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4"/>
  <workbookPr/>
  <mc:AlternateContent xmlns:mc="http://schemas.openxmlformats.org/markup-compatibility/2006">
    <mc:Choice Requires="x15">
      <x15ac:absPath xmlns:x15ac="http://schemas.microsoft.com/office/spreadsheetml/2010/11/ac" url="/Users/francisco/Documents/Food Webs/"/>
    </mc:Choice>
  </mc:AlternateContent>
  <xr:revisionPtr revIDLastSave="0" documentId="8_{89EE46B9-CEF0-A54B-B926-D1D0B9942CED}" xr6:coauthVersionLast="36" xr6:coauthVersionMax="36" xr10:uidLastSave="{00000000-0000-0000-0000-000000000000}"/>
  <bookViews>
    <workbookView xWindow="0" yWindow="460" windowWidth="21420" windowHeight="16060" activeTab="4" xr2:uid="{00000000-000D-0000-FFFF-FFFF00000000}"/>
  </bookViews>
  <sheets>
    <sheet name="S1_Monitoring_data" sheetId="1" r:id="rId1"/>
    <sheet name="S2_BS" sheetId="3" r:id="rId2"/>
    <sheet name="S2_BP" sheetId="4" r:id="rId3"/>
    <sheet name="S2_BB" sheetId="5" r:id="rId4"/>
    <sheet name="S2_SK" sheetId="6"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J311" i="1" l="1"/>
  <c r="HH311" i="1"/>
  <c r="FQ311" i="1"/>
  <c r="CQ311" i="1"/>
  <c r="OF310" i="1"/>
  <c r="MA310" i="1"/>
  <c r="IX310" i="1"/>
  <c r="IJ310" i="1"/>
  <c r="HH310" i="1"/>
  <c r="DA310" i="1"/>
  <c r="BX310" i="1"/>
  <c r="MX309" i="1"/>
  <c r="MA309" i="1"/>
  <c r="IJ309" i="1"/>
  <c r="HH309" i="1"/>
  <c r="BX309" i="1"/>
  <c r="OF308" i="1"/>
  <c r="MQ308" i="1"/>
  <c r="MP308" i="1"/>
  <c r="MA308" i="1"/>
  <c r="IX308" i="1"/>
  <c r="IJ308" i="1"/>
  <c r="HH308" i="1"/>
  <c r="GP308" i="1"/>
  <c r="FQ308" i="1"/>
  <c r="FE308" i="1"/>
  <c r="BX308" i="1"/>
  <c r="MX307" i="1"/>
  <c r="MP307" i="1"/>
  <c r="JS307" i="1"/>
  <c r="IX307" i="1"/>
  <c r="IJ307" i="1"/>
  <c r="HH307" i="1"/>
  <c r="FQ307" i="1"/>
  <c r="BX307" i="1"/>
  <c r="BP307" i="1"/>
  <c r="OF306" i="1"/>
  <c r="MX306" i="1"/>
  <c r="MA306" i="1"/>
  <c r="IX306" i="1"/>
  <c r="IJ306" i="1"/>
  <c r="HH306" i="1"/>
  <c r="FQ306" i="1"/>
  <c r="BX306" i="1"/>
  <c r="MX305" i="1"/>
  <c r="MP305" i="1"/>
  <c r="MA305" i="1"/>
  <c r="IX305" i="1"/>
  <c r="IJ305" i="1"/>
  <c r="HH305" i="1"/>
  <c r="DG305" i="1"/>
  <c r="BX305" i="1"/>
  <c r="BP305" i="1"/>
  <c r="OF304" i="1"/>
  <c r="MA304" i="1"/>
  <c r="IJ304" i="1"/>
  <c r="HH304" i="1"/>
  <c r="BX304" i="1"/>
  <c r="IX303" i="1"/>
  <c r="IJ303" i="1"/>
  <c r="HH303" i="1"/>
  <c r="GK303" i="1"/>
  <c r="FQ303" i="1"/>
  <c r="CQ303" i="1"/>
  <c r="MX302" i="1"/>
  <c r="MA302" i="1"/>
  <c r="IX302" i="1"/>
  <c r="IJ302" i="1"/>
  <c r="HH302" i="1"/>
  <c r="BX302" i="1"/>
  <c r="OF301" i="1"/>
  <c r="MX301" i="1"/>
  <c r="MP301" i="1"/>
  <c r="MA301" i="1"/>
  <c r="IX301" i="1"/>
  <c r="IJ301" i="1"/>
  <c r="HH301" i="1"/>
  <c r="FQ301" i="1"/>
  <c r="BX301" i="1"/>
  <c r="OF300" i="1"/>
  <c r="MA300" i="1"/>
  <c r="IX300" i="1"/>
  <c r="IJ300" i="1"/>
  <c r="HH300" i="1"/>
  <c r="BX300" i="1"/>
  <c r="MX299" i="1"/>
  <c r="MP299" i="1"/>
  <c r="JS299" i="1"/>
  <c r="IX299" i="1"/>
  <c r="IJ299" i="1"/>
  <c r="HH299" i="1"/>
  <c r="GK299" i="1"/>
  <c r="FQ299" i="1"/>
  <c r="DG299" i="1"/>
  <c r="BX299" i="1"/>
  <c r="BP299" i="1"/>
  <c r="JS298" i="1"/>
  <c r="IX298" i="1"/>
  <c r="IJ298" i="1"/>
  <c r="HH298" i="1"/>
  <c r="GK298" i="1"/>
  <c r="FQ298" i="1"/>
  <c r="CQ298" i="1"/>
  <c r="OI297" i="1"/>
  <c r="MX297" i="1"/>
  <c r="MA297" i="1"/>
  <c r="IX297" i="1"/>
  <c r="IJ297" i="1"/>
  <c r="HH297" i="1"/>
  <c r="BX297" i="1"/>
  <c r="OF296" i="1"/>
  <c r="MA296" i="1"/>
  <c r="IX296" i="1"/>
  <c r="IJ296" i="1"/>
  <c r="HH296" i="1"/>
  <c r="FQ296" i="1"/>
  <c r="BX296" i="1"/>
  <c r="OF295" i="1"/>
  <c r="MX295" i="1"/>
  <c r="MP295" i="1"/>
  <c r="MA295" i="1"/>
  <c r="IJ295" i="1"/>
  <c r="HH295" i="1"/>
  <c r="DA295" i="1"/>
  <c r="BX295" i="1"/>
  <c r="OF294" i="1"/>
  <c r="MX294" i="1"/>
  <c r="MP294" i="1"/>
  <c r="JS294" i="1"/>
  <c r="IX294" i="1"/>
  <c r="IJ294" i="1"/>
  <c r="HH294" i="1"/>
  <c r="GP294" i="1"/>
  <c r="GK294" i="1"/>
  <c r="FQ294" i="1"/>
  <c r="CQ294" i="1"/>
  <c r="BX294" i="1"/>
</calcChain>
</file>

<file path=xl/sharedStrings.xml><?xml version="1.0" encoding="utf-8"?>
<sst xmlns="http://schemas.openxmlformats.org/spreadsheetml/2006/main" count="23573" uniqueCount="939">
  <si>
    <t>Year</t>
  </si>
  <si>
    <t>Station</t>
  </si>
  <si>
    <t>Basin</t>
  </si>
  <si>
    <t>Latitude</t>
  </si>
  <si>
    <t>Longitude</t>
  </si>
  <si>
    <t>Depth_m</t>
  </si>
  <si>
    <t>Bottom_water_salinity_PSU</t>
  </si>
  <si>
    <t>Bottom_water_temp_C</t>
  </si>
  <si>
    <t>Dissolved_O2_l/l</t>
  </si>
  <si>
    <t>H2S_smell</t>
  </si>
  <si>
    <t>Loss_of_ignition_%dw</t>
  </si>
  <si>
    <t>Sediment_redox_potential_mV</t>
  </si>
  <si>
    <t>Sediment_water_content_%ww</t>
  </si>
  <si>
    <t>Abra_alba_Abundance_ind/m2</t>
  </si>
  <si>
    <t>Abra_nitida_Abundance_ind/m2</t>
  </si>
  <si>
    <t>Abyssoninoe_hibernica_Abundance_ind/m2</t>
  </si>
  <si>
    <t>Acanthocardia_echinata_Abundance_ind/m2</t>
  </si>
  <si>
    <t>Amaeana_trilobata_Abundance_ind/m2</t>
  </si>
  <si>
    <t>Ampharete_baltica_Abundance_ind/m2</t>
  </si>
  <si>
    <t>Ampharete_falcata_Abundance_ind/m2</t>
  </si>
  <si>
    <t>Ampharete_lindstroemi_Abundance_ind/m2</t>
  </si>
  <si>
    <t>Ampelisca_brevicornis_Abundance_ind/m2</t>
  </si>
  <si>
    <t>Ampelisca_macrocephala_Abundance_ind/m2</t>
  </si>
  <si>
    <t>Ampelisca_pusilla_Abundance_ind/m2</t>
  </si>
  <si>
    <t>Ampelisca_tenuicornis_Abundance_ind/m2</t>
  </si>
  <si>
    <t>Amphicteis_gunneri_Abundance_ind/m2</t>
  </si>
  <si>
    <t>Amphilepis_norvegica_Abundance_ind/m2</t>
  </si>
  <si>
    <t>Amphipoda_Abundance_ind/m2</t>
  </si>
  <si>
    <t>Amphiura_Abundance_ind/m2</t>
  </si>
  <si>
    <t>Amphiura_chiajei_Abundance_ind/m2</t>
  </si>
  <si>
    <t>Amphiura_filiformis_Abundance_ind/m2</t>
  </si>
  <si>
    <t>Anobothrus_gracilis_Abundance_ind/m2</t>
  </si>
  <si>
    <t>Aoridae_Abundance_ind/m2</t>
  </si>
  <si>
    <t>Aphelochaeta_mcintoshi_Abundance_ind/m2</t>
  </si>
  <si>
    <t>Aphrodita_aculeata_Abundance_ind/m2</t>
  </si>
  <si>
    <t>Arctica_islandica_Abundance_ind/m2</t>
  </si>
  <si>
    <t>Argissa_hamatipes_Abundance_ind/m2</t>
  </si>
  <si>
    <t>Arrhis_phyllonyx_Abundance_ind/m2</t>
  </si>
  <si>
    <t>Artacama_proboscidea_Abundance_ind/m2</t>
  </si>
  <si>
    <t>Astarte_elliptica_Abundance_ind/m2</t>
  </si>
  <si>
    <t>Asterope_mariae_Abundance_ind/m2</t>
  </si>
  <si>
    <t>Axinulus_eumyarius_Abundance_ind/m2</t>
  </si>
  <si>
    <t>Bathyporeia_pilosa_Abundance_ind/m2</t>
  </si>
  <si>
    <t>Bolocera_tuediae_Abundance_ind/m2</t>
  </si>
  <si>
    <t>Brada_villosa_Abundance_ind/m2</t>
  </si>
  <si>
    <t>Brissopsis_lyrifera_Abundance_ind/m2</t>
  </si>
  <si>
    <t>Bylgides_sarsi_Abundance_ind/m2</t>
  </si>
  <si>
    <t>Buccinum_undatum_Abundance_ind/m2</t>
  </si>
  <si>
    <t>Callianassa_subterranea_Abundance_ind/m2</t>
  </si>
  <si>
    <t>Calocaris_macandreae_Abundance_ind/m2</t>
  </si>
  <si>
    <t>Capitella_capitata_Abundance_ind/m2</t>
  </si>
  <si>
    <t>Caudofoveata_Abundance_ind/m2</t>
  </si>
  <si>
    <t>Caulleriella_Abundance_ind/m2</t>
  </si>
  <si>
    <t>Cerastoderma_glaucum_Abundance_ind/m2</t>
  </si>
  <si>
    <t>Ceratocephale_loveni_Abundance_ind/m2</t>
  </si>
  <si>
    <t>Cerianthus_lloydii_Abundance_ind/m2</t>
  </si>
  <si>
    <t>Chaetoderma_nitidulum_Abundance_ind/m2</t>
  </si>
  <si>
    <t>Chaetopterus_variopedatus_Abundance_ind/m2</t>
  </si>
  <si>
    <t>Chaetozone_setosa_Abundance_ind/m2</t>
  </si>
  <si>
    <t>Chamelea_striatula_Abundance_ind/m2</t>
  </si>
  <si>
    <t>Cheirocratus_sundevallii_Abundance_ind/m2</t>
  </si>
  <si>
    <t>Chironomidae_Abundance_ind/m2</t>
  </si>
  <si>
    <t>Chone_Abundance_ind/m2</t>
  </si>
  <si>
    <t>Chrysallida_Abundance_ind/m2</t>
  </si>
  <si>
    <t>Cirratulidae_Abundance_ind/m2</t>
  </si>
  <si>
    <t>Clausinella_fasciata_Abundance_ind/m2</t>
  </si>
  <si>
    <t>Corbula_gibba_Abundance_ind/m2</t>
  </si>
  <si>
    <t>Corophium_volutator_Abundance_ind/m2</t>
  </si>
  <si>
    <t>Cuspidaria_obesa_Abundance_ind/m2</t>
  </si>
  <si>
    <t>Cyanophthalma_obscura_Abundance_ind/m2</t>
  </si>
  <si>
    <t>Cylichna_alba_Abundance_ind/m2</t>
  </si>
  <si>
    <t>Cylichna_cylindracea_Abundance_ind/m2</t>
  </si>
  <si>
    <t>Diaphana_Abundance_ind/m2</t>
  </si>
  <si>
    <t>Diastylis_bradyi_Abundance_ind/m2</t>
  </si>
  <si>
    <t>Diastylis_laevis_Abundance_ind/m2</t>
  </si>
  <si>
    <t>Diastylis_lucifera_Abundance_ind/m2</t>
  </si>
  <si>
    <t>Diastylis_rathkei_Abundance_ind/m2</t>
  </si>
  <si>
    <t>Diastylis_Abundance_ind/m2</t>
  </si>
  <si>
    <t>Diplocirrus_glaucus_Abundance_ind/m2</t>
  </si>
  <si>
    <t>Drilonereis_filum_Abundance_ind/m2</t>
  </si>
  <si>
    <t>Dyopedos_monacantha_Abundance_ind/m2</t>
  </si>
  <si>
    <t>Echinocardium_cordatum_Abundance_ind/m2</t>
  </si>
  <si>
    <t>Echiurus_echiurus_Abundance_ind/m2</t>
  </si>
  <si>
    <t>Edwardsiidae_Abundance_ind/m2</t>
  </si>
  <si>
    <t>Ennucula_tenuis_Abundance_ind/m2</t>
  </si>
  <si>
    <t>Entalina_tetragona_Abundance_ind/m2</t>
  </si>
  <si>
    <t>Enteropneusta_Abundance_ind/m2</t>
  </si>
  <si>
    <t>Ericthonius_difformis_Abundance_ind/m2</t>
  </si>
  <si>
    <t>Eriopisa_elongata_Abundance_ind/m2</t>
  </si>
  <si>
    <t>Eteone_longa_Abundance_ind/m2</t>
  </si>
  <si>
    <t>Euchone_papillosa_Abundance_ind/m2</t>
  </si>
  <si>
    <t>Eudorella_emarginata_Abundance_ind/m2</t>
  </si>
  <si>
    <t>Eudorella_truncatula_Abundance_ind/m2</t>
  </si>
  <si>
    <t>Eumida_bahusiensis_Abundance_ind/m2</t>
  </si>
  <si>
    <t>Euspira_montagui_Abundance_ind/m2</t>
  </si>
  <si>
    <t>Euspira_nitida_Abundance_ind/m2</t>
  </si>
  <si>
    <t>Exogone_hebes_Abundance_ind/m2</t>
  </si>
  <si>
    <t>Exogone_verugera_Abundance_ind/m2</t>
  </si>
  <si>
    <t>Fabriciola_baltica_Abundance_ind/m2</t>
  </si>
  <si>
    <t>Galathowenia_oculata_Abundance_ind/m2</t>
  </si>
  <si>
    <t>Gammarus_Abundance_ind/m2</t>
  </si>
  <si>
    <t>Gattyana_amondseni_Abundance_ind/m2</t>
  </si>
  <si>
    <t>Gattyana_cirrhosa_Abundance_ind/m2</t>
  </si>
  <si>
    <t>Glycera_alba_Abundance_ind/m2</t>
  </si>
  <si>
    <t>Glycinde_nordmanni_Abundance_ind/m2</t>
  </si>
  <si>
    <t>Glycera_rouxii_Abundance_ind/m2</t>
  </si>
  <si>
    <t>Glyphohesione_klatti_Abundance_ind/m2</t>
  </si>
  <si>
    <t>Golfingia_Abundance_ind/m2</t>
  </si>
  <si>
    <t>Goniada_maculata_Abundance_ind/m2</t>
  </si>
  <si>
    <t>Gyptis_Abundance_ind/m2</t>
  </si>
  <si>
    <t>Halicryptus_spinulosus_Abundance_ind/m2</t>
  </si>
  <si>
    <t>Haploops_tubicola_Abundance_ind/m2</t>
  </si>
  <si>
    <t>Harmothoe_Abundance_ind/m2</t>
  </si>
  <si>
    <t>Harpinia_antennaria_Abundance_ind/m2</t>
  </si>
  <si>
    <t>Harpinia_crenulata_Abundance_ind/m2</t>
  </si>
  <si>
    <t>Harpinia_Abundance_ind/m2</t>
  </si>
  <si>
    <t>Hediste_diversicolor_Abundance_ind/m2</t>
  </si>
  <si>
    <t>Heteromastus_Abundance_ind/m2</t>
  </si>
  <si>
    <t>Heteromastus_filiformis_Abundance_ind/m2</t>
  </si>
  <si>
    <t>Hyala_vitrea_Abundance_ind/m2</t>
  </si>
  <si>
    <t>Hydrobia_Abundance_ind/m2</t>
  </si>
  <si>
    <t>Idotea_balthica_Abundance_ind/m2</t>
  </si>
  <si>
    <t>Jaera_Abundance_ind/m2</t>
  </si>
  <si>
    <t>Kelliella_miliaris_Abundance_ind/m2</t>
  </si>
  <si>
    <t>Labidoplax_buskii_Abundance_ind/m2</t>
  </si>
  <si>
    <t>Laetmonice_filicornis_Abundance_ind/m2</t>
  </si>
  <si>
    <t>Laonice_cirrata_Abundance_ind/m2</t>
  </si>
  <si>
    <t>Leptostylis_Abundance_ind/m2</t>
  </si>
  <si>
    <t>Leucon_acutirostris_Abundance_ind/m2</t>
  </si>
  <si>
    <t>Leucon_nasica_Abundance_ind/m2</t>
  </si>
  <si>
    <t>Leucothoe_lilljeborgii_Abundance_ind/m2</t>
  </si>
  <si>
    <t>Levinsenia_gracilis_Abundance_ind/m2</t>
  </si>
  <si>
    <t>Limecola_balthica_Abundance_ind/m2</t>
  </si>
  <si>
    <t>Liocarcinus_depurator_Abundance_ind/m2</t>
  </si>
  <si>
    <t>Lumbrineris_gracilis_Abundance_ind/m2</t>
  </si>
  <si>
    <t>Lysianassidae_Abundance_ind/m2</t>
  </si>
  <si>
    <t>Lysilla_loveni_Abundance_ind/m2</t>
  </si>
  <si>
    <t>Maera_loveni_Abundance_ind/m2</t>
  </si>
  <si>
    <t>Magelona_minuta_Abundance_ind/m2</t>
  </si>
  <si>
    <t>Maldane_sarsi_Abundance_ind/m2</t>
  </si>
  <si>
    <t>Maldanidae_Abundance_ind/m2</t>
  </si>
  <si>
    <t>Malmgreniella_lunulata_Abundance_ind/m2</t>
  </si>
  <si>
    <t>Mangelia_attenuata_Abundance_ind/m2</t>
  </si>
  <si>
    <t>Marenzelleria_Abundance_ind/m2</t>
  </si>
  <si>
    <t>Melinna_albicincta_Abundance_ind/m2</t>
  </si>
  <si>
    <t>Melinna_cristata_Abundance_ind/m2</t>
  </si>
  <si>
    <t>Mendicula_ferruginosa_Abundance_ind/m2</t>
  </si>
  <si>
    <t>Monoporeia_affinis_Abundance_ind/m2</t>
  </si>
  <si>
    <t>Mysella_bidentata_Abundance_ind/m2</t>
  </si>
  <si>
    <t>Mysia_undata_Abundance_ind/m2</t>
  </si>
  <si>
    <t>Mysida_Abundance_ind/m2</t>
  </si>
  <si>
    <t>Mysis_mixta_Abundance_ind/m2</t>
  </si>
  <si>
    <t>Mysis_relicta_Abundance_ind/m2</t>
  </si>
  <si>
    <t>Mytilus_edulis_Abundance_ind/m2</t>
  </si>
  <si>
    <t>Nassarius_incrassatus_Abundance_ind/m2</t>
  </si>
  <si>
    <t>Nemertea_Abundance_ind/m2</t>
  </si>
  <si>
    <t>Neohela_monstrosa_Abundance_ind/m2</t>
  </si>
  <si>
    <t>Neoleanira_tetragona_Abundance_ind/m2</t>
  </si>
  <si>
    <t>Nephrops_norvegicus_Abundance_ind/m2</t>
  </si>
  <si>
    <t>Nephtys_Abundance_ind/m2</t>
  </si>
  <si>
    <t>Nephtys_ciliata_Abundance_ind/m2</t>
  </si>
  <si>
    <t>Nephtys_hombergii_Abundance_ind/m2</t>
  </si>
  <si>
    <t>Nephtys_incisa_Abundance_ind/m2</t>
  </si>
  <si>
    <t>Nereimyra_Abundance_ind/m2</t>
  </si>
  <si>
    <t>Notomastus_latericeus_Abundance_ind/m2</t>
  </si>
  <si>
    <t>Nucula_nitidosa_Abundance_ind/m2</t>
  </si>
  <si>
    <t>Nucula_sulcata_Abundance_ind/m2</t>
  </si>
  <si>
    <t>Nucula_tumidula_Abundance_ind/m2</t>
  </si>
  <si>
    <t>Nuculana_minuta_Abundance_ind/m2</t>
  </si>
  <si>
    <t>Nudibranchia_Abundance_ind/m2</t>
  </si>
  <si>
    <t>Oligochaeta_Abundance_ind/m2</t>
  </si>
  <si>
    <t>Onchnesoma_steenstrupi_Abundance_ind/m2</t>
  </si>
  <si>
    <t>Ophelina_acuminata_Abundance_ind/m2</t>
  </si>
  <si>
    <t>Ophelina_modesta_Abundance_ind/m2</t>
  </si>
  <si>
    <t>Ophelina_norvegica_Abundance_ind/m2</t>
  </si>
  <si>
    <t>Ophiocten_affinis_Abundance_ind/m2</t>
  </si>
  <si>
    <t>Ophiura_Abundance_ind/m2</t>
  </si>
  <si>
    <t>Ophiura_albida_Abundance_ind/m2</t>
  </si>
  <si>
    <t>Ostracoda_Abundance_ind/m2</t>
  </si>
  <si>
    <t>Oxydromus_flexuosus_Abundance_ind/m2</t>
  </si>
  <si>
    <t>Owenia_fusiformis_Abundance_ind/m2</t>
  </si>
  <si>
    <t>Paradiopatra_quadricuspis_Abundance_ind/m2</t>
  </si>
  <si>
    <t>Paradoneis_eliasoni_Abundance_ind/m2</t>
  </si>
  <si>
    <t>Paraedwardsia_arenaria_Abundance_ind/m2</t>
  </si>
  <si>
    <t>Paramphinome_jeffreysi_Abundance_ind/m2</t>
  </si>
  <si>
    <t>Parvicardium_minimum_Abundance_ind/m2</t>
  </si>
  <si>
    <t>Pagurus_bernhardus_Abundance_ind/m2</t>
  </si>
  <si>
    <t>Pectinaria_auricoma_Abundance_ind/m2</t>
  </si>
  <si>
    <t>Pectinaria_belgica_Abundance_ind/m2</t>
  </si>
  <si>
    <t>Pectinaria_koreni_Abundance_ind/m2</t>
  </si>
  <si>
    <t>Perioculodes_longimanus_Abundance_ind/m2</t>
  </si>
  <si>
    <t>Phaxas_pellucidus_Abundance_ind/m2</t>
  </si>
  <si>
    <t>Philine_Abundance_ind/m2</t>
  </si>
  <si>
    <t>Philomedes_brenda_Abundance_ind/m2</t>
  </si>
  <si>
    <t>Philomedes_lilljeborgi_Abundance_ind/m2</t>
  </si>
  <si>
    <t>Pholoe_minuta_Abundance_ind/m2</t>
  </si>
  <si>
    <t>Phoronis_muelleri_Abundance_ind/m2</t>
  </si>
  <si>
    <t>Phyllodoce_mucosa_Abundance_ind/m2</t>
  </si>
  <si>
    <t>Phylo_norvegica_Abundance_ind/m2</t>
  </si>
  <si>
    <t>Pista_cristata_Abundance_ind/m2</t>
  </si>
  <si>
    <t>Pistella_lornensis_Abundance_ind/m2</t>
  </si>
  <si>
    <t>Podarkeopsis_helgolandicus_Abundance_ind/m2</t>
  </si>
  <si>
    <t>Poecilochaetus_serpens_Abundance_ind/m2</t>
  </si>
  <si>
    <t>Polycirrus_Abundance_ind/m2</t>
  </si>
  <si>
    <t>Polydora_ciliata_Abundance_ind/m2</t>
  </si>
  <si>
    <t>Polydora_cornuta_Abundance_ind/m2</t>
  </si>
  <si>
    <t>Polyphysia_crassa_Abundance_ind/m2</t>
  </si>
  <si>
    <t>Pontoporeia_femorata_Abundance_ind/m2</t>
  </si>
  <si>
    <t>Potamopyrgus_antipodarum_Abundance_ind/m2</t>
  </si>
  <si>
    <t>Praxillella_affinis_Abundance_ind/m2</t>
  </si>
  <si>
    <t>Priapulus_caudatus_Abundance_ind/m2</t>
  </si>
  <si>
    <t>Prionospio_cirrifera_Abundance_ind/m2</t>
  </si>
  <si>
    <t>Pygospio_elegans_Abundance_ind/m2</t>
  </si>
  <si>
    <t>Saduria_entomon_Abundance_ind/m2</t>
  </si>
  <si>
    <t>Scoloplos_armiger_Abundance_ind/m2</t>
  </si>
  <si>
    <t>Sipuncula_Abundance_ind/m2</t>
  </si>
  <si>
    <t>Sosane_sulcata_Abundance_ind/m2</t>
  </si>
  <si>
    <t>Spatangidae_Abundance_ind/m2</t>
  </si>
  <si>
    <t>Sphaerodoropsis_philippi_Abundance_ind/m2</t>
  </si>
  <si>
    <t>Sphaerodorum_flavum_Abundance_ind/m2</t>
  </si>
  <si>
    <t>Spiochaetopterus_Abundance_ind/m2</t>
  </si>
  <si>
    <t>Spiophanes_bombyx_Abundance_ind/m2</t>
  </si>
  <si>
    <t>Spiophanes_kroeyeri_Abundance_ind/m2</t>
  </si>
  <si>
    <t>Stenothoe_marina_Abundance_ind/m2</t>
  </si>
  <si>
    <t>Sthenelais_limicola_Abundance_ind/m2</t>
  </si>
  <si>
    <t>Taranis_moerchi_Abundance_ind/m2</t>
  </si>
  <si>
    <t>Tellimya_ferruginosa_Abundance_ind/m2</t>
  </si>
  <si>
    <t>Tellimya_tenella_Abundance_ind/m2</t>
  </si>
  <si>
    <t>Terebellides_stroemi_Abundance_ind/m2</t>
  </si>
  <si>
    <t>Tharyx_killariensis_Abundance_ind/m2</t>
  </si>
  <si>
    <t>Theodoxus_fluviatilis_Abundance_ind/m2</t>
  </si>
  <si>
    <t>Thracia_convexa_Abundance_ind/m2</t>
  </si>
  <si>
    <t>Thyasira_Abundance_ind/m2</t>
  </si>
  <si>
    <t>Thyasira_equalis_Abundance_ind/m2</t>
  </si>
  <si>
    <t>Thyasira_obsoleta_Abundance_ind/m2</t>
  </si>
  <si>
    <t>Thyasira_sarsii_Abundance_ind/m2</t>
  </si>
  <si>
    <t>Trichobranchus_roseus_Abundance_ind/m2</t>
  </si>
  <si>
    <t>Turbellaria_Abundance_ind/m2</t>
  </si>
  <si>
    <t>Turritella_communis_Abundance_ind/m2</t>
  </si>
  <si>
    <t>Virgularia_mirabilis_Abundance_ind/m2</t>
  </si>
  <si>
    <t>Westwoodilla_caecula_Abundance_ind/m2</t>
  </si>
  <si>
    <t>Yoldiella_lucida_Abundance_ind/m2</t>
  </si>
  <si>
    <t>Yoldiella_nana_Abundance_ind/m2</t>
  </si>
  <si>
    <t>BS</t>
  </si>
  <si>
    <t>N</t>
  </si>
  <si>
    <t>BP</t>
  </si>
  <si>
    <t>Y</t>
  </si>
  <si>
    <t>SK3</t>
  </si>
  <si>
    <t>SK</t>
  </si>
  <si>
    <t>SK2</t>
  </si>
  <si>
    <t>SK1</t>
  </si>
  <si>
    <t>SK21</t>
  </si>
  <si>
    <t>SK24</t>
  </si>
  <si>
    <t>SK26</t>
  </si>
  <si>
    <t>BB</t>
  </si>
  <si>
    <t>BY 2</t>
  </si>
  <si>
    <t>LYSE8</t>
  </si>
  <si>
    <t>Prionospio_fallax_Abundance_ind/m2</t>
  </si>
  <si>
    <t>Prionospio_multibranchiata_Abundance_ind/m2</t>
  </si>
  <si>
    <t>Prionospio_steenstrupi_Abundance_ind/m2</t>
  </si>
  <si>
    <t>Rhodine_gracilior_Abundance_ind/m2</t>
  </si>
  <si>
    <t>Rhodine_loveni_Abundance_ind/m2</t>
  </si>
  <si>
    <t>Scalibregma_inflatum_Abundance_ind/m2</t>
  </si>
  <si>
    <t>Scina_borealis_Abundance_ind/m2</t>
  </si>
  <si>
    <t>Scolelepis_tridentata_Abundance_ind/m2</t>
  </si>
  <si>
    <t>Scoletoma_fragilis_Abundance_ind/m2</t>
  </si>
  <si>
    <t>Scoletoma_impatiens_Abundance_ind/m2</t>
  </si>
  <si>
    <t>Decade</t>
  </si>
  <si>
    <t>Acaulis_primarius_Abundance_ind/m2</t>
  </si>
  <si>
    <t>Acidostoma_obesum_Abundance_ind/m2</t>
  </si>
  <si>
    <t>Aclis_Abundance_ind/m2</t>
  </si>
  <si>
    <t>Acteon_tornatilis_Abundance_ind/m2</t>
  </si>
  <si>
    <t>Aglaophamus_malmgreni_Abundance_ind/m2</t>
  </si>
  <si>
    <t>Alvania_Abundance_ind/m2</t>
  </si>
  <si>
    <t>Amblyops_abbreviatus_Abundance_ind/m2</t>
  </si>
  <si>
    <t>Ampelisca_spinipes_Abundance_ind/m2</t>
  </si>
  <si>
    <t>Ampharete_grubei_Abundance_ind/m2</t>
  </si>
  <si>
    <t>Amphilochoides_serratipes_Abundance_ind/m2</t>
  </si>
  <si>
    <t>Amythasides_macroglossus_Abundance_ind/m2</t>
  </si>
  <si>
    <t>Apherusa_bispinosa_Abundance_ind/m2</t>
  </si>
  <si>
    <t>Apseudes_spinosus_Abundance_ind/m2</t>
  </si>
  <si>
    <t>Apistobranchus_tenuis_Abundance_ind/m2</t>
  </si>
  <si>
    <t>Apistobranchus_tullbergi_Abundance_ind/m2</t>
  </si>
  <si>
    <t>Araphura_filiformis_Abundance_ind/m2</t>
  </si>
  <si>
    <t>Aricidea_cerrutii_Abundance_ind/m2</t>
  </si>
  <si>
    <t>Astacilla_dilatata_Abundance_ind/m2</t>
  </si>
  <si>
    <t>Asterias_rubens_Abundance_ind/m2</t>
  </si>
  <si>
    <t>Astropecten_irregularis_Abundance_ind/m2</t>
  </si>
  <si>
    <t>Baeonectes_muticus_Abundance_ind/m2</t>
  </si>
  <si>
    <t>Bathyarca_pectunculoides_Abundance_ind/m2</t>
  </si>
  <si>
    <t>Bathymedon_longimanus_Abundance_ind/m2</t>
  </si>
  <si>
    <t>Bathymedon_saussurei_Abundance_ind/m2</t>
  </si>
  <si>
    <t>Bela_nebula_Abundance_ind/m2</t>
  </si>
  <si>
    <t>Brachydiastylis_resima_Abundance_ind/m2</t>
  </si>
  <si>
    <t>Brachyura_Abundance_ind/m2</t>
  </si>
  <si>
    <t>Byblis_gaimardii_Abundance_ind/m2</t>
  </si>
  <si>
    <t>Callinera_buergeri_Abundance_ind/m2</t>
  </si>
  <si>
    <t>Calocarides_coronatus_Abundance_ind/m2</t>
  </si>
  <si>
    <t>Campylaspis_costata_Abundance_ind/m2</t>
  </si>
  <si>
    <t>Cerebratulus_Abundance_ind/m2</t>
  </si>
  <si>
    <t>Clymenura_borealis_Abundance_ind/m2</t>
  </si>
  <si>
    <t>Conchoecia_borealis_Abundance_ind/m2</t>
  </si>
  <si>
    <t>Conchoecia_elegans_Abundance_ind/m2</t>
  </si>
  <si>
    <t>Conchoecia_obtusata_Abundance_ind/m2</t>
  </si>
  <si>
    <t>Cossura_longocirrata_Abundance_ind/m2</t>
  </si>
  <si>
    <t>Crangon_Abundance_ind/m2</t>
  </si>
  <si>
    <t>Cryptocelides_loveni_Abundance_ind/m2</t>
  </si>
  <si>
    <t>Cucumariidae_Abundance_ind/m2</t>
  </si>
  <si>
    <t>Dentalium_Abundance_ind/m2</t>
  </si>
  <si>
    <t>Diastyloides_serratus_Abundance_ind/m2</t>
  </si>
  <si>
    <t>Dipolydora_coeca_Abundance_ind/m2</t>
  </si>
  <si>
    <t>Dulichia_Abundance_ind/m2</t>
  </si>
  <si>
    <t>Dyopedos_porrectus_Abundance_ind/m2</t>
  </si>
  <si>
    <t>Ebalia_tuberosa_Abundance_ind/m2</t>
  </si>
  <si>
    <t>Echinocardium_Abundance_ind/m2</t>
  </si>
  <si>
    <t>Echinocardium_flavescens_Abundance_ind/m2</t>
  </si>
  <si>
    <t>Echinocythereis_echinata_Abundance_ind/m2</t>
  </si>
  <si>
    <t>Eclysippe_eliasoni_Abundance_ind/m2</t>
  </si>
  <si>
    <t>Einhornia_crustulenta_Abundance_ind/m2</t>
  </si>
  <si>
    <t>Enipo_kinbergi_Abundance_ind/m2</t>
  </si>
  <si>
    <t>Euclymeninae_Abundance_ind/m2</t>
  </si>
  <si>
    <t>Eugerda_tenuimana_Abundance_ind/m2</t>
  </si>
  <si>
    <t>Eulimidae_Abundance_ind/m2</t>
  </si>
  <si>
    <t>Eunereis_longissima_Abundance_ind/m2</t>
  </si>
  <si>
    <t>Eurycope_cornuta_Abundance_ind/m2</t>
  </si>
  <si>
    <t>Eurycope_producta_Abundance_ind/m2</t>
  </si>
  <si>
    <t>Funiculina_quadrangularis_Abundance_ind/m2</t>
  </si>
  <si>
    <t>Genaxinus_eumyarius_Abundance_ind/m2</t>
  </si>
  <si>
    <t>Glycera_unicornis_Abundance_ind/m2</t>
  </si>
  <si>
    <t>Haliella_stenostoma_Abundance_ind/m2</t>
  </si>
  <si>
    <t>Harrimania_kupfferi_Abundance_ind/m2</t>
  </si>
  <si>
    <t>Hauchiella_tribullata_Abundance_ind/m2</t>
  </si>
  <si>
    <t>Hemilamprops_roseus_Abundance_ind/m2</t>
  </si>
  <si>
    <t>Hermania_scabra_Abundance_ind/m2</t>
  </si>
  <si>
    <t>Heteroclymene_robusta_Abundance_ind/m2</t>
  </si>
  <si>
    <t>Hiatella_Abundance_ind/m2</t>
  </si>
  <si>
    <t>Hilbigneris_gracilis_Abundance_ind/m2</t>
  </si>
  <si>
    <t>Hoplonemertea_Abundance_ind/m2</t>
  </si>
  <si>
    <t>Hubrechtella_dubia_Abundance_ind/m2</t>
  </si>
  <si>
    <t>Hyperiidea_Abundance_ind/m2</t>
  </si>
  <si>
    <t>Iphimedia_obesa_Abundance_ind/m2</t>
  </si>
  <si>
    <t>Ischyrocerus_Abundance_ind/m2</t>
  </si>
  <si>
    <t>Jasmineira_candela_Abundance_ind/m2</t>
  </si>
  <si>
    <t>Kroyera_carinata_Abundance_ind/m2</t>
  </si>
  <si>
    <t>Kurtiella_bidentata_Abundance_ind/m2</t>
  </si>
  <si>
    <t>Laonice_bahusiensis_Abundance_ind/m2</t>
  </si>
  <si>
    <t>Laonome_kroyeri_Abundance_ind/m2</t>
  </si>
  <si>
    <t>Leptopentacta_elongata_Abundance_ind/m2</t>
  </si>
  <si>
    <t>Leuckartiara_octona_Abundance_ind/m2</t>
  </si>
  <si>
    <t>Liljeborgia_macronyx_Abundance_ind/m2</t>
  </si>
  <si>
    <t>Lipobranchius_jeffreysii_Abundance_ind/m2</t>
  </si>
  <si>
    <t>Lucinoma_borealis_Abundance_ind/m2</t>
  </si>
  <si>
    <t>Macrocypris_minna_Abundance_ind/m2</t>
  </si>
  <si>
    <t>Magelona_alleni_Abundance_ind/m2</t>
  </si>
  <si>
    <t>Malmgrenia_andreapolis_Abundance_ind/m2</t>
  </si>
  <si>
    <t>Medicorophium_affine_Abundance_ind/m2</t>
  </si>
  <si>
    <t>Megamphopus_cornutus_Abundance_ind/m2</t>
  </si>
  <si>
    <t>Melphidippa_borealis_Abundance_ind/m2</t>
  </si>
  <si>
    <t>Metopa_Abundance_ind/m2</t>
  </si>
  <si>
    <t>Micrura_baltica_Abundance_ind/m2</t>
  </si>
  <si>
    <t>Modiolula_phaseolina_Abundance_ind/m2</t>
  </si>
  <si>
    <t>Modiolus_modiolus_Abundance_ind/m2</t>
  </si>
  <si>
    <t>Monoculodes_packardi_Abundance_ind/m2</t>
  </si>
  <si>
    <t>Monopseudocuma_gilsoni_Abundance_ind/m2</t>
  </si>
  <si>
    <t>Montacuta_substriata_Abundance_ind/m2</t>
  </si>
  <si>
    <t>Munnopsis_typica_Abundance_ind/m2</t>
  </si>
  <si>
    <t>Musculus_niger_Abundance_ind/m2</t>
  </si>
  <si>
    <t>Mya_arenaria_Abundance_ind/m2</t>
  </si>
  <si>
    <t>Mya_truncata_Abundance_ind/m2</t>
  </si>
  <si>
    <t>Myriochele_Abundance_ind/m2</t>
  </si>
  <si>
    <t>Myrtea_spinifera_Abundance_ind/m2</t>
  </si>
  <si>
    <t>Natica_Abundance_ind/m2</t>
  </si>
  <si>
    <t>Neomysis_integer_Abundance_ind/m2</t>
  </si>
  <si>
    <t>Neptunea_antiqua_Abundance_ind/m2</t>
  </si>
  <si>
    <t>Nothria_conchylega_Abundance_ind/m2</t>
  </si>
  <si>
    <t>Onoba_Abundance_ind/m2</t>
  </si>
  <si>
    <t>Orbinia_Abundance_ind/m2</t>
  </si>
  <si>
    <t>Paradoneis_armata_Abundance_ind/m2</t>
  </si>
  <si>
    <t>Paradoneis_lyra_Abundance_ind/m2</t>
  </si>
  <si>
    <t>Paradulichia_typica_Abundance_ind/m2</t>
  </si>
  <si>
    <t>Parexogone_hebes_Abundance_ind/m2</t>
  </si>
  <si>
    <t>Pariambus_typicus_Abundance_ind/m2</t>
  </si>
  <si>
    <t>Pectinaria_Abundance_ind/m2</t>
  </si>
  <si>
    <t>Pedicellaster_typicus_Abundance_ind/m2</t>
  </si>
  <si>
    <t>Pennatula_phosphorea_Abundance_ind/m2</t>
  </si>
  <si>
    <t>Phascolion_strombus_Abundance_ind/m2</t>
  </si>
  <si>
    <t>Pherusa_plumosa_Abundance_ind/m2</t>
  </si>
  <si>
    <t>Philocheras_bispinosus_Abundance_ind/m2</t>
  </si>
  <si>
    <t>Pholoe_baltica_Abundance_ind/m2</t>
  </si>
  <si>
    <t>Pholoe_pallida_Abundance_ind/m2</t>
  </si>
  <si>
    <t>Photis_longicaudata_Abundance_ind/m2</t>
  </si>
  <si>
    <t>Photis_reinhardi_Abundance_ind/m2</t>
  </si>
  <si>
    <t>Phtisica_marina_Abundance_ind/m2</t>
  </si>
  <si>
    <t>Phyllodoce_rosea_Abundance_ind/m2</t>
  </si>
  <si>
    <t>Phylo_kupfferi_Abundance_ind/m2</t>
  </si>
  <si>
    <t>Piscicola_geometra_Abundance_ind/m2</t>
  </si>
  <si>
    <t>Pleustidae_Abundance_ind/m2</t>
  </si>
  <si>
    <t>Polynoidae_Abundance_ind/m2</t>
  </si>
  <si>
    <t>Praxillella_praetermissa_Abundance_ind/m2</t>
  </si>
  <si>
    <t>Protomystides_exigua_Abundance_ind/m2</t>
  </si>
  <si>
    <t>Pseudamussium_peslutrae_Abundance_ind/m2</t>
  </si>
  <si>
    <t>Pseudione_callianassae_Abundance_ind/m2</t>
  </si>
  <si>
    <t>Pseudocuma_simile_Abundance_ind/m2</t>
  </si>
  <si>
    <t>Pseudomicrura_afzelii_Abundance_ind/m2</t>
  </si>
  <si>
    <t>Pseudopolydora_pulchra_Abundance_ind/m2</t>
  </si>
  <si>
    <t>Radix_balthica_Abundance_ind/m2</t>
  </si>
  <si>
    <t>Retusa_umbilicata_Abundance_ind/m2</t>
  </si>
  <si>
    <t>Rhaphidrilus_Abundance_ind/m2</t>
  </si>
  <si>
    <t>Sabellidae_Abundance_ind/m2</t>
  </si>
  <si>
    <t>Saccoglossus_Abundance_ind/m2</t>
  </si>
  <si>
    <t>Sagartiogeton_laceratus_Abundance_ind/m2</t>
  </si>
  <si>
    <t>Samytha_sexcirrata_Abundance_ind/m2</t>
  </si>
  <si>
    <t>Saxicavella_jeffreysi_Abundance_ind/m2</t>
  </si>
  <si>
    <t>Scoletoma_magnidentata_Abundance_ind/m2</t>
  </si>
  <si>
    <t>Scutopus_ventrolineatus_Abundance_ind/m2</t>
  </si>
  <si>
    <t>Sige_fusigera_Abundance_ind/m2</t>
  </si>
  <si>
    <t>Skogsbergia_megalops_Abundance_ind/m2</t>
  </si>
  <si>
    <t>Sorgenfreispira_brachystoma_Abundance_ind/m2</t>
  </si>
  <si>
    <t>Spisula_subtruncata_Abundance_ind/m2</t>
  </si>
  <si>
    <t>Streblosoma_bairdi_Abundance_ind/m2</t>
  </si>
  <si>
    <t>Syllidae_Abundance_ind/m2</t>
  </si>
  <si>
    <t>Syllis_cornuta_Abundance_ind/m2</t>
  </si>
  <si>
    <t>Syllis_variegata_Abundance_ind/m2</t>
  </si>
  <si>
    <t>Tanaidacea_Abundance_ind/m2</t>
  </si>
  <si>
    <t>Themisto_abyssorum_Abundance_ind/m2</t>
  </si>
  <si>
    <t>Tritia_incrassata_Abundance_ind/m2</t>
  </si>
  <si>
    <t>Tritia_nitida_Abundance_ind/m2</t>
  </si>
  <si>
    <t>Tritia_pygmaea_Abundance_ind/m2</t>
  </si>
  <si>
    <t>Tropidomya_abbreviata_Abundance_ind/m2</t>
  </si>
  <si>
    <t>Tryphosites_longipes_Abundance_ind/m2</t>
  </si>
  <si>
    <t>Tubulanus_polymorphus_Abundance_ind/m2</t>
  </si>
  <si>
    <t>Xenodice_frauenfeldti_Abundance_ind/m2</t>
  </si>
  <si>
    <t>Xenoturbella_Abundance_ind/m2</t>
  </si>
  <si>
    <t>Yoldiella_philippiana_Abundance_ind/m2</t>
  </si>
  <si>
    <t>2010s</t>
  </si>
  <si>
    <t>1980s</t>
  </si>
  <si>
    <t>N 10</t>
  </si>
  <si>
    <t>N 11</t>
  </si>
  <si>
    <t>N 16</t>
  </si>
  <si>
    <t>N 17</t>
  </si>
  <si>
    <t>N 18</t>
  </si>
  <si>
    <t>N 21</t>
  </si>
  <si>
    <t>N 24</t>
  </si>
  <si>
    <t>N 25</t>
  </si>
  <si>
    <t>OK</t>
  </si>
  <si>
    <t>J</t>
  </si>
  <si>
    <t>This is the trophic network link information for the Bothnian Sea metaweb.</t>
  </si>
  <si>
    <t>Resource</t>
  </si>
  <si>
    <t>Consumer</t>
  </si>
  <si>
    <t>Reference(s)</t>
  </si>
  <si>
    <t>Reference List</t>
  </si>
  <si>
    <t>Phytoplankton</t>
  </si>
  <si>
    <t>Bylgides sarsi</t>
  </si>
  <si>
    <t>Sarvala J (1971). Ecology of Harmothoe sarsi (Malmgren) (Polychaeta, Polynoidae) in the northern Baltic area. Ann. Zool. Fennici 8; 231-309.</t>
  </si>
  <si>
    <t>Chironomidae</t>
  </si>
  <si>
    <t xml:space="preserve">Oliver DR (1971). Life history of the chironomidae. </t>
  </si>
  <si>
    <t>Einhornia crustulenta</t>
  </si>
  <si>
    <t>Encyclopedia of Life. Available from http://www.eol.org.</t>
  </si>
  <si>
    <t>Gammarus</t>
  </si>
  <si>
    <t>Scott CL, Falk-Petersen S, Gulliksen B, Lonne OJ, Sargent JR (2001). Lipid indicators of the diet of the sympagic amphipod Gammarus wilkit zkii in the Marginal Ice Zone and in open waters of Svalbard (Arctic). Polar Biol 24; 572-576. doi: 10.1007/s003000100252.</t>
  </si>
  <si>
    <t>Halicryptus spinulosus</t>
  </si>
  <si>
    <t>Aarnio K, Bonsdorff E, Norkko A (1998). Role of Halicryptus spinulosus (Priapulida) in structuring meiofauna and settling macrofauna. Marine Ecology Progress Series 163; 145-153.</t>
  </si>
  <si>
    <t>Limecola balthica</t>
  </si>
  <si>
    <t>Ankar S, Sigvaldottir E (1981). On the food composition of Halicryptus spinulosus von Siebold. Ophelia 20(1); 45-51.</t>
  </si>
  <si>
    <t>Marenzelleria</t>
  </si>
  <si>
    <t>Ólafsson E, Ullberg J, Arroyo NL (2005). The clam Macoma balthica prevents in situ growth of microalgal mats: implications for meiofaunal assemblages. Marine Ecology Progress Series 298; 179-188.</t>
  </si>
  <si>
    <t>Monoporeia affinis</t>
  </si>
  <si>
    <t>Ólafsson E, Elmgren R, Papakosta O (1993). Effects of the deposit-feeding benthic bivalve Macoma balthica on meiobenthos. Oecologia 93; 457-462.</t>
  </si>
  <si>
    <t>Mysida</t>
  </si>
  <si>
    <t>Ólafsson EB (1986). Density dependence in supsension-feeding and deposit-feeding populations of the bivalve Macoma balthica: a field experiment. Journal of Animal Ecology 55; 517-526.</t>
  </si>
  <si>
    <t>Mysis mixta</t>
  </si>
  <si>
    <t>Fauchald K, Jumars PA (1979). The diet of worms: A study of polychaete feeding guilds. Oceanogr. Mar. Biol. Ann. Rev. 17; 193-284.</t>
  </si>
  <si>
    <t>Mysis relicta</t>
  </si>
  <si>
    <t>Byrén L, Ejdung G, Elmgren R (2006). Uptake of sedimentary organic matter by the deposit-feeding Baltic amphipods Monoporeia affinis and Pontoporeia femorata. Marine Ecology Progress Series 313; 135-143.</t>
  </si>
  <si>
    <t>Oligochaeta</t>
  </si>
  <si>
    <t>Cederwall H (1979). Diurnal oxygen consumption and activity of two Pontoporeia (Amphipoda, Crustacea) species. In E Naylor and RG Hartnoll (Eds) Cyclic phenomena in marine plants and animals. Pp. 309-316. Pergamon.</t>
  </si>
  <si>
    <t>Pontoporeia femorata</t>
  </si>
  <si>
    <t>Giere O (1975). Population structure, food relations and ecological role of marine oligochaetes, with special reference to meiobenthic species. Marine Biology 31; 139-156.</t>
  </si>
  <si>
    <t>Detritus</t>
  </si>
  <si>
    <t xml:space="preserve">Hill C, Quigley MA, Cavaletto JF, Gordon W (1992). Seasonal changes in lipid content and composition in the benthic amphipods Monoporeia affinis and Pontoporeia femorata. Limnol. Oceanogr. 37(6); 1280-1289. </t>
  </si>
  <si>
    <t>Dauer DM, Mahon HK, Sarda R (2003). Functional morphology and feeding behavior of Streblospio benedicti and S. Shrubsolii (Polychaeta: Spionidae). Hydrobiologia 496; 207-213.</t>
  </si>
  <si>
    <t>Ólafsson E, Elmgren R (1991). Effects of biological disturbance by benthic amphipods Monoporeia affinis on meiobenthic community structure: a laboratory approach. Marine Ecology Progress Series 74; 99-107.</t>
  </si>
  <si>
    <t>Elmgren R (1978). Structure and dynamics of Baltic benthos communities, with particular reference to the relationship between macro- and meiofauna. Kiel Meeresforsch 4; 1-22.</t>
  </si>
  <si>
    <t xml:space="preserve">Theil M, Kruse I (2001). Status of the Nemertea as predators in marine ecosystems. Hydrobiologia 456; 21-32. </t>
  </si>
  <si>
    <t>Marie Nordström, personal communication</t>
  </si>
  <si>
    <t xml:space="preserve">Townsend CR, Thompson RM, McIntosh AR, Kilroy C, Edwards E,   Scarsbrook MR (1998). Disturbance, resource supply, and food-web architecture in streams. Ecology Letters 1; 200-209. </t>
  </si>
  <si>
    <t xml:space="preserve">Haahtela I (1990). What do Baltic studies tell us about the isopod Saduria entomon (L.)? Ann. Zool. Fennici 27; 269-278. </t>
  </si>
  <si>
    <t>Leonardsson K (1991). Effects of cannibalism and alternative prey on population dynamics of Saduria entomon (Isopoda). Ecology 72(4); 1273-1285.</t>
  </si>
  <si>
    <t>Neomysis integer</t>
  </si>
  <si>
    <t>Svanbäck R, Rydberg C, Leonardsson K, Englund G (2011). Diet specialization in a fluctuating population of Saduria entomon: a consequence of resource or forager densities? Oikos 120; 848-854. doi: 10.1111/j.1600-0706.2010.18945.x</t>
  </si>
  <si>
    <t>Albertsson J, Leonardsson K (2001). Deposit-feeding amphipods (Monoporeia affinis) reduce the recruitment of copepod nauplii from benthic resting eggs in the northern Baltic Sea. Marine Biology 138; 793-801.</t>
  </si>
  <si>
    <t>Englund G, Rydberg C, Leonardsson K (2008). Long-term variation of link strength in a simple benthic food web. Journal of Animal Ecology 77; 883-890. doi: 10.1111/j.1365-2656.2008.01404.x</t>
  </si>
  <si>
    <t>Albertsson J (2004). Trophic interactions involving mysid shrimps (Mysidacea) in the near-bottom habitat in the Baltic Sea. Aquatic Ecology 38; 457-469.</t>
  </si>
  <si>
    <t>Cyanophthalma obscura</t>
  </si>
  <si>
    <t>Hill C, Elmgren R (1992). Predation by the isopod Saduria entomon on the amphipods Monoporeia affinis and Pontoporeia femorata: experiments on prey vulnerability. Oecologia 91; 153-156.</t>
  </si>
  <si>
    <t>Saduria entomon</t>
  </si>
  <si>
    <t>This is the trophic network link information for the Baltic Proper metaweb.</t>
  </si>
  <si>
    <t>Bathyporeia pilosa</t>
  </si>
  <si>
    <t>Sundbäck K, Persson LE (1981). The effect of microbenthic grazing by an amphipod, Bathyporeia pilosa, Lindström. Kieler Meeresforsch., Sonderh. 5; 573-575.</t>
  </si>
  <si>
    <t>Cerastoderma glaucum</t>
  </si>
  <si>
    <t>Corophium volutator</t>
  </si>
  <si>
    <t>Gerdol V, Hughes RG (1994). Feeding behaviour and diet of Corophium volutator in an estuary in southeastern England. Marine Ecology Progress Series 114; 103-108.</t>
  </si>
  <si>
    <t>Hediste diversicolor</t>
  </si>
  <si>
    <t>Jaera</t>
  </si>
  <si>
    <t xml:space="preserve">Riisgård HU (1991). Suspension feeding in the polychaete Nereis diversicolor. Marine Ecology Progress Series 70; 29-37. </t>
  </si>
  <si>
    <t>Palomares MLD, Pauly D. (2019). SeaLifeBase. Available from www.sealifebase.org.</t>
  </si>
  <si>
    <t>Mya arenaria</t>
  </si>
  <si>
    <t>Mytilus edulis</t>
  </si>
  <si>
    <t>Nemertea</t>
  </si>
  <si>
    <t>MarLIN (Marine Life Information Network) (2016). Marine Life Information Network. Plymouth: Marine Biological Association of the United Kingdom. Available from www.marlin.ac.uk.</t>
  </si>
  <si>
    <t>Potamopyrgus antipodarum</t>
  </si>
  <si>
    <t>Pygospio elegans</t>
  </si>
  <si>
    <t>MIRACLE (Microfossil image recovery and circulation for learning and education). Availalbe from https://www.ucl.ac.uk/GeolSci/micropal/ostracod.html</t>
  </si>
  <si>
    <t>Theodoxus fluviatilis</t>
  </si>
  <si>
    <t>Radea C, Louvrou I, Economou-Amilli A (2008). First record of the New Zealand mud snail Potamopyrgus antipodarum J.E. Gray 1843 (Mollusca: Hydrobiidae) in Greece - Notes on its population structure and associated microalgae. Aquatic Invasions 3(3); 341-344. doi: 10.3391/ai.2008.3.3.10</t>
  </si>
  <si>
    <t>Theiltges DW, Reise K, Mouritsen KN, McLaughlin JP, Poulin R (2011). Food web including metazoan parasites for a tidal basin in Germany and Denmark. Ecology 92(10); 2005. doi: 10.2307/23034836</t>
  </si>
  <si>
    <t>WoRMS Editorial Board (2020). World Register of Marine Species. Available from http://www.marinespecies.org at VLIZ. Doi: 10.14284/170</t>
  </si>
  <si>
    <t>Hydrobia</t>
  </si>
  <si>
    <t xml:space="preserve">Sandberg E (1994). Does short-term oxygen depletion affect predator-prey relationships in zoobenthos? Experiments with the isopod Saduria entomon. Marine Ecology Progress Series 103; 73-80. </t>
  </si>
  <si>
    <t>Faulwetter S, Markantonatou V, Pavloudi C, Papageorgiou N, Keklikoglou K, Chatzinikolaou E, Pafilis E, Chatzigeorgiou G, Vasileiadou K, Dailianis T, Fanini L, Koulouri P, Arvanitidis C (2014). Polytraits: A database on biological traits of marine polychaetes. Biodiversity Data Journal2: e1024. doi:10.3897/BDJ.2.e1024</t>
  </si>
  <si>
    <t>Micrura baltica</t>
  </si>
  <si>
    <t>Rönn C, Bonsdorff E, Nelson WG (1988). Predation as a mechanism of interference within infauna in shallow brackish water soft bottoms; experiments with an infauna predator, Nereis diversicolor O.F. Muller. J. Exp. Mar. Biol. Ecol. 116; 143-157.</t>
  </si>
  <si>
    <t>Hechinger RF, Lafferty KD, McLaughlin JP, Fredensborg BL, Huspeni TC, Lorda J, Sandhu PK, Shaw JC, Torchin ME, Whitney KL, Kuris AM (2011). Food webs including parasites, biomass, body sizes, and life stages for three California/Baja California estuaries. Ecology 92(3); 791.</t>
  </si>
  <si>
    <t>Terebellides stroemii</t>
  </si>
  <si>
    <t>This is the trophic network link information for the Bornholm Basin metaweb.</t>
  </si>
  <si>
    <t>Ampharete grubei</t>
  </si>
  <si>
    <t>Arctica islandica</t>
  </si>
  <si>
    <t>Aricidea cerrutii</t>
  </si>
  <si>
    <t>Astarte elliptica</t>
  </si>
  <si>
    <t>Capitella capitata</t>
  </si>
  <si>
    <t>Chaetozone setosa</t>
  </si>
  <si>
    <t>Diastylis rathkei</t>
  </si>
  <si>
    <t>Dipolydora coeca</t>
  </si>
  <si>
    <t>Exogone verugera</t>
  </si>
  <si>
    <t>Heteromastus filiformis</t>
  </si>
  <si>
    <t>Leptostylis</t>
  </si>
  <si>
    <t xml:space="preserve">Trott (1998). </t>
  </si>
  <si>
    <t>Levinsenia gracilis</t>
  </si>
  <si>
    <t>Polydora cornuta</t>
  </si>
  <si>
    <t>Priapulus caudatus</t>
  </si>
  <si>
    <t>Scoloplos armiger</t>
  </si>
  <si>
    <t>Terebellides stroemi</t>
  </si>
  <si>
    <t>Cerebratulus</t>
  </si>
  <si>
    <t>Abra_nitida</t>
  </si>
  <si>
    <t>Acanthocardia_echinata</t>
  </si>
  <si>
    <t>Schubert P (2006). The European athecate hydroids and their medusae (Hydrozoa, Cnidaria): Capitata Part 1. Revue Suisse de Zoologie 113(2); 325-410. doi: 10.5962/bhi.part.80356</t>
  </si>
  <si>
    <t>Acaulis_primarius</t>
  </si>
  <si>
    <t>Acidostoma_obesum</t>
  </si>
  <si>
    <t>Kornienko ES (2013). Burrowing shrimp of the infraorders Gebiidea and Axiidea (Crustacea: Decapoda). Russian Journal of Marine Biology 39(1); 1-14. doi: 10.1134/S1063074013010033</t>
  </si>
  <si>
    <t>Aclis</t>
  </si>
  <si>
    <t>Morton B (2015). The biology and functional morphology of the predatory septibranch Cardiomya costellata (Deshayes, 1833) (Bivalvia: Anomalodesmata: Cuspidariidae) from the Acores: survival at the edge. Journal of the Marine Biological Association of the United Kingdom 1-15. doi: 10.1017/S0025315415001848</t>
  </si>
  <si>
    <t>Alvania</t>
  </si>
  <si>
    <t>Macdonald TA, Burd BJ, van Roodselaar A (2012). Facultative feeding and consistency of trophic structure in marine soft-bottom macrobenthic communities. Marine Ecology Progress Series 445; 129-140. doi: 10.3354/meps09478</t>
  </si>
  <si>
    <t>Amaeana_trilobata</t>
  </si>
  <si>
    <t>Weslawski JM, Opanowski A, Legezynska J, Maciejewska B, Wlodarska-Kowalczuk M, Kedra M (2010). Hidden diversity in Arctic crusaceans. How many roles can a species play? Polish Polar Research 31(3); 205-216. doi: 10.2478/v10183-010-0001-5</t>
  </si>
  <si>
    <t>Amblyops_abbreviatus</t>
  </si>
  <si>
    <t xml:space="preserve">Hessler RR, Strömberg JO (1989). Behavior of Janiroidean isopods (Asellota), with special reference to deep-sea genera. Sarsia 74; 145-159. </t>
  </si>
  <si>
    <t>Ampharete_baltica</t>
  </si>
  <si>
    <t>Ampharete_falcata</t>
  </si>
  <si>
    <t>Ampharete_grubei</t>
  </si>
  <si>
    <t>Ohnheiser LT, Malaquias M (2013). Systematic revision of the gastropod family Philinidae (Mollusca: Cephalaspidea) in the north-east Atlantic Ocean with emphasis on the Scandinavian Peninsula. Zoological Journal of the Linnean Society 167; 273-326. doi: 10.1111/zoj.12000</t>
  </si>
  <si>
    <t>Ampharete_lindstroemi</t>
  </si>
  <si>
    <t>Allen JA (2001). The family Kelliellidae (Bivalvia: Heterodonta) from the deep Atlantic and its relationship with the family Vesicomyidae. Zoological Journal of the Linnean Society 131; 199-226. doi: 10.1006/zjls.2000.0233</t>
  </si>
  <si>
    <t>Ampelisca_brevicornis</t>
  </si>
  <si>
    <t>Fankboner PV (1981). A re-examination of mucus feeding by the sea cucumber Leptopentacta (=Cucumaria) elongata. J. Mar. Biol. Ass. U.K. 61; 679-683. doi: 10.1017/S0025315400048128</t>
  </si>
  <si>
    <t>Ampelisca_macrocephala</t>
  </si>
  <si>
    <t>Wlodarska M, Weslawski JM, Gromisz S (1996). A comparison of the macrofaunal community structure and diversity in two arctic glacial bays - a 'cold' one off Franz Josef Land and a 'warm' one off Spitsbergen. Oceanologia 38(2); 251-283.</t>
  </si>
  <si>
    <t>Ampelisca_pusilla</t>
  </si>
  <si>
    <t>Atkins D (1937). On the ciliary mechanisms and interrelationships of Lamellibranchs.</t>
  </si>
  <si>
    <t>Ampelisca_spinipes</t>
  </si>
  <si>
    <t xml:space="preserve">Trott TJ (1998). Gustatory responses of Priapulus caudatus De Lamarck, 1816 (Priapulida, Priapulidae): feeding behavior and chemoreception by a living fossil. Mar. Fresh. Behav. Physiol. 31; 251-257. </t>
  </si>
  <si>
    <t>Ampelisca_tenuicornis</t>
  </si>
  <si>
    <t>Meerwasser-Lexikon Team. Available from https://www.reeflex.net</t>
  </si>
  <si>
    <t>Amphicteis_gunneri</t>
  </si>
  <si>
    <t>Cutler EB (1994). The sipuncula: their systematics, biology, and evolution. Cornell University Press, London.</t>
  </si>
  <si>
    <t>Amphilepis_norvegica</t>
  </si>
  <si>
    <t>Pleijel F (1982). On feeding of Pholoe minuta (Fabricius, 1780) (Polychaeta: Sigalionidae). Sarsia 68(1); 21-23. doi: 10.1080/00364827.1983.10420552</t>
  </si>
  <si>
    <t>Amphilochoides_serratipes</t>
  </si>
  <si>
    <t>Burn R, Bell Hon KN (1974). Description of Retusa pelyx burn sp. Nov. (opisthobranchia) and its food resources from swan bay, Victoria. Journal of the Malacological Society of Australia 3(1); 281-347. doi: 10.1080/00852988</t>
  </si>
  <si>
    <t>Amphipoda</t>
  </si>
  <si>
    <t>Thomas IM (1972). Action of the gut in Saccoglossus otagoensis (Hemichordata: Enteropneusta). New Zealand Journal of Marine and Freshwater Research 6(4); 560-569. doi: 10.1080/00288330.1972.9515446</t>
  </si>
  <si>
    <t>Amphiura</t>
  </si>
  <si>
    <t>Puillandre N, Fedosov AE, Kantor YI (2016). Systematics and Evolution of the Conoidea. In P Gopalakrishnakone &amp; A Malhotra (eds.) Evolution of Venomous Animals and Their Toxins. Springer Science+Business Media Dordrecht. Doi: 10.1007/978-94-007-6727-0_19-1</t>
  </si>
  <si>
    <t>Amphiura_chiajei</t>
  </si>
  <si>
    <t>Chartosia N, Kitsos MS, Tzomos TH, Mavromati E, Koukouras A (2010). Diet composition of five species of crabs (Decapoda, Brachyura) that show a gradual transition from marine to terrestrial life. Crustaceana 83(10); 1181-1197. doi: 10.1163/001121610X533502</t>
  </si>
  <si>
    <t>Amphiura_filiformis</t>
  </si>
  <si>
    <t xml:space="preserve">Hughes RN (1985). Predatory behaviour of Natica unifasciata feeding intertidally on gastropods. J. Moll. Stud. 51; 331-335. </t>
  </si>
  <si>
    <t>Amythasides_macroglossus</t>
  </si>
  <si>
    <t>Morton B, Chiu ST (1990). The diet, prey size and consumption of Philine orientalis (Opisthobranchia: Philinidae) in Hong Kong. J. Moll. Stud. 56; 289-299.</t>
  </si>
  <si>
    <t>Anobothrus_gracilis</t>
  </si>
  <si>
    <t>Bourlat SJ, Nakano H, Åkerman M, Telford MJ, Thorndke MC, Obst M (2008). Feeding ecology of Xenoturbella bocki (phylum Xenoturbellida) revealed by genetic barcoding. Molecular Ecology Resources 8; 18-22. doi: 10.1111/j.1471-8286.2007.01959.x</t>
  </si>
  <si>
    <t>Aoridae</t>
  </si>
  <si>
    <t>Palomares MLD, Pauly D (Eds.) (2019). Sea Life Base. Available from http://www.sealifebase.org/search.php</t>
  </si>
  <si>
    <t>Aphelochaeta_mcintoshi</t>
  </si>
  <si>
    <t>McDermott JJ, Roe P (1985). Food, feeding behavior and feeding ecology of Nemerteans. Amer. Zool. 25; 113-125.</t>
  </si>
  <si>
    <t>Apherusa_bispinosa</t>
  </si>
  <si>
    <t>Aphrodita_aculeata</t>
  </si>
  <si>
    <t>Apistobranchus_tenuis</t>
  </si>
  <si>
    <t>Apistobranchus_tullbergi</t>
  </si>
  <si>
    <t>Apseudes_spinosus</t>
  </si>
  <si>
    <t>Araphura_filiformis</t>
  </si>
  <si>
    <t>Arctica_islandica</t>
  </si>
  <si>
    <t>Argissa_hamatipes</t>
  </si>
  <si>
    <t>Arrhis_phyllonyx</t>
  </si>
  <si>
    <t>Artacama_proboscidea</t>
  </si>
  <si>
    <t>Astacilla_dilatata</t>
  </si>
  <si>
    <t>Asterias_rubens</t>
  </si>
  <si>
    <t>Asterope_mariae</t>
  </si>
  <si>
    <t>Axinulus_eumyarius</t>
  </si>
  <si>
    <t>Bathyarca_pectunculoides</t>
  </si>
  <si>
    <t>Bathymedon_longimanus</t>
  </si>
  <si>
    <t>Bathymedon_saussurei</t>
  </si>
  <si>
    <t>Bathyporeia_pilosa</t>
  </si>
  <si>
    <t>Bolocera_tuediae</t>
  </si>
  <si>
    <t>Brachydiastylis_resima</t>
  </si>
  <si>
    <t>Brada_villosa</t>
  </si>
  <si>
    <t>Brissopsis_lyrifera</t>
  </si>
  <si>
    <t>Byblis_gaimardii</t>
  </si>
  <si>
    <t>Bylgides_sarsi</t>
  </si>
  <si>
    <t>Buccinum_undatum</t>
  </si>
  <si>
    <t>Callianassa_subterranea</t>
  </si>
  <si>
    <t>Callinera_buergeri</t>
  </si>
  <si>
    <t>Calocarides_coronatus</t>
  </si>
  <si>
    <t>Calocaris_macandreae</t>
  </si>
  <si>
    <t>Campylaspis_costata</t>
  </si>
  <si>
    <t>Capitella_capitata</t>
  </si>
  <si>
    <t>Caudofoveata</t>
  </si>
  <si>
    <t>Caulleriella</t>
  </si>
  <si>
    <t>Cerastoderma_glaucum</t>
  </si>
  <si>
    <t>Ceratocephale_loveni</t>
  </si>
  <si>
    <t>Cerianthus_lloydii</t>
  </si>
  <si>
    <t>Chaetoderma_nitidulum</t>
  </si>
  <si>
    <t>Chaetopterus_variopedatus</t>
  </si>
  <si>
    <t>Chaetozone_setosa</t>
  </si>
  <si>
    <t>Chamelea_striatula</t>
  </si>
  <si>
    <t>Cheirocratus_sundevallii</t>
  </si>
  <si>
    <t>Chone</t>
  </si>
  <si>
    <t>Cirratulidae</t>
  </si>
  <si>
    <t>Clausinella_fasciata</t>
  </si>
  <si>
    <t>Clymenura_borealis</t>
  </si>
  <si>
    <t>Conchoecia_borealis</t>
  </si>
  <si>
    <t>Conchoecia_elegans</t>
  </si>
  <si>
    <t>Conchoecia_obtusata</t>
  </si>
  <si>
    <t>Corbula_gibba</t>
  </si>
  <si>
    <t>Corophium_volutator</t>
  </si>
  <si>
    <t>Cossura_longocirrata</t>
  </si>
  <si>
    <t>Crangon</t>
  </si>
  <si>
    <t>Cucumariidae</t>
  </si>
  <si>
    <t>Cuspidaria_obesa</t>
  </si>
  <si>
    <t>Cylichna_alba</t>
  </si>
  <si>
    <t>Cylichna_cylindracea</t>
  </si>
  <si>
    <t>Dentalium</t>
  </si>
  <si>
    <t>Diastylis</t>
  </si>
  <si>
    <t>Diastylis_bradyi</t>
  </si>
  <si>
    <t>Diastylis_laevis</t>
  </si>
  <si>
    <t>Diastylis_lucifera</t>
  </si>
  <si>
    <t>Diastylis_rathkei</t>
  </si>
  <si>
    <t>Diastyloides_serratus</t>
  </si>
  <si>
    <t>Diplocirrus_glaucus</t>
  </si>
  <si>
    <t>Dipolydora_coeca</t>
  </si>
  <si>
    <t>Dulichia</t>
  </si>
  <si>
    <t>Dyopedos_monacantha</t>
  </si>
  <si>
    <t>Dyopedos_porrectus</t>
  </si>
  <si>
    <t>Ebalia_tuberosa</t>
  </si>
  <si>
    <t>Echinocardium</t>
  </si>
  <si>
    <t>Echinocardium_cordatum</t>
  </si>
  <si>
    <t>Echinocardium_flavescens</t>
  </si>
  <si>
    <t>Echinocythereis_echinata</t>
  </si>
  <si>
    <t>Echiurus_echiurus</t>
  </si>
  <si>
    <t>Eclysippe_eliasoni</t>
  </si>
  <si>
    <t>Edwardsiidae</t>
  </si>
  <si>
    <t>Ennucula_tenuis</t>
  </si>
  <si>
    <t>Entalina_tetragona</t>
  </si>
  <si>
    <t>Enteropneusta</t>
  </si>
  <si>
    <t>Ericthonius_difformis</t>
  </si>
  <si>
    <t>Eriopisa_elongata</t>
  </si>
  <si>
    <t>Euchone_papillosa</t>
  </si>
  <si>
    <t>Euclymeninae</t>
  </si>
  <si>
    <t>Eudorella_emarginata</t>
  </si>
  <si>
    <t>Eudorella_truncatula</t>
  </si>
  <si>
    <t>Eugerda_tenuimana</t>
  </si>
  <si>
    <t>Eunereis_longissima</t>
  </si>
  <si>
    <t>Eurycope_cornuta</t>
  </si>
  <si>
    <t>Eurycope_producta</t>
  </si>
  <si>
    <t>Euspira_montagui</t>
  </si>
  <si>
    <t>Euspira_nitida</t>
  </si>
  <si>
    <t>Exogone_hebes</t>
  </si>
  <si>
    <t>Exogone_verugera</t>
  </si>
  <si>
    <t>Fabriciola_baltica</t>
  </si>
  <si>
    <t>Funiculina _quadrangulari</t>
  </si>
  <si>
    <t>Galathowenia_oculata</t>
  </si>
  <si>
    <t>Gammaridae</t>
  </si>
  <si>
    <t>Gattyana_cirrhosa</t>
  </si>
  <si>
    <t>Glycera_rouxii</t>
  </si>
  <si>
    <t>Glycera_unicornis</t>
  </si>
  <si>
    <t>Golfingia</t>
  </si>
  <si>
    <t>Goniada_maculata</t>
  </si>
  <si>
    <t>Gyptis</t>
  </si>
  <si>
    <t>Haploops_tubicola</t>
  </si>
  <si>
    <t>Harmothoe</t>
  </si>
  <si>
    <t>Harpinia</t>
  </si>
  <si>
    <t>Harpinia_antennaria</t>
  </si>
  <si>
    <t>Harpinia_crenulata</t>
  </si>
  <si>
    <t>Harrimania_kupfferi</t>
  </si>
  <si>
    <t>Hauchiella_tribullata</t>
  </si>
  <si>
    <t>Hemilamprops_roseus</t>
  </si>
  <si>
    <t>Hermania_scabra</t>
  </si>
  <si>
    <t>Heteroclymene_robusta</t>
  </si>
  <si>
    <t>Heteromastus</t>
  </si>
  <si>
    <t>Heteromastus_filiformis</t>
  </si>
  <si>
    <t>Hiatella</t>
  </si>
  <si>
    <t>Hyala_vitrea</t>
  </si>
  <si>
    <t>Hyperiidea</t>
  </si>
  <si>
    <t>Iphimedia_obesa</t>
  </si>
  <si>
    <t>Ischyrocerus</t>
  </si>
  <si>
    <t>Jasmineira_candela</t>
  </si>
  <si>
    <t>Kelliella_miliaris</t>
  </si>
  <si>
    <t>Kroyera_carinata</t>
  </si>
  <si>
    <t>Kurtiella_bidentata</t>
  </si>
  <si>
    <t>Labidoplax_buskii</t>
  </si>
  <si>
    <t>Laonice_bahusiensis</t>
  </si>
  <si>
    <t>Laonice_cirrata</t>
  </si>
  <si>
    <t>Laonome_kroyeri</t>
  </si>
  <si>
    <t>Leptopentacta_elongata</t>
  </si>
  <si>
    <t>Leucon_acutirostris</t>
  </si>
  <si>
    <t>Leucon_nasica</t>
  </si>
  <si>
    <t>Leucothoe_lilljeborgii</t>
  </si>
  <si>
    <t>Levinsenia_gracilis</t>
  </si>
  <si>
    <t>Liljeborgia</t>
  </si>
  <si>
    <t>Liocarcinus_depurator</t>
  </si>
  <si>
    <t>Lipobranchius_jeffreysii</t>
  </si>
  <si>
    <t>Lucinoma_borealis</t>
  </si>
  <si>
    <t>Lysianassidae</t>
  </si>
  <si>
    <t>Lysilla_loveni</t>
  </si>
  <si>
    <t>Macrocypris_minna</t>
  </si>
  <si>
    <t>Maera_loveni</t>
  </si>
  <si>
    <t>Magelona_alleni</t>
  </si>
  <si>
    <t>Magelona_minuta</t>
  </si>
  <si>
    <t>Maldane_sarsi</t>
  </si>
  <si>
    <t>Maldanidae</t>
  </si>
  <si>
    <t>Medicorophium_affine</t>
  </si>
  <si>
    <t>Megamphopus_cornutus</t>
  </si>
  <si>
    <t>Melinna_cristata</t>
  </si>
  <si>
    <t>Melphidippa_borealis</t>
  </si>
  <si>
    <t>Mendicula_ferruginosa</t>
  </si>
  <si>
    <t>Melinna_albicincta</t>
  </si>
  <si>
    <t>Metopa</t>
  </si>
  <si>
    <t>Modiolula_phaseolina</t>
  </si>
  <si>
    <t>Modiolus_modiolus</t>
  </si>
  <si>
    <t>Monoculodes_packardi</t>
  </si>
  <si>
    <t>Monopseudocuma_gilsoni</t>
  </si>
  <si>
    <t>Montacuta_substriata</t>
  </si>
  <si>
    <t>Munnopsis_typica</t>
  </si>
  <si>
    <t>Musculus_niger</t>
  </si>
  <si>
    <t>Mya_truncata</t>
  </si>
  <si>
    <t>Myriochele</t>
  </si>
  <si>
    <t>Myrtea_spinifera</t>
  </si>
  <si>
    <t>Mysella_bidentata</t>
  </si>
  <si>
    <t>Mysia_undata</t>
  </si>
  <si>
    <t>Mysidae</t>
  </si>
  <si>
    <t>Nassarius_incrassatus</t>
  </si>
  <si>
    <t>Neohela_monstrosa</t>
  </si>
  <si>
    <t>Neoleanira_tetragona</t>
  </si>
  <si>
    <t>Nephtys_incisa</t>
  </si>
  <si>
    <t>Neptunea_antiqua</t>
  </si>
  <si>
    <t>Nereimyra</t>
  </si>
  <si>
    <t>Nothria_conchylega</t>
  </si>
  <si>
    <t>Notomastus_latericeus</t>
  </si>
  <si>
    <t>Nucula_nitidosa</t>
  </si>
  <si>
    <t>Nucula_sulcata</t>
  </si>
  <si>
    <t>Nucula_tumidula</t>
  </si>
  <si>
    <t>Nuculana_minuta</t>
  </si>
  <si>
    <t>Onoba</t>
  </si>
  <si>
    <t>Ophelina_acuminata</t>
  </si>
  <si>
    <t>Ophelina_modesta</t>
  </si>
  <si>
    <t>Ophelina_norvegica</t>
  </si>
  <si>
    <t>Ophiocten_affinis</t>
  </si>
  <si>
    <t>Ophiura</t>
  </si>
  <si>
    <t>Ophiura_albida</t>
  </si>
  <si>
    <t>Orbinia</t>
  </si>
  <si>
    <t>Ostracoda</t>
  </si>
  <si>
    <t>Oxydromus_flexuosus</t>
  </si>
  <si>
    <t>Owenia_fusiformis</t>
  </si>
  <si>
    <t>Paradiopatra_quadricuspis</t>
  </si>
  <si>
    <t>Paradoneis_armata</t>
  </si>
  <si>
    <t>Paradoneis_eliasoni</t>
  </si>
  <si>
    <t>Paradoneis_lyra</t>
  </si>
  <si>
    <t>Paradulichia_typica</t>
  </si>
  <si>
    <t>Paraedwardsia_arenaria</t>
  </si>
  <si>
    <t>Paramphinome_jeffreysi</t>
  </si>
  <si>
    <t>Parexogone_hebes</t>
  </si>
  <si>
    <t>Pariambus_typicus</t>
  </si>
  <si>
    <t>Parvicardium_minimum</t>
  </si>
  <si>
    <t>Pagurus_bernhardus</t>
  </si>
  <si>
    <t>Pectinaria</t>
  </si>
  <si>
    <t>Pectinaria_auricoma</t>
  </si>
  <si>
    <t>Pectinaria_belgica</t>
  </si>
  <si>
    <t>Pectinaria_koreni</t>
  </si>
  <si>
    <t>Pennatula_phosphorea</t>
  </si>
  <si>
    <t>Perioculodes_longimanus</t>
  </si>
  <si>
    <t>Phascolion_strombus</t>
  </si>
  <si>
    <t>Phaxas_pellucidus</t>
  </si>
  <si>
    <t>Pherusa_plumosa</t>
  </si>
  <si>
    <t>Philocheras_bispinosus</t>
  </si>
  <si>
    <t>Philomedes_brenda</t>
  </si>
  <si>
    <t>Philomedes_lilljeborgi</t>
  </si>
  <si>
    <t>Phoronis_muelleri</t>
  </si>
  <si>
    <t>Photis_longicaudata</t>
  </si>
  <si>
    <t>Photis_reinhardi</t>
  </si>
  <si>
    <t>Phtisica_marina</t>
  </si>
  <si>
    <t>Phylo_kupfferi</t>
  </si>
  <si>
    <t>Phylo_norvegica</t>
  </si>
  <si>
    <t>Pista_cristata</t>
  </si>
  <si>
    <t>Pistella_lornensis</t>
  </si>
  <si>
    <t>Pleustidae</t>
  </si>
  <si>
    <t>Podarkeopsis_helgolandicus</t>
  </si>
  <si>
    <t>Poecilochaetus_serpens</t>
  </si>
  <si>
    <t>Polycirrus</t>
  </si>
  <si>
    <t>Polydora_ciliata</t>
  </si>
  <si>
    <t>Polynoidae</t>
  </si>
  <si>
    <t>Polyphysia_crassa</t>
  </si>
  <si>
    <t>Praxillella_affinis</t>
  </si>
  <si>
    <t>Praxillella_praetermissa</t>
  </si>
  <si>
    <t>Priapulus_caudatus</t>
  </si>
  <si>
    <t>Prionospio_cirrifera</t>
  </si>
  <si>
    <t>Prionospio_fallax</t>
  </si>
  <si>
    <t>Prionospio_multibranchiata</t>
  </si>
  <si>
    <t>Prionospio_steenstrupi</t>
  </si>
  <si>
    <t>Pseudamussium_peslutrae</t>
  </si>
  <si>
    <t>Pseudocuma_simile</t>
  </si>
  <si>
    <t>Pseudopolydora_pulchra</t>
  </si>
  <si>
    <t>Rhaphidrilus</t>
  </si>
  <si>
    <t>Rhodine_gracilior</t>
  </si>
  <si>
    <t>Rhodine_loveni</t>
  </si>
  <si>
    <t>Sabellidae</t>
  </si>
  <si>
    <t>Sagartiogeton_laceratus</t>
  </si>
  <si>
    <t>Samytha_sexcirrata</t>
  </si>
  <si>
    <t>Saxicavella_jeffreysi</t>
  </si>
  <si>
    <t>Scalibregma_inflatum</t>
  </si>
  <si>
    <t>Scina_borealis</t>
  </si>
  <si>
    <t>Scolelepis_tridentata</t>
  </si>
  <si>
    <t>Scoletoma_impatiens</t>
  </si>
  <si>
    <t>Scoletoma_magnidentata</t>
  </si>
  <si>
    <t>Scoloplos_armiger</t>
  </si>
  <si>
    <t>Scutopus_ventrolineatus</t>
  </si>
  <si>
    <t>Sipuncula</t>
  </si>
  <si>
    <t>Skogsbergia_megalops</t>
  </si>
  <si>
    <t>Sosane_sulcata</t>
  </si>
  <si>
    <t>Spatangidae</t>
  </si>
  <si>
    <t>Spiochaetopterus</t>
  </si>
  <si>
    <t>Spiophanes_bombyx</t>
  </si>
  <si>
    <t>Spiophanes_kroeyeri</t>
  </si>
  <si>
    <t>Spisula_subtruncata</t>
  </si>
  <si>
    <t>Stenothoe_marina</t>
  </si>
  <si>
    <t>Sthenelais_limicola</t>
  </si>
  <si>
    <t>Streblosoma_bairdi</t>
  </si>
  <si>
    <t>Syllidae</t>
  </si>
  <si>
    <t>Syllis_cornuta</t>
  </si>
  <si>
    <t>Syllis_variegata</t>
  </si>
  <si>
    <t>Tellimya_ferruginosa</t>
  </si>
  <si>
    <t>Tellimya_tenella</t>
  </si>
  <si>
    <t>Tharyx_killariensis</t>
  </si>
  <si>
    <t>Themisto_abyssorum</t>
  </si>
  <si>
    <t>Thracia_convexa</t>
  </si>
  <si>
    <t>Trichobranchus_roseus</t>
  </si>
  <si>
    <t>Tritia_incrassata</t>
  </si>
  <si>
    <t>Tritia_nitida</t>
  </si>
  <si>
    <t>Tritia_pygmaea</t>
  </si>
  <si>
    <t>Tropidomya_abbreviata</t>
  </si>
  <si>
    <t>Tryphosites_longipes</t>
  </si>
  <si>
    <t>Turbellaria</t>
  </si>
  <si>
    <t>Turritella_communis</t>
  </si>
  <si>
    <t>Virgularia_mirabilis</t>
  </si>
  <si>
    <t>Westwoodilla_caecula</t>
  </si>
  <si>
    <t>Xenodice_frauenfeldti</t>
  </si>
  <si>
    <t>Yoldiella_lucida</t>
  </si>
  <si>
    <t>Yoldiella_nana</t>
  </si>
  <si>
    <t>Yoldiella_philippiana</t>
  </si>
  <si>
    <t>Abra_alba</t>
  </si>
  <si>
    <t>Abyssoninoe_hibernica</t>
  </si>
  <si>
    <t>Baeonectes_muticus</t>
  </si>
  <si>
    <t>Cryptocelides_loveni</t>
  </si>
  <si>
    <t>Eteone_longa</t>
  </si>
  <si>
    <t>Eulimidae</t>
  </si>
  <si>
    <t>Eumida_bahusiensis</t>
  </si>
  <si>
    <t>Glycera_alba</t>
  </si>
  <si>
    <t>Glycinde_nordmanni</t>
  </si>
  <si>
    <t>Hilbigneris_gracilis</t>
  </si>
  <si>
    <t>Laetmonice_filicornis</t>
  </si>
  <si>
    <t>Lumbrineris_gracilis</t>
  </si>
  <si>
    <t>Nephrops_norvegicus</t>
  </si>
  <si>
    <t>Onchnesoma_steenstrupi</t>
  </si>
  <si>
    <t>Pholoe_baltica</t>
  </si>
  <si>
    <t>Pholoe_minuta</t>
  </si>
  <si>
    <t>Pholoe_pallida</t>
  </si>
  <si>
    <t>Phyllodoce_mucosa</t>
  </si>
  <si>
    <t>Phyllodoce_rosea</t>
  </si>
  <si>
    <t>Protomystides_exigua</t>
  </si>
  <si>
    <t>Retusa_umbilicata</t>
  </si>
  <si>
    <t>Saccoglossus</t>
  </si>
  <si>
    <t>Scoletoma_fragilis</t>
  </si>
  <si>
    <t>Sige_fusigera</t>
  </si>
  <si>
    <t>Sphaerodoropsis_philippi</t>
  </si>
  <si>
    <t>Sphaerodorum_flavum</t>
  </si>
  <si>
    <t>Tanaidacea</t>
  </si>
  <si>
    <t>Terebellides_stroemi</t>
  </si>
  <si>
    <t>Astropecten_irregularis</t>
  </si>
  <si>
    <t>Bela_nebula</t>
  </si>
  <si>
    <t>Brachyura</t>
  </si>
  <si>
    <t>Naticas</t>
  </si>
  <si>
    <t>Pedicellaster_typicus</t>
  </si>
  <si>
    <t>Philine</t>
  </si>
  <si>
    <t>Sorgenfreispira_brachystoma</t>
  </si>
  <si>
    <t>Xenoturbella</t>
  </si>
  <si>
    <t>Acteon_tornatilis</t>
  </si>
  <si>
    <t>Aglaophamus_malmgren</t>
  </si>
  <si>
    <t>Enipo_kinbergi</t>
  </si>
  <si>
    <t>Gattyana_amondseni</t>
  </si>
  <si>
    <t>Hoplonemertea</t>
  </si>
  <si>
    <t>Hubrechtella_dubia</t>
  </si>
  <si>
    <t>Malmgrenia_andreapolis</t>
  </si>
  <si>
    <t>Malmgreniella_lunulata</t>
  </si>
  <si>
    <t>Nephtys</t>
  </si>
  <si>
    <t>Nephtys_ciliata</t>
  </si>
  <si>
    <t>Nephtys_hombergii</t>
  </si>
  <si>
    <t>Pseudomicrura_afzelii</t>
  </si>
  <si>
    <t>Tubulanus_polymorphus</t>
  </si>
  <si>
    <t>Leuckartiara_octona</t>
  </si>
  <si>
    <t>Pseudione_callianassae</t>
  </si>
  <si>
    <t>Chrysallida</t>
  </si>
  <si>
    <t>Funiculina_quadrangulari</t>
  </si>
  <si>
    <t>Genaxinus_eumyarius</t>
  </si>
  <si>
    <t>Haliella_stenostoma</t>
  </si>
  <si>
    <t>Nudibranchia</t>
  </si>
  <si>
    <t>Thyasira</t>
  </si>
  <si>
    <t>Thyasira_equalis</t>
  </si>
  <si>
    <t>Thyasira_obsoleta</t>
  </si>
  <si>
    <t>Thyasira_sarsii</t>
  </si>
  <si>
    <t>This is the trophic network link information for the Skagerrak metawebs.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</si>
</sst>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family val="2"/>
      <charset val="1"/>
      <scheme val="minor"/>
    </font>
    <font>
      <b/>
      <sz val="11"/>
      <color theme="1"/>
      <name val="Calibri"/>
      <family val="2"/>
      <scheme val="minor"/>
    </font>
    <font>
      <sz val="11"/>
      <color rgb="FF000000"/>
      <name val="Calibri"/>
      <family val="2"/>
      <scheme val="minor"/>
    </font>
    <font>
      <sz val="12"/>
      <color rgb="FF000000"/>
      <name val="Calibri"/>
      <family val="2"/>
      <scheme val="minor"/>
    </font>
    <font>
      <sz val="12"/>
      <color theme="1"/>
      <name val="Calibri"/>
      <family val="2"/>
      <scheme val="minor"/>
    </font>
    <font>
      <sz val="11"/>
      <color rgb="FF000000"/>
      <name val="Calibri"/>
      <family val="2"/>
      <charset val="1"/>
      <scheme val="minor"/>
    </font>
    <font>
      <sz val="11"/>
      <color theme="1"/>
      <name val="Calibri"/>
      <family val="2"/>
      <scheme val="minor"/>
    </font>
    <font>
      <u/>
      <sz val="11"/>
      <color theme="10"/>
      <name val="Calibri"/>
      <family val="2"/>
      <charset val="1"/>
      <scheme val="minor"/>
    </font>
    <font>
      <sz val="11"/>
      <name val="Calibri"/>
      <family val="2"/>
      <charset val="1"/>
      <scheme val="minor"/>
    </font>
    <font>
      <sz val="11"/>
      <color theme="1"/>
      <name val="Calibri"/>
      <family val="2"/>
    </font>
    <font>
      <sz val="11"/>
      <name val="Calibri"/>
      <family val="2"/>
      <scheme val="minor"/>
    </font>
    <font>
      <sz val="11"/>
      <color theme="1"/>
      <name val="Helvetica"/>
      <family val="2"/>
    </font>
  </fonts>
  <fills count="2">
    <fill>
      <patternFill patternType="none"/>
    </fill>
    <fill>
      <patternFill patternType="gray125"/>
    </fill>
  </fills>
  <borders count="1">
    <border>
      <left/>
      <right/>
      <top/>
      <bottom/>
      <diagonal/>
    </border>
  </borders>
  <cellStyleXfs count="3">
    <xf numFmtId="0" fontId="0" fillId="0" borderId="0"/>
    <xf numFmtId="0" fontId="4" fillId="0" borderId="0"/>
    <xf numFmtId="0" fontId="7" fillId="0" borderId="0" applyNumberFormat="0" applyFill="0" applyBorder="0" applyAlignment="0" applyProtection="0"/>
  </cellStyleXfs>
  <cellXfs count="36">
    <xf numFmtId="0" fontId="0" fillId="0" borderId="0" xfId="0"/>
    <xf numFmtId="0" fontId="1" fillId="0" borderId="0" xfId="0" applyFont="1"/>
    <xf numFmtId="0" fontId="0" fillId="0" borderId="0" xfId="0" applyFill="1"/>
    <xf numFmtId="0" fontId="2" fillId="0" borderId="0" xfId="0" applyFont="1" applyFill="1"/>
    <xf numFmtId="0" fontId="3" fillId="0" borderId="0" xfId="0" applyFont="1" applyFill="1"/>
    <xf numFmtId="0" fontId="3" fillId="0" borderId="0" xfId="0" applyFont="1"/>
    <xf numFmtId="0" fontId="4" fillId="0" borderId="0" xfId="1" applyFill="1"/>
    <xf numFmtId="0" fontId="3" fillId="0" borderId="0" xfId="1" applyFont="1" applyFill="1"/>
    <xf numFmtId="0" fontId="5" fillId="0" borderId="0" xfId="0" applyFont="1" applyFill="1"/>
    <xf numFmtId="0" fontId="1" fillId="0" borderId="0" xfId="0" applyFont="1" applyBorder="1"/>
    <xf numFmtId="0" fontId="0" fillId="0" borderId="0" xfId="0" applyAlignment="1">
      <alignment horizontal="center" vertical="center"/>
    </xf>
    <xf numFmtId="0" fontId="6" fillId="0" borderId="0" xfId="0" applyFont="1"/>
    <xf numFmtId="0" fontId="6" fillId="0" borderId="0" xfId="0" applyFont="1" applyAlignment="1">
      <alignment horizontal="center"/>
    </xf>
    <xf numFmtId="0" fontId="6" fillId="0" borderId="0" xfId="0" applyFont="1" applyFill="1"/>
    <xf numFmtId="0" fontId="0" fillId="0" borderId="0" xfId="0" applyAlignment="1">
      <alignment horizontal="center"/>
    </xf>
    <xf numFmtId="0" fontId="6" fillId="0" borderId="0" xfId="0" applyFont="1" applyAlignment="1"/>
    <xf numFmtId="0" fontId="8" fillId="0" borderId="0" xfId="2" applyFont="1" applyFill="1"/>
    <xf numFmtId="0" fontId="8" fillId="0" borderId="0" xfId="2" applyFont="1" applyAlignment="1"/>
    <xf numFmtId="0" fontId="0" fillId="0" borderId="0" xfId="0" applyBorder="1"/>
    <xf numFmtId="0" fontId="9" fillId="0" borderId="0" xfId="0" applyFont="1" applyFill="1" applyBorder="1" applyAlignment="1"/>
    <xf numFmtId="0" fontId="9" fillId="0" borderId="0" xfId="0" applyFont="1" applyFill="1" applyBorder="1" applyAlignment="1">
      <alignment wrapText="1"/>
    </xf>
    <xf numFmtId="0" fontId="0" fillId="0" borderId="0" xfId="0" applyFont="1" applyBorder="1" applyAlignment="1"/>
    <xf numFmtId="0" fontId="6" fillId="0" borderId="0" xfId="0" applyFont="1" applyAlignment="1">
      <alignment horizontal="center" wrapText="1"/>
    </xf>
    <xf numFmtId="0" fontId="10" fillId="0" borderId="0" xfId="0" applyFont="1" applyAlignment="1">
      <alignment horizontal="center"/>
    </xf>
    <xf numFmtId="0" fontId="10" fillId="0" borderId="0" xfId="2" applyFont="1" applyAlignment="1">
      <alignment horizontal="center"/>
    </xf>
    <xf numFmtId="0" fontId="0" fillId="0" borderId="0" xfId="0" applyFont="1" applyAlignment="1">
      <alignment horizontal="center"/>
    </xf>
    <xf numFmtId="0" fontId="11" fillId="0" borderId="0" xfId="0" applyFont="1" applyAlignment="1">
      <alignment horizontal="center" wrapText="1"/>
    </xf>
    <xf numFmtId="0" fontId="0" fillId="0" borderId="0" xfId="0" applyFill="1" applyBorder="1"/>
    <xf numFmtId="0" fontId="10" fillId="0" borderId="0" xfId="2" applyFont="1" applyAlignment="1">
      <alignment horizontal="center" wrapText="1"/>
    </xf>
    <xf numFmtId="0" fontId="7" fillId="0" borderId="0" xfId="2" applyAlignment="1">
      <alignment horizontal="center" wrapText="1"/>
    </xf>
    <xf numFmtId="0" fontId="9" fillId="0" borderId="0" xfId="0" applyFont="1" applyFill="1" applyBorder="1"/>
    <xf numFmtId="0" fontId="6" fillId="0" borderId="0" xfId="0" applyFont="1" applyFill="1" applyBorder="1" applyAlignment="1">
      <alignment wrapText="1"/>
    </xf>
    <xf numFmtId="0" fontId="0" fillId="0" borderId="0" xfId="0" applyFill="1" applyAlignment="1">
      <alignment vertical="center"/>
    </xf>
    <xf numFmtId="0" fontId="1" fillId="0" borderId="0" xfId="0" applyFont="1" applyFill="1" applyBorder="1"/>
    <xf numFmtId="0" fontId="1" fillId="0" borderId="0" xfId="0" applyFont="1" applyFill="1" applyAlignment="1">
      <alignment vertical="center"/>
    </xf>
    <xf numFmtId="0" fontId="0" fillId="0" borderId="0" xfId="0" applyFill="1" applyAlignment="1">
      <alignment horizontal="center" vertical="center"/>
    </xf>
  </cellXfs>
  <cellStyles count="3">
    <cellStyle name="Hyperlink" xfId="2" builtinId="8"/>
    <cellStyle name="Normal" xfId="0" builtinId="0"/>
    <cellStyle name="Normal 2" xfId="1" xr:uid="{00000000-0005-0000-0000-000002000000}"/>
  </cellStyles>
  <dxfs count="782">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hyperlink" Target="https://www.ucl.ac.uk/GeolSci/micropal/ostracod.html" TargetMode="External"/><Relationship Id="rId1" Type="http://schemas.openxmlformats.org/officeDocument/2006/relationships/hyperlink" Target="http://biodiversitydatajournal.com/articles.php?id=1024"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biodiversitydatajournal.com/articles.php?id=102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Z361"/>
  <sheetViews>
    <sheetView topLeftCell="B106" zoomScale="80" zoomScaleNormal="80" workbookViewId="0"/>
  </sheetViews>
  <sheetFormatPr baseColWidth="10" defaultColWidth="8.83203125" defaultRowHeight="15"/>
  <cols>
    <col min="2" max="3" width="8.6640625" customWidth="1"/>
    <col min="8" max="8" width="16.1640625" customWidth="1"/>
    <col min="9" max="9" width="16.5" customWidth="1"/>
    <col min="10" max="10" width="11.5" customWidth="1"/>
    <col min="11" max="11" width="5.33203125" customWidth="1"/>
    <col min="12" max="12" width="9.83203125" customWidth="1"/>
    <col min="13" max="13" width="13" customWidth="1"/>
    <col min="14" max="14" width="11.83203125" customWidth="1"/>
    <col min="73" max="73" width="8.6640625" customWidth="1"/>
    <col min="77" max="116" width="8.6640625" customWidth="1"/>
    <col min="120" max="165" width="8.6640625" customWidth="1"/>
  </cols>
  <sheetData>
    <row r="1" spans="1:420">
      <c r="A1" s="1" t="s">
        <v>267</v>
      </c>
      <c r="B1" s="1" t="s">
        <v>0</v>
      </c>
      <c r="C1" s="1" t="s">
        <v>1</v>
      </c>
      <c r="D1" s="1" t="s">
        <v>2</v>
      </c>
      <c r="E1" s="1" t="s">
        <v>3</v>
      </c>
      <c r="F1" s="1" t="s">
        <v>4</v>
      </c>
      <c r="G1" s="1" t="s">
        <v>5</v>
      </c>
      <c r="H1" s="1" t="s">
        <v>6</v>
      </c>
      <c r="I1" s="1" t="s">
        <v>7</v>
      </c>
      <c r="J1" s="1" t="s">
        <v>8</v>
      </c>
      <c r="K1" s="1" t="s">
        <v>9</v>
      </c>
      <c r="L1" s="1" t="s">
        <v>10</v>
      </c>
      <c r="M1" s="1" t="s">
        <v>11</v>
      </c>
      <c r="N1" s="1" t="s">
        <v>12</v>
      </c>
      <c r="O1" t="s">
        <v>13</v>
      </c>
      <c r="P1" t="s">
        <v>14</v>
      </c>
      <c r="Q1" t="s">
        <v>15</v>
      </c>
      <c r="R1" t="s">
        <v>16</v>
      </c>
      <c r="S1" s="2" t="s">
        <v>268</v>
      </c>
      <c r="T1" s="2" t="s">
        <v>269</v>
      </c>
      <c r="U1" s="2" t="s">
        <v>270</v>
      </c>
      <c r="V1" s="2" t="s">
        <v>271</v>
      </c>
      <c r="W1" s="2" t="s">
        <v>272</v>
      </c>
      <c r="X1" s="2" t="s">
        <v>273</v>
      </c>
      <c r="Y1" t="s">
        <v>17</v>
      </c>
      <c r="Z1" s="2" t="s">
        <v>274</v>
      </c>
      <c r="AA1" t="s">
        <v>19</v>
      </c>
      <c r="AB1" t="s">
        <v>20</v>
      </c>
      <c r="AC1" t="s">
        <v>21</v>
      </c>
      <c r="AD1" t="s">
        <v>22</v>
      </c>
      <c r="AE1" t="s">
        <v>23</v>
      </c>
      <c r="AF1" s="2" t="s">
        <v>275</v>
      </c>
      <c r="AG1" t="s">
        <v>24</v>
      </c>
      <c r="AH1" t="s">
        <v>18</v>
      </c>
      <c r="AI1" s="2" t="s">
        <v>276</v>
      </c>
      <c r="AJ1" t="s">
        <v>25</v>
      </c>
      <c r="AK1" t="s">
        <v>26</v>
      </c>
      <c r="AL1" s="2" t="s">
        <v>277</v>
      </c>
      <c r="AM1" t="s">
        <v>27</v>
      </c>
      <c r="AN1" t="s">
        <v>28</v>
      </c>
      <c r="AO1" t="s">
        <v>29</v>
      </c>
      <c r="AP1" t="s">
        <v>30</v>
      </c>
      <c r="AQ1" s="2" t="s">
        <v>278</v>
      </c>
      <c r="AR1" t="s">
        <v>31</v>
      </c>
      <c r="AS1" t="s">
        <v>32</v>
      </c>
      <c r="AT1" t="s">
        <v>33</v>
      </c>
      <c r="AU1" s="2" t="s">
        <v>279</v>
      </c>
      <c r="AV1" t="s">
        <v>34</v>
      </c>
      <c r="AW1" s="2" t="s">
        <v>280</v>
      </c>
      <c r="AX1" s="2" t="s">
        <v>281</v>
      </c>
      <c r="AY1" s="2" t="s">
        <v>282</v>
      </c>
      <c r="AZ1" s="2" t="s">
        <v>283</v>
      </c>
      <c r="BA1" t="s">
        <v>35</v>
      </c>
      <c r="BB1" t="s">
        <v>36</v>
      </c>
      <c r="BC1" s="2" t="s">
        <v>284</v>
      </c>
      <c r="BD1" t="s">
        <v>37</v>
      </c>
      <c r="BE1" t="s">
        <v>38</v>
      </c>
      <c r="BF1" s="2" t="s">
        <v>285</v>
      </c>
      <c r="BG1" t="s">
        <v>39</v>
      </c>
      <c r="BH1" s="2" t="s">
        <v>286</v>
      </c>
      <c r="BI1" t="s">
        <v>40</v>
      </c>
      <c r="BJ1" s="2" t="s">
        <v>287</v>
      </c>
      <c r="BK1" t="s">
        <v>41</v>
      </c>
      <c r="BL1" s="2" t="s">
        <v>288</v>
      </c>
      <c r="BM1" s="2" t="s">
        <v>289</v>
      </c>
      <c r="BN1" s="2" t="s">
        <v>290</v>
      </c>
      <c r="BO1" s="2" t="s">
        <v>291</v>
      </c>
      <c r="BP1" t="s">
        <v>42</v>
      </c>
      <c r="BQ1" s="2" t="s">
        <v>292</v>
      </c>
      <c r="BR1" t="s">
        <v>43</v>
      </c>
      <c r="BS1" s="2" t="s">
        <v>293</v>
      </c>
      <c r="BT1" s="2" t="s">
        <v>294</v>
      </c>
      <c r="BU1" t="s">
        <v>44</v>
      </c>
      <c r="BV1" t="s">
        <v>45</v>
      </c>
      <c r="BW1" s="2" t="s">
        <v>295</v>
      </c>
      <c r="BX1" t="s">
        <v>46</v>
      </c>
      <c r="BY1" t="s">
        <v>47</v>
      </c>
      <c r="BZ1" s="2" t="s">
        <v>296</v>
      </c>
      <c r="CA1" t="s">
        <v>48</v>
      </c>
      <c r="CB1" s="2" t="s">
        <v>297</v>
      </c>
      <c r="CC1" t="s">
        <v>49</v>
      </c>
      <c r="CD1" s="2" t="s">
        <v>298</v>
      </c>
      <c r="CE1" t="s">
        <v>50</v>
      </c>
      <c r="CF1" t="s">
        <v>51</v>
      </c>
      <c r="CG1" t="s">
        <v>52</v>
      </c>
      <c r="CH1" t="s">
        <v>53</v>
      </c>
      <c r="CI1" t="s">
        <v>54</v>
      </c>
      <c r="CJ1" s="2" t="s">
        <v>299</v>
      </c>
      <c r="CK1" t="s">
        <v>55</v>
      </c>
      <c r="CL1" t="s">
        <v>56</v>
      </c>
      <c r="CM1" t="s">
        <v>57</v>
      </c>
      <c r="CN1" t="s">
        <v>58</v>
      </c>
      <c r="CO1" t="s">
        <v>59</v>
      </c>
      <c r="CP1" t="s">
        <v>60</v>
      </c>
      <c r="CQ1" t="s">
        <v>61</v>
      </c>
      <c r="CR1" t="s">
        <v>62</v>
      </c>
      <c r="CS1" t="s">
        <v>63</v>
      </c>
      <c r="CT1" t="s">
        <v>64</v>
      </c>
      <c r="CU1" t="s">
        <v>65</v>
      </c>
      <c r="CV1" s="2" t="s">
        <v>300</v>
      </c>
      <c r="CW1" s="2" t="s">
        <v>301</v>
      </c>
      <c r="CX1" s="2" t="s">
        <v>302</v>
      </c>
      <c r="CY1" s="2" t="s">
        <v>303</v>
      </c>
      <c r="CZ1" t="s">
        <v>66</v>
      </c>
      <c r="DA1" t="s">
        <v>67</v>
      </c>
      <c r="DB1" s="2" t="s">
        <v>304</v>
      </c>
      <c r="DC1" s="2" t="s">
        <v>305</v>
      </c>
      <c r="DD1" s="2" t="s">
        <v>306</v>
      </c>
      <c r="DE1" s="2" t="s">
        <v>307</v>
      </c>
      <c r="DF1" t="s">
        <v>68</v>
      </c>
      <c r="DG1" t="s">
        <v>69</v>
      </c>
      <c r="DH1" t="s">
        <v>70</v>
      </c>
      <c r="DI1" t="s">
        <v>71</v>
      </c>
      <c r="DJ1" s="2" t="s">
        <v>308</v>
      </c>
      <c r="DK1" t="s">
        <v>72</v>
      </c>
      <c r="DL1" t="s">
        <v>73</v>
      </c>
      <c r="DM1" t="s">
        <v>74</v>
      </c>
      <c r="DN1" t="s">
        <v>75</v>
      </c>
      <c r="DO1" t="s">
        <v>76</v>
      </c>
      <c r="DP1" t="s">
        <v>77</v>
      </c>
      <c r="DQ1" s="2" t="s">
        <v>309</v>
      </c>
      <c r="DR1" t="s">
        <v>78</v>
      </c>
      <c r="DS1" s="2" t="s">
        <v>310</v>
      </c>
      <c r="DT1" t="s">
        <v>79</v>
      </c>
      <c r="DU1" s="2" t="s">
        <v>311</v>
      </c>
      <c r="DV1" t="s">
        <v>80</v>
      </c>
      <c r="DW1" s="2" t="s">
        <v>312</v>
      </c>
      <c r="DX1" s="2" t="s">
        <v>313</v>
      </c>
      <c r="DY1" t="s">
        <v>314</v>
      </c>
      <c r="DZ1" t="s">
        <v>81</v>
      </c>
      <c r="EA1" s="2" t="s">
        <v>315</v>
      </c>
      <c r="EB1" s="2" t="s">
        <v>316</v>
      </c>
      <c r="EC1" t="s">
        <v>82</v>
      </c>
      <c r="ED1" s="2" t="s">
        <v>317</v>
      </c>
      <c r="EE1" t="s">
        <v>83</v>
      </c>
      <c r="EF1" t="s">
        <v>318</v>
      </c>
      <c r="EG1" s="2" t="s">
        <v>319</v>
      </c>
      <c r="EH1" t="s">
        <v>84</v>
      </c>
      <c r="EI1" t="s">
        <v>85</v>
      </c>
      <c r="EJ1" t="s">
        <v>86</v>
      </c>
      <c r="EK1" t="s">
        <v>87</v>
      </c>
      <c r="EL1" t="s">
        <v>88</v>
      </c>
      <c r="EM1" t="s">
        <v>89</v>
      </c>
      <c r="EN1" t="s">
        <v>90</v>
      </c>
      <c r="EO1" s="2" t="s">
        <v>320</v>
      </c>
      <c r="EP1" t="s">
        <v>91</v>
      </c>
      <c r="EQ1" t="s">
        <v>92</v>
      </c>
      <c r="ER1" s="2" t="s">
        <v>321</v>
      </c>
      <c r="ES1" t="s">
        <v>322</v>
      </c>
      <c r="ET1" t="s">
        <v>93</v>
      </c>
      <c r="EU1" s="2" t="s">
        <v>323</v>
      </c>
      <c r="EV1" s="2" t="s">
        <v>324</v>
      </c>
      <c r="EW1" s="2" t="s">
        <v>325</v>
      </c>
      <c r="EX1" t="s">
        <v>94</v>
      </c>
      <c r="EY1" t="s">
        <v>95</v>
      </c>
      <c r="EZ1" t="s">
        <v>96</v>
      </c>
      <c r="FA1" t="s">
        <v>97</v>
      </c>
      <c r="FB1" t="s">
        <v>98</v>
      </c>
      <c r="FC1" s="2" t="s">
        <v>326</v>
      </c>
      <c r="FD1" t="s">
        <v>99</v>
      </c>
      <c r="FE1" t="s">
        <v>100</v>
      </c>
      <c r="FF1" t="s">
        <v>101</v>
      </c>
      <c r="FG1" t="s">
        <v>102</v>
      </c>
      <c r="FH1" s="2" t="s">
        <v>327</v>
      </c>
      <c r="FI1" t="s">
        <v>103</v>
      </c>
      <c r="FJ1" t="s">
        <v>104</v>
      </c>
      <c r="FK1" t="s">
        <v>105</v>
      </c>
      <c r="FL1" s="2" t="s">
        <v>328</v>
      </c>
      <c r="FM1" t="s">
        <v>106</v>
      </c>
      <c r="FN1" t="s">
        <v>107</v>
      </c>
      <c r="FO1" t="s">
        <v>108</v>
      </c>
      <c r="FP1" t="s">
        <v>109</v>
      </c>
      <c r="FQ1" t="s">
        <v>110</v>
      </c>
      <c r="FR1" s="2" t="s">
        <v>329</v>
      </c>
      <c r="FS1" t="s">
        <v>111</v>
      </c>
      <c r="FT1" t="s">
        <v>112</v>
      </c>
      <c r="FU1" t="s">
        <v>113</v>
      </c>
      <c r="FV1" t="s">
        <v>114</v>
      </c>
      <c r="FW1" t="s">
        <v>115</v>
      </c>
      <c r="FX1" s="2" t="s">
        <v>330</v>
      </c>
      <c r="FY1" s="2" t="s">
        <v>331</v>
      </c>
      <c r="FZ1" t="s">
        <v>116</v>
      </c>
      <c r="GA1" s="2" t="s">
        <v>332</v>
      </c>
      <c r="GB1" s="2" t="s">
        <v>333</v>
      </c>
      <c r="GC1" s="2" t="s">
        <v>334</v>
      </c>
      <c r="GD1" t="s">
        <v>117</v>
      </c>
      <c r="GE1" t="s">
        <v>118</v>
      </c>
      <c r="GF1" s="2" t="s">
        <v>335</v>
      </c>
      <c r="GG1" s="2" t="s">
        <v>336</v>
      </c>
      <c r="GH1" s="2" t="s">
        <v>337</v>
      </c>
      <c r="GI1" s="2" t="s">
        <v>338</v>
      </c>
      <c r="GJ1" t="s">
        <v>119</v>
      </c>
      <c r="GK1" t="s">
        <v>120</v>
      </c>
      <c r="GL1" s="2" t="s">
        <v>339</v>
      </c>
      <c r="GM1" t="s">
        <v>121</v>
      </c>
      <c r="GN1" s="2" t="s">
        <v>340</v>
      </c>
      <c r="GO1" s="2" t="s">
        <v>341</v>
      </c>
      <c r="GP1" s="2" t="s">
        <v>122</v>
      </c>
      <c r="GQ1" s="2" t="s">
        <v>342</v>
      </c>
      <c r="GR1" t="s">
        <v>123</v>
      </c>
      <c r="GS1" s="2" t="s">
        <v>343</v>
      </c>
      <c r="GT1" s="2" t="s">
        <v>344</v>
      </c>
      <c r="GU1" t="s">
        <v>124</v>
      </c>
      <c r="GV1" t="s">
        <v>125</v>
      </c>
      <c r="GW1" s="2" t="s">
        <v>345</v>
      </c>
      <c r="GX1" t="s">
        <v>126</v>
      </c>
      <c r="GY1" s="2" t="s">
        <v>346</v>
      </c>
      <c r="GZ1" s="2" t="s">
        <v>347</v>
      </c>
      <c r="HA1" t="s">
        <v>127</v>
      </c>
      <c r="HB1" s="2" t="s">
        <v>348</v>
      </c>
      <c r="HC1" t="s">
        <v>128</v>
      </c>
      <c r="HD1" t="s">
        <v>129</v>
      </c>
      <c r="HE1" t="s">
        <v>130</v>
      </c>
      <c r="HF1" t="s">
        <v>131</v>
      </c>
      <c r="HG1" s="2" t="s">
        <v>349</v>
      </c>
      <c r="HH1" t="s">
        <v>132</v>
      </c>
      <c r="HI1" t="s">
        <v>133</v>
      </c>
      <c r="HJ1" s="2" t="s">
        <v>350</v>
      </c>
      <c r="HK1" s="2" t="s">
        <v>351</v>
      </c>
      <c r="HL1" t="s">
        <v>134</v>
      </c>
      <c r="HM1" t="s">
        <v>135</v>
      </c>
      <c r="HN1" t="s">
        <v>136</v>
      </c>
      <c r="HO1" s="2" t="s">
        <v>352</v>
      </c>
      <c r="HP1" t="s">
        <v>137</v>
      </c>
      <c r="HQ1" s="2" t="s">
        <v>353</v>
      </c>
      <c r="HR1" t="s">
        <v>138</v>
      </c>
      <c r="HS1" t="s">
        <v>139</v>
      </c>
      <c r="HT1" t="s">
        <v>140</v>
      </c>
      <c r="HU1" s="2" t="s">
        <v>354</v>
      </c>
      <c r="HV1" t="s">
        <v>141</v>
      </c>
      <c r="HW1" t="s">
        <v>142</v>
      </c>
      <c r="HX1" t="s">
        <v>143</v>
      </c>
      <c r="HY1" s="2" t="s">
        <v>355</v>
      </c>
      <c r="HZ1" s="2" t="s">
        <v>356</v>
      </c>
      <c r="IA1" t="s">
        <v>144</v>
      </c>
      <c r="IB1" t="s">
        <v>145</v>
      </c>
      <c r="IC1" s="2" t="s">
        <v>357</v>
      </c>
      <c r="ID1" t="s">
        <v>146</v>
      </c>
      <c r="IE1" s="2" t="s">
        <v>358</v>
      </c>
      <c r="IF1" s="2" t="s">
        <v>359</v>
      </c>
      <c r="IG1" s="2" t="s">
        <v>360</v>
      </c>
      <c r="IH1" s="2" t="s">
        <v>361</v>
      </c>
      <c r="II1" s="2" t="s">
        <v>362</v>
      </c>
      <c r="IJ1" t="s">
        <v>147</v>
      </c>
      <c r="IK1" s="2" t="s">
        <v>363</v>
      </c>
      <c r="IL1" s="2" t="s">
        <v>364</v>
      </c>
      <c r="IM1" s="2" t="s">
        <v>365</v>
      </c>
      <c r="IN1" s="2" t="s">
        <v>366</v>
      </c>
      <c r="IO1" s="2" t="s">
        <v>367</v>
      </c>
      <c r="IP1" s="2" t="s">
        <v>368</v>
      </c>
      <c r="IQ1" s="2" t="s">
        <v>369</v>
      </c>
      <c r="IR1" s="2" t="s">
        <v>370</v>
      </c>
      <c r="IS1" t="s">
        <v>148</v>
      </c>
      <c r="IT1" t="s">
        <v>149</v>
      </c>
      <c r="IU1" t="s">
        <v>150</v>
      </c>
      <c r="IV1" t="s">
        <v>151</v>
      </c>
      <c r="IW1" t="s">
        <v>152</v>
      </c>
      <c r="IX1" t="s">
        <v>153</v>
      </c>
      <c r="IY1" t="s">
        <v>154</v>
      </c>
      <c r="IZ1" s="2" t="s">
        <v>371</v>
      </c>
      <c r="JA1" t="s">
        <v>155</v>
      </c>
      <c r="JB1" t="s">
        <v>156</v>
      </c>
      <c r="JC1" t="s">
        <v>157</v>
      </c>
      <c r="JD1" t="s">
        <v>372</v>
      </c>
      <c r="JE1" t="s">
        <v>158</v>
      </c>
      <c r="JF1" t="s">
        <v>159</v>
      </c>
      <c r="JG1" t="s">
        <v>160</v>
      </c>
      <c r="JH1" t="s">
        <v>161</v>
      </c>
      <c r="JI1" t="s">
        <v>162</v>
      </c>
      <c r="JJ1" s="2" t="s">
        <v>373</v>
      </c>
      <c r="JK1" t="s">
        <v>163</v>
      </c>
      <c r="JL1" s="2" t="s">
        <v>374</v>
      </c>
      <c r="JM1" t="s">
        <v>164</v>
      </c>
      <c r="JN1" t="s">
        <v>165</v>
      </c>
      <c r="JO1" t="s">
        <v>166</v>
      </c>
      <c r="JP1" t="s">
        <v>167</v>
      </c>
      <c r="JQ1" t="s">
        <v>168</v>
      </c>
      <c r="JR1" t="s">
        <v>169</v>
      </c>
      <c r="JS1" t="s">
        <v>170</v>
      </c>
      <c r="JT1" t="s">
        <v>171</v>
      </c>
      <c r="JU1" s="2" t="s">
        <v>375</v>
      </c>
      <c r="JV1" t="s">
        <v>172</v>
      </c>
      <c r="JW1" t="s">
        <v>173</v>
      </c>
      <c r="JX1" t="s">
        <v>174</v>
      </c>
      <c r="JY1" t="s">
        <v>175</v>
      </c>
      <c r="JZ1" t="s">
        <v>176</v>
      </c>
      <c r="KA1" t="s">
        <v>177</v>
      </c>
      <c r="KB1" s="2" t="s">
        <v>376</v>
      </c>
      <c r="KC1" t="s">
        <v>178</v>
      </c>
      <c r="KD1" t="s">
        <v>179</v>
      </c>
      <c r="KE1" t="s">
        <v>180</v>
      </c>
      <c r="KF1" t="s">
        <v>181</v>
      </c>
      <c r="KG1" s="2" t="s">
        <v>377</v>
      </c>
      <c r="KH1" t="s">
        <v>182</v>
      </c>
      <c r="KI1" s="3" t="s">
        <v>378</v>
      </c>
      <c r="KJ1" s="2" t="s">
        <v>379</v>
      </c>
      <c r="KK1" t="s">
        <v>183</v>
      </c>
      <c r="KL1" t="s">
        <v>184</v>
      </c>
      <c r="KM1" s="2" t="s">
        <v>380</v>
      </c>
      <c r="KN1" s="2" t="s">
        <v>381</v>
      </c>
      <c r="KO1" t="s">
        <v>185</v>
      </c>
      <c r="KP1" t="s">
        <v>186</v>
      </c>
      <c r="KQ1" t="s">
        <v>382</v>
      </c>
      <c r="KR1" t="s">
        <v>187</v>
      </c>
      <c r="KS1" t="s">
        <v>188</v>
      </c>
      <c r="KT1" t="s">
        <v>189</v>
      </c>
      <c r="KU1" s="2" t="s">
        <v>383</v>
      </c>
      <c r="KV1" s="2" t="s">
        <v>384</v>
      </c>
      <c r="KW1" t="s">
        <v>190</v>
      </c>
      <c r="KX1" s="2" t="s">
        <v>385</v>
      </c>
      <c r="KY1" t="s">
        <v>191</v>
      </c>
      <c r="KZ1" s="2" t="s">
        <v>386</v>
      </c>
      <c r="LA1" t="s">
        <v>192</v>
      </c>
      <c r="LB1" s="2" t="s">
        <v>387</v>
      </c>
      <c r="LC1" t="s">
        <v>193</v>
      </c>
      <c r="LD1" t="s">
        <v>194</v>
      </c>
      <c r="LE1" s="2" t="s">
        <v>388</v>
      </c>
      <c r="LF1" s="2" t="s">
        <v>195</v>
      </c>
      <c r="LG1" s="2" t="s">
        <v>389</v>
      </c>
      <c r="LH1" t="s">
        <v>196</v>
      </c>
      <c r="LI1" s="2" t="s">
        <v>390</v>
      </c>
      <c r="LJ1" t="s">
        <v>391</v>
      </c>
      <c r="LK1" s="2" t="s">
        <v>392</v>
      </c>
      <c r="LL1" t="s">
        <v>197</v>
      </c>
      <c r="LM1" s="2" t="s">
        <v>393</v>
      </c>
      <c r="LN1" s="2" t="s">
        <v>394</v>
      </c>
      <c r="LO1" t="s">
        <v>198</v>
      </c>
      <c r="LP1" t="s">
        <v>395</v>
      </c>
      <c r="LQ1" t="s">
        <v>199</v>
      </c>
      <c r="LR1" t="s">
        <v>200</v>
      </c>
      <c r="LS1" s="2" t="s">
        <v>396</v>
      </c>
      <c r="LT1" t="s">
        <v>201</v>
      </c>
      <c r="LU1" t="s">
        <v>202</v>
      </c>
      <c r="LV1" t="s">
        <v>203</v>
      </c>
      <c r="LW1" t="s">
        <v>204</v>
      </c>
      <c r="LX1" t="s">
        <v>205</v>
      </c>
      <c r="LY1" s="2" t="s">
        <v>397</v>
      </c>
      <c r="LZ1" t="s">
        <v>206</v>
      </c>
      <c r="MA1" t="s">
        <v>207</v>
      </c>
      <c r="MB1" t="s">
        <v>208</v>
      </c>
      <c r="MC1" t="s">
        <v>209</v>
      </c>
      <c r="MD1" t="s">
        <v>398</v>
      </c>
      <c r="ME1" t="s">
        <v>210</v>
      </c>
      <c r="MF1" t="s">
        <v>211</v>
      </c>
      <c r="MG1" t="s">
        <v>257</v>
      </c>
      <c r="MH1" t="s">
        <v>258</v>
      </c>
      <c r="MI1" t="s">
        <v>259</v>
      </c>
      <c r="MJ1" s="2" t="s">
        <v>399</v>
      </c>
      <c r="MK1" s="2" t="s">
        <v>400</v>
      </c>
      <c r="ML1" s="2" t="s">
        <v>401</v>
      </c>
      <c r="MM1" s="2" t="s">
        <v>402</v>
      </c>
      <c r="MN1" s="2" t="s">
        <v>403</v>
      </c>
      <c r="MO1" s="2" t="s">
        <v>404</v>
      </c>
      <c r="MP1" t="s">
        <v>212</v>
      </c>
      <c r="MQ1" t="s">
        <v>405</v>
      </c>
      <c r="MR1" s="2" t="s">
        <v>406</v>
      </c>
      <c r="MS1" s="2" t="s">
        <v>407</v>
      </c>
      <c r="MT1" t="s">
        <v>260</v>
      </c>
      <c r="MU1" t="s">
        <v>261</v>
      </c>
      <c r="MV1" s="2" t="s">
        <v>408</v>
      </c>
      <c r="MW1" s="2" t="s">
        <v>409</v>
      </c>
      <c r="MX1" t="s">
        <v>213</v>
      </c>
      <c r="MY1" s="2" t="s">
        <v>410</v>
      </c>
      <c r="MZ1" s="2" t="s">
        <v>411</v>
      </c>
      <c r="NA1" s="2" t="s">
        <v>412</v>
      </c>
      <c r="NB1" t="s">
        <v>262</v>
      </c>
      <c r="NC1" t="s">
        <v>263</v>
      </c>
      <c r="ND1" t="s">
        <v>264</v>
      </c>
      <c r="NE1" t="s">
        <v>265</v>
      </c>
      <c r="NF1" t="s">
        <v>266</v>
      </c>
      <c r="NG1" s="2" t="s">
        <v>413</v>
      </c>
      <c r="NH1" t="s">
        <v>214</v>
      </c>
      <c r="NI1" s="2" t="s">
        <v>414</v>
      </c>
      <c r="NJ1" s="2" t="s">
        <v>215</v>
      </c>
      <c r="NK1" s="2" t="s">
        <v>415</v>
      </c>
      <c r="NL1" s="2" t="s">
        <v>416</v>
      </c>
      <c r="NM1" s="2" t="s">
        <v>417</v>
      </c>
      <c r="NN1" t="s">
        <v>216</v>
      </c>
      <c r="NO1" t="s">
        <v>217</v>
      </c>
      <c r="NP1" t="s">
        <v>218</v>
      </c>
      <c r="NQ1" t="s">
        <v>219</v>
      </c>
      <c r="NR1" t="s">
        <v>220</v>
      </c>
      <c r="NS1" t="s">
        <v>221</v>
      </c>
      <c r="NT1" t="s">
        <v>222</v>
      </c>
      <c r="NU1" s="2" t="s">
        <v>418</v>
      </c>
      <c r="NV1" t="s">
        <v>223</v>
      </c>
      <c r="NW1" t="s">
        <v>224</v>
      </c>
      <c r="NX1" s="2" t="s">
        <v>419</v>
      </c>
      <c r="NY1" s="2" t="s">
        <v>420</v>
      </c>
      <c r="NZ1" s="2" t="s">
        <v>421</v>
      </c>
      <c r="OA1" s="2" t="s">
        <v>422</v>
      </c>
      <c r="OB1" s="2" t="s">
        <v>423</v>
      </c>
      <c r="OC1" t="s">
        <v>225</v>
      </c>
      <c r="OD1" t="s">
        <v>226</v>
      </c>
      <c r="OE1" t="s">
        <v>227</v>
      </c>
      <c r="OF1" t="s">
        <v>228</v>
      </c>
      <c r="OG1" t="s">
        <v>229</v>
      </c>
      <c r="OH1" s="2" t="s">
        <v>424</v>
      </c>
      <c r="OI1" t="s">
        <v>230</v>
      </c>
      <c r="OJ1" t="s">
        <v>231</v>
      </c>
      <c r="OK1" t="s">
        <v>232</v>
      </c>
      <c r="OL1" t="s">
        <v>233</v>
      </c>
      <c r="OM1" t="s">
        <v>234</v>
      </c>
      <c r="ON1" t="s">
        <v>235</v>
      </c>
      <c r="OO1" t="s">
        <v>236</v>
      </c>
      <c r="OP1" s="2" t="s">
        <v>425</v>
      </c>
      <c r="OQ1" s="2" t="s">
        <v>426</v>
      </c>
      <c r="OR1" s="2" t="s">
        <v>427</v>
      </c>
      <c r="OS1" s="2" t="s">
        <v>428</v>
      </c>
      <c r="OT1" s="2" t="s">
        <v>429</v>
      </c>
      <c r="OU1" s="2" t="s">
        <v>430</v>
      </c>
      <c r="OV1" t="s">
        <v>237</v>
      </c>
      <c r="OW1" t="s">
        <v>238</v>
      </c>
      <c r="OX1" t="s">
        <v>239</v>
      </c>
      <c r="OY1" t="s">
        <v>240</v>
      </c>
      <c r="OZ1" s="2" t="s">
        <v>431</v>
      </c>
      <c r="PA1" s="2" t="s">
        <v>432</v>
      </c>
      <c r="PB1" t="s">
        <v>241</v>
      </c>
      <c r="PC1" t="s">
        <v>242</v>
      </c>
      <c r="PD1" s="2" t="s">
        <v>433</v>
      </c>
    </row>
    <row r="2" spans="1:420">
      <c r="A2" t="s">
        <v>434</v>
      </c>
      <c r="B2">
        <v>2015</v>
      </c>
      <c r="C2">
        <v>6006</v>
      </c>
      <c r="D2" t="s">
        <v>245</v>
      </c>
      <c r="E2">
        <v>58.71893</v>
      </c>
      <c r="F2">
        <v>17.842269999999999</v>
      </c>
      <c r="G2">
        <v>60</v>
      </c>
      <c r="H2">
        <v>7</v>
      </c>
      <c r="I2">
        <v>4.3</v>
      </c>
      <c r="J2">
        <v>10.36</v>
      </c>
      <c r="K2" t="s">
        <v>246</v>
      </c>
      <c r="L2">
        <v>4.0199999999999996</v>
      </c>
      <c r="M2">
        <v>11.08</v>
      </c>
      <c r="N2">
        <v>53.655000000000001</v>
      </c>
      <c r="BX2">
        <v>19.138760000000001</v>
      </c>
      <c r="FQ2">
        <v>60.606066666666663</v>
      </c>
      <c r="HH2">
        <v>258.37299999999999</v>
      </c>
      <c r="HX2">
        <v>22.328553333333332</v>
      </c>
      <c r="IJ2">
        <v>35.087700000000005</v>
      </c>
      <c r="MA2">
        <v>38.277500000000003</v>
      </c>
    </row>
    <row r="3" spans="1:420">
      <c r="A3" t="s">
        <v>434</v>
      </c>
      <c r="B3">
        <v>2015</v>
      </c>
      <c r="C3">
        <v>1004</v>
      </c>
      <c r="D3" t="s">
        <v>245</v>
      </c>
      <c r="E3">
        <v>59.384799999999998</v>
      </c>
      <c r="F3">
        <v>19.46388</v>
      </c>
      <c r="G3">
        <v>40</v>
      </c>
      <c r="H3">
        <v>6</v>
      </c>
      <c r="I3">
        <v>4.7</v>
      </c>
      <c r="J3">
        <v>11.5</v>
      </c>
      <c r="K3" t="s">
        <v>244</v>
      </c>
      <c r="FQ3">
        <v>24.875599999999999</v>
      </c>
      <c r="HH3">
        <v>298.50700000000001</v>
      </c>
      <c r="HX3">
        <v>613.59900000000005</v>
      </c>
      <c r="IJ3">
        <v>16.5837</v>
      </c>
      <c r="JS3">
        <v>33.167499999999997</v>
      </c>
      <c r="MX3">
        <v>8.2918699999999994</v>
      </c>
    </row>
    <row r="4" spans="1:420">
      <c r="A4" t="s">
        <v>434</v>
      </c>
      <c r="B4">
        <v>2015</v>
      </c>
      <c r="C4">
        <v>1003</v>
      </c>
      <c r="D4" t="s">
        <v>245</v>
      </c>
      <c r="E4">
        <v>59.520429999999998</v>
      </c>
      <c r="F4">
        <v>19.836130000000001</v>
      </c>
      <c r="G4">
        <v>55</v>
      </c>
      <c r="H4">
        <v>6.6</v>
      </c>
      <c r="I4">
        <v>4</v>
      </c>
      <c r="J4">
        <v>11.16</v>
      </c>
      <c r="K4" t="s">
        <v>244</v>
      </c>
      <c r="BX4">
        <v>8.2918699999999994</v>
      </c>
      <c r="FQ4">
        <v>82.918700000000001</v>
      </c>
      <c r="HH4">
        <v>240.464</v>
      </c>
      <c r="HX4">
        <v>199.005</v>
      </c>
      <c r="IJ4">
        <v>107.794</v>
      </c>
      <c r="MA4">
        <v>8.2918699999999994</v>
      </c>
    </row>
    <row r="5" spans="1:420">
      <c r="A5" t="s">
        <v>434</v>
      </c>
      <c r="B5">
        <v>2015</v>
      </c>
      <c r="C5" t="s">
        <v>247</v>
      </c>
      <c r="D5" t="s">
        <v>248</v>
      </c>
      <c r="E5">
        <v>57.931669999999997</v>
      </c>
      <c r="F5">
        <v>11.041499999999999</v>
      </c>
      <c r="G5">
        <v>95</v>
      </c>
      <c r="H5">
        <v>34</v>
      </c>
      <c r="K5" t="s">
        <v>244</v>
      </c>
      <c r="P5">
        <v>40</v>
      </c>
      <c r="Q5">
        <v>30</v>
      </c>
      <c r="AH5">
        <v>10</v>
      </c>
      <c r="AO5">
        <v>90</v>
      </c>
      <c r="AP5">
        <v>2010</v>
      </c>
      <c r="AV5">
        <v>10</v>
      </c>
      <c r="BD5">
        <v>10</v>
      </c>
      <c r="DN5">
        <v>90</v>
      </c>
      <c r="DO5">
        <v>20</v>
      </c>
      <c r="DR5">
        <v>50</v>
      </c>
      <c r="DV5">
        <v>110</v>
      </c>
      <c r="EE5">
        <v>10</v>
      </c>
      <c r="EH5">
        <v>30</v>
      </c>
      <c r="FD5">
        <v>150</v>
      </c>
      <c r="FK5">
        <v>10</v>
      </c>
      <c r="FU5">
        <v>10</v>
      </c>
      <c r="GE5">
        <v>370</v>
      </c>
      <c r="GJ5">
        <v>10</v>
      </c>
      <c r="GU5">
        <v>60</v>
      </c>
      <c r="HS5">
        <v>30</v>
      </c>
      <c r="IS5">
        <v>470</v>
      </c>
      <c r="JA5">
        <v>60</v>
      </c>
      <c r="JM5">
        <v>10</v>
      </c>
      <c r="KD5">
        <v>10</v>
      </c>
      <c r="KL5">
        <v>590</v>
      </c>
      <c r="LC5">
        <v>10</v>
      </c>
      <c r="LF5">
        <v>30</v>
      </c>
      <c r="NB5">
        <v>20</v>
      </c>
      <c r="NT5">
        <v>10</v>
      </c>
      <c r="OY5">
        <v>20</v>
      </c>
    </row>
    <row r="6" spans="1:420">
      <c r="A6" t="s">
        <v>434</v>
      </c>
      <c r="B6">
        <v>2015</v>
      </c>
      <c r="C6">
        <v>6004</v>
      </c>
      <c r="D6" t="s">
        <v>245</v>
      </c>
      <c r="E6">
        <v>58.774000000000001</v>
      </c>
      <c r="F6">
        <v>17.691500000000001</v>
      </c>
      <c r="G6">
        <v>44</v>
      </c>
      <c r="H6">
        <v>6.7</v>
      </c>
      <c r="I6">
        <v>4.5</v>
      </c>
      <c r="J6">
        <v>10.955</v>
      </c>
      <c r="K6" t="s">
        <v>246</v>
      </c>
      <c r="L6">
        <v>5.22</v>
      </c>
      <c r="M6">
        <v>116.209</v>
      </c>
      <c r="N6">
        <v>61.84</v>
      </c>
      <c r="BX6">
        <v>9.5693800000000007</v>
      </c>
      <c r="FQ6">
        <v>35.087700000000005</v>
      </c>
      <c r="HH6">
        <v>188.19766666666666</v>
      </c>
      <c r="HX6">
        <v>38.277533333333331</v>
      </c>
      <c r="IJ6">
        <v>15.948993333333334</v>
      </c>
      <c r="IX6">
        <v>9.5693800000000007</v>
      </c>
      <c r="MA6">
        <v>580.54199999999992</v>
      </c>
      <c r="MX6">
        <v>9.5693800000000007</v>
      </c>
    </row>
    <row r="7" spans="1:420">
      <c r="A7" t="s">
        <v>434</v>
      </c>
      <c r="B7">
        <v>2015</v>
      </c>
      <c r="C7">
        <v>6016</v>
      </c>
      <c r="D7" t="s">
        <v>245</v>
      </c>
      <c r="E7">
        <v>58.744630000000001</v>
      </c>
      <c r="F7">
        <v>17.836770000000001</v>
      </c>
      <c r="G7">
        <v>27</v>
      </c>
      <c r="H7">
        <v>6.3</v>
      </c>
      <c r="I7">
        <v>6.2</v>
      </c>
      <c r="J7">
        <v>11.83</v>
      </c>
      <c r="K7" t="s">
        <v>244</v>
      </c>
      <c r="BX7">
        <v>16.5837</v>
      </c>
      <c r="FZ7">
        <v>8.2918699999999994</v>
      </c>
      <c r="GK7">
        <v>8.2918699999999994</v>
      </c>
      <c r="HH7">
        <v>737.97699999999998</v>
      </c>
      <c r="HX7">
        <v>232.172</v>
      </c>
      <c r="IX7">
        <v>281.92399999999998</v>
      </c>
      <c r="JS7">
        <v>24.875599999999999</v>
      </c>
      <c r="MX7">
        <v>8.2918699999999994</v>
      </c>
    </row>
    <row r="8" spans="1:420">
      <c r="A8" t="s">
        <v>434</v>
      </c>
      <c r="B8">
        <v>2015</v>
      </c>
      <c r="C8">
        <v>6023</v>
      </c>
      <c r="D8" t="s">
        <v>245</v>
      </c>
      <c r="E8">
        <v>58.758769999999998</v>
      </c>
      <c r="F8">
        <v>17.718699999999998</v>
      </c>
      <c r="G8">
        <v>36</v>
      </c>
      <c r="H8">
        <v>6.7</v>
      </c>
      <c r="I8">
        <v>4.5999999999999996</v>
      </c>
      <c r="J8">
        <v>11.01</v>
      </c>
      <c r="K8" t="s">
        <v>244</v>
      </c>
      <c r="HH8">
        <v>24.875599999999999</v>
      </c>
      <c r="HX8">
        <v>8.2918699999999994</v>
      </c>
      <c r="IJ8">
        <v>16.5837</v>
      </c>
      <c r="MA8">
        <v>8.2918699999999994</v>
      </c>
    </row>
    <row r="9" spans="1:420">
      <c r="A9" t="s">
        <v>434</v>
      </c>
      <c r="B9">
        <v>2015</v>
      </c>
      <c r="C9">
        <v>6010</v>
      </c>
      <c r="D9" t="s">
        <v>245</v>
      </c>
      <c r="E9">
        <v>58.840800000000002</v>
      </c>
      <c r="F9">
        <v>17.552019999999999</v>
      </c>
      <c r="G9">
        <v>21</v>
      </c>
      <c r="H9">
        <v>6.3</v>
      </c>
      <c r="I9">
        <v>7.7</v>
      </c>
      <c r="J9">
        <v>11.125</v>
      </c>
      <c r="K9" t="s">
        <v>246</v>
      </c>
      <c r="L9">
        <v>12.005000000000001</v>
      </c>
      <c r="M9">
        <v>83</v>
      </c>
      <c r="N9">
        <v>80.05</v>
      </c>
      <c r="CQ9">
        <v>14.354089999999999</v>
      </c>
      <c r="DA9">
        <v>9.5693800000000007</v>
      </c>
      <c r="FQ9">
        <v>38.277533333333338</v>
      </c>
      <c r="GK9">
        <v>44.657100000000007</v>
      </c>
      <c r="HH9">
        <v>896.33166666666659</v>
      </c>
      <c r="IJ9">
        <v>9.5693800000000007</v>
      </c>
      <c r="IX9">
        <v>38.277500000000003</v>
      </c>
      <c r="MA9">
        <v>9.5693800000000007</v>
      </c>
      <c r="MB9">
        <v>15.948993333333334</v>
      </c>
    </row>
    <row r="10" spans="1:420">
      <c r="A10" t="s">
        <v>434</v>
      </c>
      <c r="B10">
        <v>2015</v>
      </c>
      <c r="C10" t="s">
        <v>249</v>
      </c>
      <c r="D10" t="s">
        <v>248</v>
      </c>
      <c r="E10">
        <v>58.253329999999998</v>
      </c>
      <c r="F10">
        <v>11.05833</v>
      </c>
      <c r="G10">
        <v>100.5</v>
      </c>
      <c r="H10">
        <v>34</v>
      </c>
      <c r="K10" t="s">
        <v>244</v>
      </c>
      <c r="Q10">
        <v>10</v>
      </c>
      <c r="AP10">
        <v>1030</v>
      </c>
      <c r="BU10">
        <v>20</v>
      </c>
      <c r="BV10">
        <v>10</v>
      </c>
      <c r="CE10">
        <v>10</v>
      </c>
      <c r="DP10">
        <v>10</v>
      </c>
      <c r="DR10">
        <v>50</v>
      </c>
      <c r="DV10">
        <v>20</v>
      </c>
      <c r="EL10">
        <v>10</v>
      </c>
      <c r="EP10">
        <v>40</v>
      </c>
      <c r="FD10">
        <v>10</v>
      </c>
      <c r="FF10">
        <v>10</v>
      </c>
      <c r="GE10">
        <v>320</v>
      </c>
      <c r="GJ10">
        <v>40</v>
      </c>
      <c r="HD10">
        <v>60</v>
      </c>
      <c r="IS10">
        <v>220</v>
      </c>
      <c r="JA10">
        <v>10</v>
      </c>
      <c r="KL10">
        <v>50</v>
      </c>
      <c r="KO10">
        <v>10</v>
      </c>
      <c r="KR10">
        <v>10</v>
      </c>
      <c r="KS10">
        <v>30</v>
      </c>
      <c r="LC10">
        <v>70</v>
      </c>
      <c r="LF10">
        <v>10</v>
      </c>
      <c r="OF10">
        <v>10</v>
      </c>
      <c r="OK10">
        <v>10</v>
      </c>
    </row>
    <row r="11" spans="1:420">
      <c r="A11" t="s">
        <v>434</v>
      </c>
      <c r="B11">
        <v>2015</v>
      </c>
      <c r="C11" t="s">
        <v>250</v>
      </c>
      <c r="D11" t="s">
        <v>248</v>
      </c>
      <c r="E11">
        <v>58.541670000000003</v>
      </c>
      <c r="F11">
        <v>10.79167</v>
      </c>
      <c r="G11">
        <v>106</v>
      </c>
      <c r="H11">
        <v>34</v>
      </c>
      <c r="K11" t="s">
        <v>244</v>
      </c>
      <c r="P11">
        <v>90</v>
      </c>
      <c r="Q11">
        <v>10</v>
      </c>
      <c r="AH11">
        <v>10</v>
      </c>
      <c r="AO11">
        <v>70</v>
      </c>
      <c r="AP11">
        <v>490</v>
      </c>
      <c r="AR11">
        <v>10</v>
      </c>
      <c r="BU11">
        <v>20</v>
      </c>
      <c r="BV11">
        <v>10</v>
      </c>
      <c r="CI11">
        <v>10</v>
      </c>
      <c r="DP11">
        <v>10</v>
      </c>
      <c r="DR11">
        <v>30</v>
      </c>
      <c r="EQ11">
        <v>20</v>
      </c>
      <c r="FD11">
        <v>50</v>
      </c>
      <c r="FU11">
        <v>20</v>
      </c>
      <c r="FW11">
        <v>20</v>
      </c>
      <c r="GE11">
        <v>350</v>
      </c>
      <c r="HD11">
        <v>20</v>
      </c>
      <c r="HP11">
        <v>10</v>
      </c>
      <c r="HS11">
        <v>10</v>
      </c>
      <c r="IS11">
        <v>60</v>
      </c>
      <c r="JI11">
        <v>20</v>
      </c>
      <c r="JV11">
        <v>10</v>
      </c>
      <c r="KL11">
        <v>10</v>
      </c>
      <c r="KO11">
        <v>40</v>
      </c>
      <c r="KS11">
        <v>20</v>
      </c>
      <c r="LC11">
        <v>10</v>
      </c>
      <c r="LF11">
        <v>10</v>
      </c>
      <c r="LR11">
        <v>10</v>
      </c>
      <c r="LT11">
        <v>10</v>
      </c>
      <c r="MU11">
        <v>40</v>
      </c>
      <c r="NT11">
        <v>70</v>
      </c>
      <c r="OL11">
        <v>10</v>
      </c>
    </row>
    <row r="12" spans="1:420">
      <c r="A12" t="s">
        <v>434</v>
      </c>
      <c r="B12">
        <v>2015</v>
      </c>
      <c r="C12" t="s">
        <v>251</v>
      </c>
      <c r="D12" t="s">
        <v>248</v>
      </c>
      <c r="E12">
        <v>58.38167</v>
      </c>
      <c r="F12">
        <v>11.15333</v>
      </c>
      <c r="G12">
        <v>49</v>
      </c>
      <c r="H12">
        <v>34</v>
      </c>
      <c r="K12" t="s">
        <v>244</v>
      </c>
      <c r="P12">
        <v>20</v>
      </c>
      <c r="AO12">
        <v>50</v>
      </c>
      <c r="AP12">
        <v>1050</v>
      </c>
      <c r="BB12">
        <v>10</v>
      </c>
      <c r="BV12">
        <v>10</v>
      </c>
      <c r="CZ12">
        <v>10</v>
      </c>
      <c r="DR12">
        <v>80</v>
      </c>
      <c r="EL12">
        <v>10</v>
      </c>
      <c r="EQ12">
        <v>10</v>
      </c>
      <c r="FG12">
        <v>10</v>
      </c>
      <c r="GE12">
        <v>30</v>
      </c>
      <c r="GJ12">
        <v>10</v>
      </c>
      <c r="HN12">
        <v>10</v>
      </c>
      <c r="IS12">
        <v>160</v>
      </c>
      <c r="JI12">
        <v>80</v>
      </c>
      <c r="JN12">
        <v>30</v>
      </c>
      <c r="LH12">
        <v>10</v>
      </c>
      <c r="MG12">
        <v>10</v>
      </c>
      <c r="NB12">
        <v>10</v>
      </c>
      <c r="OE12">
        <v>10</v>
      </c>
      <c r="OW12">
        <v>10</v>
      </c>
    </row>
    <row r="13" spans="1:420">
      <c r="A13" t="s">
        <v>434</v>
      </c>
      <c r="B13">
        <v>2015</v>
      </c>
      <c r="C13" t="s">
        <v>252</v>
      </c>
      <c r="D13" t="s">
        <v>248</v>
      </c>
      <c r="E13">
        <v>58.339170000000003</v>
      </c>
      <c r="F13">
        <v>11.35717</v>
      </c>
      <c r="G13">
        <v>29</v>
      </c>
      <c r="H13">
        <v>34</v>
      </c>
      <c r="K13" t="s">
        <v>244</v>
      </c>
      <c r="P13">
        <v>70</v>
      </c>
      <c r="AG13">
        <v>30</v>
      </c>
      <c r="AO13">
        <v>230</v>
      </c>
      <c r="AP13">
        <v>1020</v>
      </c>
      <c r="CZ13">
        <v>350</v>
      </c>
      <c r="DI13">
        <v>50</v>
      </c>
      <c r="GJ13">
        <v>250</v>
      </c>
      <c r="HW13">
        <v>10</v>
      </c>
      <c r="IA13">
        <v>100</v>
      </c>
      <c r="IS13">
        <v>520</v>
      </c>
      <c r="IY13">
        <v>10</v>
      </c>
      <c r="JI13">
        <v>40</v>
      </c>
      <c r="LF13">
        <v>50</v>
      </c>
      <c r="MU13">
        <v>10</v>
      </c>
      <c r="NB13">
        <v>10</v>
      </c>
      <c r="NT13">
        <v>10</v>
      </c>
      <c r="OF13">
        <v>20</v>
      </c>
      <c r="OK13">
        <v>10</v>
      </c>
      <c r="OW13">
        <v>20</v>
      </c>
    </row>
    <row r="14" spans="1:420">
      <c r="A14" t="s">
        <v>434</v>
      </c>
      <c r="B14">
        <v>2015</v>
      </c>
      <c r="C14" t="s">
        <v>253</v>
      </c>
      <c r="D14" t="s">
        <v>248</v>
      </c>
      <c r="E14">
        <v>58.24</v>
      </c>
      <c r="F14">
        <v>11.25</v>
      </c>
      <c r="G14">
        <v>49.5</v>
      </c>
      <c r="H14">
        <v>34</v>
      </c>
      <c r="K14" t="s">
        <v>244</v>
      </c>
      <c r="P14">
        <v>40</v>
      </c>
      <c r="Q14">
        <v>30</v>
      </c>
      <c r="AC14">
        <v>10</v>
      </c>
      <c r="AG14">
        <v>10</v>
      </c>
      <c r="AO14">
        <v>20</v>
      </c>
      <c r="AP14">
        <v>1260</v>
      </c>
      <c r="BV14">
        <v>20</v>
      </c>
      <c r="CN14">
        <v>30</v>
      </c>
      <c r="CU14">
        <v>10</v>
      </c>
      <c r="CZ14">
        <v>30</v>
      </c>
      <c r="DI14">
        <v>60</v>
      </c>
      <c r="DO14">
        <v>10</v>
      </c>
      <c r="DP14">
        <v>10</v>
      </c>
      <c r="DR14">
        <v>210</v>
      </c>
      <c r="EH14">
        <v>10</v>
      </c>
      <c r="FT14">
        <v>10</v>
      </c>
      <c r="GE14">
        <v>10</v>
      </c>
      <c r="GJ14">
        <v>110</v>
      </c>
      <c r="IS14">
        <v>310</v>
      </c>
      <c r="JI14">
        <v>60</v>
      </c>
      <c r="JN14">
        <v>30</v>
      </c>
      <c r="LF14">
        <v>30</v>
      </c>
      <c r="LH14">
        <v>20</v>
      </c>
      <c r="MC14">
        <v>30</v>
      </c>
      <c r="ND14">
        <v>10</v>
      </c>
      <c r="OE14">
        <v>60</v>
      </c>
      <c r="OF14">
        <v>30</v>
      </c>
      <c r="OK14">
        <v>10</v>
      </c>
      <c r="OO14">
        <v>40</v>
      </c>
      <c r="OW14">
        <v>10</v>
      </c>
      <c r="OY14">
        <v>10</v>
      </c>
    </row>
    <row r="15" spans="1:420">
      <c r="A15" t="s">
        <v>434</v>
      </c>
      <c r="B15">
        <v>2015</v>
      </c>
      <c r="C15" s="2">
        <v>1001</v>
      </c>
      <c r="D15" s="2" t="s">
        <v>245</v>
      </c>
      <c r="E15">
        <v>59.540480000000002</v>
      </c>
      <c r="F15">
        <v>18.95872</v>
      </c>
      <c r="G15">
        <v>21</v>
      </c>
      <c r="H15">
        <v>5.4</v>
      </c>
      <c r="I15">
        <v>8.6999999999999993</v>
      </c>
      <c r="J15">
        <v>10.84</v>
      </c>
      <c r="K15" t="s">
        <v>244</v>
      </c>
      <c r="FQ15">
        <v>38.277500000000003</v>
      </c>
      <c r="GK15">
        <v>19.1388</v>
      </c>
      <c r="HH15">
        <v>411.483</v>
      </c>
      <c r="IJ15">
        <v>19.1388</v>
      </c>
      <c r="MB15">
        <v>9.5693800000000007</v>
      </c>
      <c r="MX15">
        <v>9.5693800000000007</v>
      </c>
    </row>
    <row r="16" spans="1:420">
      <c r="A16" t="s">
        <v>434</v>
      </c>
      <c r="B16">
        <v>2015</v>
      </c>
      <c r="C16" s="2">
        <v>1005</v>
      </c>
      <c r="D16" s="2" t="s">
        <v>245</v>
      </c>
      <c r="E16">
        <v>59.645049999999998</v>
      </c>
      <c r="F16">
        <v>19.137730000000001</v>
      </c>
      <c r="G16">
        <v>28</v>
      </c>
      <c r="H16">
        <v>5.3</v>
      </c>
      <c r="I16">
        <v>8.1</v>
      </c>
      <c r="J16">
        <v>11.52</v>
      </c>
      <c r="K16" t="s">
        <v>244</v>
      </c>
      <c r="CQ16">
        <v>16.5837</v>
      </c>
      <c r="FQ16">
        <v>33.167499999999997</v>
      </c>
      <c r="HH16">
        <v>348.25900000000001</v>
      </c>
      <c r="HX16">
        <v>99.502499999999998</v>
      </c>
      <c r="IJ16">
        <v>33.167499999999997</v>
      </c>
      <c r="IX16">
        <v>24.875599999999999</v>
      </c>
      <c r="JS16">
        <v>16.5837</v>
      </c>
    </row>
    <row r="17" spans="1:419">
      <c r="A17" t="s">
        <v>434</v>
      </c>
      <c r="B17">
        <v>2015</v>
      </c>
      <c r="C17" s="2" t="s">
        <v>256</v>
      </c>
      <c r="D17" s="2" t="s">
        <v>248</v>
      </c>
      <c r="E17">
        <v>58.823500000000003</v>
      </c>
      <c r="F17">
        <v>11.088329999999999</v>
      </c>
      <c r="G17">
        <v>244</v>
      </c>
      <c r="H17">
        <v>34</v>
      </c>
      <c r="K17" t="s">
        <v>244</v>
      </c>
      <c r="P17">
        <v>220</v>
      </c>
      <c r="Q17">
        <v>10</v>
      </c>
      <c r="AE17">
        <v>10</v>
      </c>
      <c r="AG17">
        <v>10</v>
      </c>
      <c r="AK17">
        <v>10</v>
      </c>
      <c r="AT17">
        <v>395</v>
      </c>
      <c r="BR17">
        <v>10</v>
      </c>
      <c r="BU17">
        <v>10</v>
      </c>
      <c r="BV17">
        <v>10</v>
      </c>
      <c r="CG17">
        <v>20</v>
      </c>
      <c r="CI17">
        <v>60</v>
      </c>
      <c r="CN17">
        <v>75</v>
      </c>
      <c r="DK17">
        <v>10</v>
      </c>
      <c r="DR17">
        <v>10</v>
      </c>
      <c r="EH17">
        <v>120</v>
      </c>
      <c r="EL17">
        <v>30</v>
      </c>
      <c r="EN17">
        <v>30</v>
      </c>
      <c r="FD17">
        <v>70</v>
      </c>
      <c r="FW17">
        <v>10</v>
      </c>
      <c r="GE17">
        <v>310</v>
      </c>
      <c r="IB17">
        <v>170</v>
      </c>
      <c r="ID17">
        <v>10</v>
      </c>
      <c r="JA17">
        <v>15</v>
      </c>
      <c r="JC17">
        <v>30</v>
      </c>
      <c r="JO17">
        <v>40</v>
      </c>
      <c r="KK17">
        <v>105</v>
      </c>
      <c r="KL17">
        <v>90</v>
      </c>
      <c r="KO17">
        <v>10</v>
      </c>
      <c r="LD17">
        <v>10</v>
      </c>
      <c r="LO17">
        <v>10</v>
      </c>
      <c r="LV17">
        <v>10</v>
      </c>
      <c r="MU17">
        <v>10</v>
      </c>
      <c r="NT17">
        <v>10</v>
      </c>
      <c r="OE17">
        <v>20</v>
      </c>
      <c r="OF17">
        <v>10</v>
      </c>
      <c r="OL17">
        <v>550</v>
      </c>
      <c r="ON17">
        <v>25</v>
      </c>
      <c r="PC17">
        <v>10</v>
      </c>
    </row>
    <row r="18" spans="1:419">
      <c r="A18" t="s">
        <v>434</v>
      </c>
      <c r="B18">
        <v>2015</v>
      </c>
      <c r="C18" s="2">
        <v>1084</v>
      </c>
      <c r="D18" s="2" t="s">
        <v>245</v>
      </c>
      <c r="E18">
        <v>59.342120000000001</v>
      </c>
      <c r="F18">
        <v>19.974019999999999</v>
      </c>
      <c r="G18">
        <v>65</v>
      </c>
      <c r="H18">
        <v>7.1</v>
      </c>
      <c r="I18">
        <v>3.9</v>
      </c>
      <c r="J18">
        <v>8.61</v>
      </c>
      <c r="K18" t="s">
        <v>244</v>
      </c>
      <c r="BX18">
        <v>8.2918699999999994</v>
      </c>
      <c r="HX18">
        <v>41.459400000000002</v>
      </c>
    </row>
    <row r="19" spans="1:419">
      <c r="A19" t="s">
        <v>434</v>
      </c>
      <c r="B19">
        <v>2015</v>
      </c>
      <c r="C19" s="2" t="s">
        <v>255</v>
      </c>
      <c r="D19" s="2" t="s">
        <v>254</v>
      </c>
      <c r="E19">
        <v>55.83287</v>
      </c>
      <c r="F19">
        <v>15.79735</v>
      </c>
      <c r="G19">
        <v>51.5</v>
      </c>
      <c r="H19">
        <v>10.199999999999999</v>
      </c>
      <c r="I19">
        <v>5.9</v>
      </c>
      <c r="J19">
        <v>7.7750000000000004</v>
      </c>
      <c r="K19" t="s">
        <v>244</v>
      </c>
      <c r="DO19">
        <v>24.875599999999999</v>
      </c>
      <c r="FQ19">
        <v>99.502499999999998</v>
      </c>
      <c r="HH19">
        <v>497.512</v>
      </c>
      <c r="MA19">
        <v>16.5837</v>
      </c>
      <c r="MP19">
        <v>8.2918699999999994</v>
      </c>
      <c r="MX19">
        <v>16.5837</v>
      </c>
    </row>
    <row r="20" spans="1:419">
      <c r="A20" t="s">
        <v>435</v>
      </c>
      <c r="B20">
        <v>1985</v>
      </c>
      <c r="C20" s="2" t="s">
        <v>255</v>
      </c>
      <c r="D20" s="2" t="s">
        <v>254</v>
      </c>
      <c r="E20">
        <v>55</v>
      </c>
      <c r="F20">
        <v>14.08333</v>
      </c>
      <c r="G20">
        <v>47</v>
      </c>
      <c r="K20" t="s">
        <v>244</v>
      </c>
      <c r="BG20">
        <v>39.801000000000002</v>
      </c>
      <c r="BX20">
        <v>56.384733333333337</v>
      </c>
      <c r="CE20">
        <v>9.9502500000000005</v>
      </c>
      <c r="FQ20">
        <v>9.9502500000000005</v>
      </c>
      <c r="GE20">
        <v>19.900500000000001</v>
      </c>
      <c r="HA20">
        <v>9.9502500000000005</v>
      </c>
      <c r="HH20">
        <v>14.925375000000001</v>
      </c>
      <c r="LX20">
        <v>9.9502500000000005</v>
      </c>
      <c r="NH20">
        <v>245.43966666666668</v>
      </c>
    </row>
    <row r="21" spans="1:419">
      <c r="A21" t="s">
        <v>435</v>
      </c>
      <c r="B21">
        <v>1985</v>
      </c>
      <c r="C21" s="2">
        <v>6006</v>
      </c>
      <c r="D21" s="2" t="s">
        <v>245</v>
      </c>
      <c r="E21">
        <v>58.720829999999999</v>
      </c>
      <c r="F21">
        <v>17.839829999999999</v>
      </c>
      <c r="G21">
        <v>60</v>
      </c>
      <c r="H21">
        <v>7.5</v>
      </c>
      <c r="I21">
        <v>1.4</v>
      </c>
      <c r="J21">
        <v>10.82</v>
      </c>
      <c r="K21" t="s">
        <v>244</v>
      </c>
      <c r="L21">
        <v>1.27</v>
      </c>
      <c r="N21">
        <v>31.07</v>
      </c>
      <c r="BX21">
        <v>51.529766666666667</v>
      </c>
      <c r="HH21">
        <v>19.32367</v>
      </c>
      <c r="IJ21">
        <v>106.2801</v>
      </c>
      <c r="MA21">
        <v>927.53566666666666</v>
      </c>
      <c r="MB21">
        <v>19.323699999999999</v>
      </c>
      <c r="MX21">
        <v>9.6618399999999998</v>
      </c>
    </row>
    <row r="22" spans="1:419">
      <c r="A22" t="s">
        <v>435</v>
      </c>
      <c r="B22">
        <v>1985</v>
      </c>
      <c r="C22" s="2">
        <v>1004</v>
      </c>
      <c r="D22" s="2" t="s">
        <v>245</v>
      </c>
      <c r="E22">
        <v>59.385330000000003</v>
      </c>
      <c r="F22">
        <v>19.464169999999999</v>
      </c>
      <c r="G22">
        <v>40</v>
      </c>
      <c r="H22">
        <v>6.6</v>
      </c>
      <c r="I22">
        <v>1.5</v>
      </c>
      <c r="J22">
        <v>14.31</v>
      </c>
      <c r="K22" t="s">
        <v>244</v>
      </c>
      <c r="BX22">
        <v>9.1157699999999995</v>
      </c>
      <c r="HH22">
        <v>104.8313</v>
      </c>
      <c r="IJ22">
        <v>59.252499999999998</v>
      </c>
      <c r="JS22">
        <v>145.85215000000002</v>
      </c>
      <c r="MP22">
        <v>123.06275000000001</v>
      </c>
      <c r="MX22">
        <v>9.1157699999999995</v>
      </c>
    </row>
    <row r="23" spans="1:419">
      <c r="A23" t="s">
        <v>435</v>
      </c>
      <c r="B23">
        <v>1985</v>
      </c>
      <c r="C23" s="2">
        <v>1005</v>
      </c>
      <c r="D23" s="2" t="s">
        <v>245</v>
      </c>
      <c r="E23">
        <v>59.453670000000002</v>
      </c>
      <c r="F23">
        <v>19.472829999999998</v>
      </c>
      <c r="G23">
        <v>27</v>
      </c>
      <c r="H23">
        <v>6.4</v>
      </c>
      <c r="I23">
        <v>1.3</v>
      </c>
      <c r="J23">
        <v>14.465</v>
      </c>
      <c r="K23" t="s">
        <v>244</v>
      </c>
      <c r="BX23">
        <v>9.1157699999999995</v>
      </c>
      <c r="FQ23">
        <v>18.2315</v>
      </c>
      <c r="HH23">
        <v>1024.0030000000002</v>
      </c>
      <c r="IJ23">
        <v>158.00666666666666</v>
      </c>
      <c r="IX23">
        <v>39.501513333333328</v>
      </c>
      <c r="JS23">
        <v>118.50513333333333</v>
      </c>
      <c r="MA23">
        <v>9.1157699999999995</v>
      </c>
      <c r="MP23">
        <v>54.694600000000001</v>
      </c>
      <c r="MX23">
        <v>42.540256666666671</v>
      </c>
    </row>
    <row r="24" spans="1:419">
      <c r="A24" t="s">
        <v>435</v>
      </c>
      <c r="B24">
        <v>1985</v>
      </c>
      <c r="C24" s="2">
        <v>1001</v>
      </c>
      <c r="D24" s="2" t="s">
        <v>245</v>
      </c>
      <c r="E24">
        <v>59.712330000000001</v>
      </c>
      <c r="F24">
        <v>19.378499999999999</v>
      </c>
      <c r="G24">
        <v>22</v>
      </c>
      <c r="H24">
        <v>6</v>
      </c>
      <c r="I24">
        <v>2.6</v>
      </c>
      <c r="J24">
        <v>15.305</v>
      </c>
      <c r="K24" t="s">
        <v>244</v>
      </c>
      <c r="CQ24">
        <v>18.2315</v>
      </c>
      <c r="FQ24">
        <v>36.463066666666663</v>
      </c>
      <c r="HH24">
        <v>1443.33</v>
      </c>
      <c r="IJ24">
        <v>69.887566666666672</v>
      </c>
      <c r="IX24">
        <v>18.231535000000001</v>
      </c>
      <c r="JS24">
        <v>79.003399999999999</v>
      </c>
      <c r="MP24">
        <v>33.424500000000002</v>
      </c>
      <c r="MX24">
        <v>9.1157699999999995</v>
      </c>
      <c r="OI24">
        <v>9.1157699999999995</v>
      </c>
    </row>
    <row r="25" spans="1:419">
      <c r="A25" t="s">
        <v>435</v>
      </c>
      <c r="B25">
        <v>1985</v>
      </c>
      <c r="C25" s="2">
        <v>1003</v>
      </c>
      <c r="D25" s="2" t="s">
        <v>245</v>
      </c>
      <c r="E25">
        <v>59.521000000000001</v>
      </c>
      <c r="F25">
        <v>19.835170000000002</v>
      </c>
      <c r="G25">
        <v>54</v>
      </c>
      <c r="H25">
        <v>7.4</v>
      </c>
      <c r="I25">
        <v>1.3</v>
      </c>
      <c r="J25">
        <v>13.01</v>
      </c>
      <c r="K25" t="s">
        <v>244</v>
      </c>
      <c r="BX25">
        <v>36.463099999999997</v>
      </c>
      <c r="HH25">
        <v>27.347334999999998</v>
      </c>
      <c r="IJ25">
        <v>312.97499999999997</v>
      </c>
      <c r="MA25">
        <v>306.89766666666668</v>
      </c>
      <c r="MX25">
        <v>33.424500000000002</v>
      </c>
    </row>
    <row r="26" spans="1:419">
      <c r="A26" t="s">
        <v>435</v>
      </c>
      <c r="B26">
        <v>1985</v>
      </c>
      <c r="C26" s="2" t="s">
        <v>247</v>
      </c>
      <c r="D26" s="2" t="s">
        <v>248</v>
      </c>
      <c r="E26">
        <v>57.931669999999997</v>
      </c>
      <c r="F26">
        <v>11.04167</v>
      </c>
      <c r="G26">
        <v>100</v>
      </c>
      <c r="H26">
        <v>34</v>
      </c>
      <c r="I26">
        <v>5.2</v>
      </c>
      <c r="J26">
        <v>9</v>
      </c>
      <c r="L26">
        <v>5</v>
      </c>
      <c r="N26">
        <v>47.2</v>
      </c>
      <c r="P26">
        <v>222</v>
      </c>
      <c r="AD26">
        <v>10</v>
      </c>
      <c r="AH26">
        <v>46</v>
      </c>
      <c r="AN26">
        <v>23.3</v>
      </c>
      <c r="AO26">
        <v>82</v>
      </c>
      <c r="AP26">
        <v>2484</v>
      </c>
      <c r="AR26">
        <v>82</v>
      </c>
      <c r="AS26">
        <v>17.45</v>
      </c>
      <c r="AV26">
        <v>17.5</v>
      </c>
      <c r="BB26">
        <v>10</v>
      </c>
      <c r="BU26">
        <v>15</v>
      </c>
      <c r="BV26">
        <v>30</v>
      </c>
      <c r="CK26">
        <v>10</v>
      </c>
      <c r="CL26">
        <v>23.3</v>
      </c>
      <c r="CN26">
        <v>194</v>
      </c>
      <c r="DI26">
        <v>24</v>
      </c>
      <c r="DL26">
        <v>10</v>
      </c>
      <c r="DN26">
        <v>236</v>
      </c>
      <c r="DO26">
        <v>180</v>
      </c>
      <c r="DR26">
        <v>226</v>
      </c>
      <c r="DV26">
        <v>20</v>
      </c>
      <c r="DZ26">
        <v>10</v>
      </c>
      <c r="EC26">
        <v>10</v>
      </c>
      <c r="EE26">
        <v>15</v>
      </c>
      <c r="EH26">
        <v>82</v>
      </c>
      <c r="EJ26">
        <v>10</v>
      </c>
      <c r="EQ26">
        <v>26.67</v>
      </c>
      <c r="EX26">
        <v>10</v>
      </c>
      <c r="EY26">
        <v>10</v>
      </c>
      <c r="FA26">
        <v>12</v>
      </c>
      <c r="FD26">
        <v>44</v>
      </c>
      <c r="FG26">
        <v>10</v>
      </c>
      <c r="FI26">
        <v>22</v>
      </c>
      <c r="FJ26">
        <v>10</v>
      </c>
      <c r="FK26">
        <v>16.670000000000002</v>
      </c>
      <c r="FM26">
        <v>10</v>
      </c>
      <c r="FO26">
        <v>15</v>
      </c>
      <c r="FP26">
        <v>10</v>
      </c>
      <c r="FS26">
        <v>20</v>
      </c>
      <c r="FV26">
        <v>60</v>
      </c>
      <c r="GE26">
        <v>1280</v>
      </c>
      <c r="GJ26">
        <v>138</v>
      </c>
      <c r="GU26">
        <v>47.5</v>
      </c>
      <c r="GX26">
        <v>16.670000000000002</v>
      </c>
      <c r="HD26">
        <v>146</v>
      </c>
      <c r="HF26">
        <v>78</v>
      </c>
      <c r="HS26">
        <v>66.67</v>
      </c>
      <c r="HV26">
        <v>10</v>
      </c>
      <c r="IS26">
        <v>170</v>
      </c>
      <c r="JA26">
        <v>36</v>
      </c>
      <c r="JG26">
        <v>15</v>
      </c>
      <c r="JH26">
        <v>10</v>
      </c>
      <c r="JQ26">
        <v>10</v>
      </c>
      <c r="JS26">
        <v>15</v>
      </c>
      <c r="JZ26">
        <v>36</v>
      </c>
      <c r="KA26">
        <v>10</v>
      </c>
      <c r="KD26">
        <v>10</v>
      </c>
      <c r="KR26">
        <v>13.33</v>
      </c>
      <c r="KS26">
        <v>10</v>
      </c>
      <c r="KW26">
        <v>13.33</v>
      </c>
      <c r="LA26">
        <v>10</v>
      </c>
      <c r="LC26">
        <v>16.670000000000002</v>
      </c>
      <c r="LF26">
        <v>204</v>
      </c>
      <c r="LH26">
        <v>10</v>
      </c>
      <c r="LV26">
        <v>10</v>
      </c>
      <c r="LZ26">
        <v>30</v>
      </c>
      <c r="ME26">
        <v>10</v>
      </c>
      <c r="MF26">
        <v>32.5</v>
      </c>
      <c r="MG26">
        <v>67.5</v>
      </c>
      <c r="NB26">
        <v>72</v>
      </c>
      <c r="NE26">
        <v>30</v>
      </c>
      <c r="NF26">
        <v>10</v>
      </c>
      <c r="NH26">
        <v>20</v>
      </c>
      <c r="NO26">
        <v>10</v>
      </c>
      <c r="NQ26">
        <v>100</v>
      </c>
      <c r="NT26">
        <v>15</v>
      </c>
      <c r="NV26">
        <v>10</v>
      </c>
      <c r="NW26">
        <v>10</v>
      </c>
      <c r="OE26">
        <v>10</v>
      </c>
      <c r="OV26">
        <v>10</v>
      </c>
      <c r="OY26">
        <v>10</v>
      </c>
    </row>
    <row r="27" spans="1:419">
      <c r="A27" t="s">
        <v>435</v>
      </c>
      <c r="B27">
        <v>1985</v>
      </c>
      <c r="C27" s="2">
        <v>1084</v>
      </c>
      <c r="D27" s="2" t="s">
        <v>245</v>
      </c>
      <c r="E27">
        <v>59.252670000000002</v>
      </c>
      <c r="F27">
        <v>18.666830000000001</v>
      </c>
      <c r="G27">
        <v>62</v>
      </c>
      <c r="H27">
        <v>7.1</v>
      </c>
      <c r="I27">
        <v>1.4</v>
      </c>
      <c r="J27">
        <v>8.42</v>
      </c>
      <c r="K27" t="s">
        <v>244</v>
      </c>
      <c r="L27">
        <v>15.095000000000001</v>
      </c>
      <c r="M27">
        <v>292.5</v>
      </c>
      <c r="N27">
        <v>84.63</v>
      </c>
      <c r="HH27">
        <v>9.6618399999999998</v>
      </c>
      <c r="MA27">
        <v>183.57500000000002</v>
      </c>
    </row>
    <row r="28" spans="1:419">
      <c r="A28" t="s">
        <v>435</v>
      </c>
      <c r="B28">
        <v>1985</v>
      </c>
      <c r="C28" s="2">
        <v>6004</v>
      </c>
      <c r="D28" s="2" t="s">
        <v>245</v>
      </c>
      <c r="E28">
        <v>58.775829999999999</v>
      </c>
      <c r="F28">
        <v>17.69267</v>
      </c>
      <c r="G28">
        <v>44</v>
      </c>
      <c r="H28">
        <v>6.6</v>
      </c>
      <c r="I28">
        <v>1</v>
      </c>
      <c r="J28">
        <v>12.88</v>
      </c>
      <c r="K28" t="s">
        <v>244</v>
      </c>
      <c r="L28">
        <v>4.8650000000000002</v>
      </c>
      <c r="M28">
        <v>286.36399999999998</v>
      </c>
      <c r="N28">
        <v>65.98</v>
      </c>
      <c r="BX28">
        <v>27.347323333333332</v>
      </c>
      <c r="HH28">
        <v>85.080499999999986</v>
      </c>
      <c r="IJ28">
        <v>30.385900000000003</v>
      </c>
      <c r="IX28">
        <v>9.1157699999999995</v>
      </c>
      <c r="MA28">
        <v>133.69793333333334</v>
      </c>
      <c r="MX28">
        <v>18.2315</v>
      </c>
    </row>
    <row r="29" spans="1:419">
      <c r="A29" t="s">
        <v>435</v>
      </c>
      <c r="B29">
        <v>1985</v>
      </c>
      <c r="C29" s="2">
        <v>6016</v>
      </c>
      <c r="D29" s="2" t="s">
        <v>245</v>
      </c>
      <c r="E29">
        <v>58.74483</v>
      </c>
      <c r="F29">
        <v>17.8355</v>
      </c>
      <c r="G29">
        <v>27</v>
      </c>
      <c r="H29">
        <v>6.5</v>
      </c>
      <c r="I29">
        <v>1.3</v>
      </c>
      <c r="J29">
        <v>14.205</v>
      </c>
      <c r="K29" t="s">
        <v>244</v>
      </c>
      <c r="L29">
        <v>0.55000000000000004</v>
      </c>
      <c r="N29">
        <v>23.73</v>
      </c>
      <c r="BP29">
        <v>70.853433333333328</v>
      </c>
      <c r="BX29">
        <v>9.6618399999999998</v>
      </c>
      <c r="HH29">
        <v>1162.6410000000001</v>
      </c>
      <c r="IJ29">
        <v>157.80999999999997</v>
      </c>
      <c r="IX29">
        <v>275.36219999999997</v>
      </c>
      <c r="JS29">
        <v>19.323699999999999</v>
      </c>
      <c r="MP29">
        <v>12.88246</v>
      </c>
      <c r="MX29">
        <v>19.32368</v>
      </c>
    </row>
    <row r="30" spans="1:419">
      <c r="A30" t="s">
        <v>435</v>
      </c>
      <c r="B30">
        <v>1985</v>
      </c>
      <c r="C30" s="2">
        <v>6023</v>
      </c>
      <c r="D30" s="2" t="s">
        <v>245</v>
      </c>
      <c r="E30">
        <v>58.757829999999998</v>
      </c>
      <c r="F30">
        <v>17.722829999999998</v>
      </c>
      <c r="G30">
        <v>36</v>
      </c>
      <c r="H30">
        <v>6.5</v>
      </c>
      <c r="I30">
        <v>1.2</v>
      </c>
      <c r="J30">
        <v>13.865</v>
      </c>
      <c r="K30" t="s">
        <v>244</v>
      </c>
      <c r="L30">
        <v>2.92</v>
      </c>
      <c r="N30">
        <v>53.25</v>
      </c>
      <c r="FE30">
        <v>9.1157699999999995</v>
      </c>
      <c r="HH30">
        <v>54.694649999999996</v>
      </c>
      <c r="IJ30">
        <v>106.35062333333333</v>
      </c>
      <c r="IX30">
        <v>82.041899999999998</v>
      </c>
      <c r="MX30">
        <v>9.1157699999999995</v>
      </c>
    </row>
    <row r="31" spans="1:419">
      <c r="A31" t="s">
        <v>435</v>
      </c>
      <c r="B31">
        <v>1985</v>
      </c>
      <c r="C31" s="2">
        <v>6010</v>
      </c>
      <c r="D31" s="2" t="s">
        <v>245</v>
      </c>
      <c r="E31">
        <v>58.841500000000003</v>
      </c>
      <c r="F31">
        <v>17.55217</v>
      </c>
      <c r="G31">
        <v>21</v>
      </c>
      <c r="H31">
        <v>6.4</v>
      </c>
      <c r="I31">
        <v>1.3</v>
      </c>
      <c r="J31">
        <v>13.66</v>
      </c>
      <c r="K31" t="s">
        <v>244</v>
      </c>
      <c r="L31">
        <v>12.095000000000001</v>
      </c>
      <c r="M31">
        <v>344.286</v>
      </c>
      <c r="N31">
        <v>83.23</v>
      </c>
      <c r="FQ31">
        <v>19.323699999999999</v>
      </c>
      <c r="HH31">
        <v>421.90033333333332</v>
      </c>
      <c r="IJ31">
        <v>19.323699999999999</v>
      </c>
    </row>
    <row r="32" spans="1:419">
      <c r="A32" t="s">
        <v>435</v>
      </c>
      <c r="B32">
        <v>1985</v>
      </c>
      <c r="C32" s="2" t="s">
        <v>256</v>
      </c>
      <c r="D32" s="2" t="s">
        <v>248</v>
      </c>
      <c r="E32">
        <v>58.248330000000003</v>
      </c>
      <c r="F32">
        <v>10.571669999999999</v>
      </c>
      <c r="G32">
        <v>300</v>
      </c>
      <c r="H32">
        <v>34</v>
      </c>
      <c r="I32">
        <v>5.0999999999999996</v>
      </c>
      <c r="J32">
        <v>8.6</v>
      </c>
      <c r="L32">
        <v>12.52</v>
      </c>
      <c r="N32">
        <v>69.5</v>
      </c>
      <c r="P32">
        <v>1002</v>
      </c>
      <c r="Y32">
        <v>10</v>
      </c>
      <c r="AK32">
        <v>232</v>
      </c>
      <c r="AT32">
        <v>880</v>
      </c>
      <c r="BK32">
        <v>10</v>
      </c>
      <c r="BU32">
        <v>10</v>
      </c>
      <c r="BV32">
        <v>20</v>
      </c>
      <c r="BX32">
        <v>18</v>
      </c>
      <c r="CF32">
        <v>34</v>
      </c>
      <c r="CI32">
        <v>12.5</v>
      </c>
      <c r="CN32">
        <v>20</v>
      </c>
      <c r="CS32">
        <v>10</v>
      </c>
      <c r="CT32">
        <v>10</v>
      </c>
      <c r="DF32">
        <v>10</v>
      </c>
      <c r="DH32">
        <v>10</v>
      </c>
      <c r="DN32">
        <v>22.5</v>
      </c>
      <c r="DT32">
        <v>10</v>
      </c>
      <c r="EH32">
        <v>58</v>
      </c>
      <c r="EI32">
        <v>25</v>
      </c>
      <c r="EL32">
        <v>58</v>
      </c>
      <c r="EP32">
        <v>17.5</v>
      </c>
      <c r="FA32">
        <v>10</v>
      </c>
      <c r="FN32">
        <v>10</v>
      </c>
      <c r="GD32">
        <v>60</v>
      </c>
      <c r="GE32">
        <v>778</v>
      </c>
      <c r="GR32">
        <v>10</v>
      </c>
      <c r="GV32">
        <v>10</v>
      </c>
      <c r="HA32">
        <v>10</v>
      </c>
      <c r="HF32">
        <v>15</v>
      </c>
      <c r="HL32">
        <v>226</v>
      </c>
      <c r="HS32">
        <v>10</v>
      </c>
      <c r="IB32">
        <v>10</v>
      </c>
      <c r="ID32">
        <v>50</v>
      </c>
      <c r="JA32">
        <v>32</v>
      </c>
      <c r="JB32">
        <v>10</v>
      </c>
      <c r="JC32">
        <v>60</v>
      </c>
      <c r="JF32">
        <v>16.670000000000002</v>
      </c>
      <c r="JM32">
        <v>20</v>
      </c>
      <c r="JP32">
        <v>410.83499999999998</v>
      </c>
      <c r="JR32">
        <v>10</v>
      </c>
      <c r="JT32">
        <v>116</v>
      </c>
      <c r="JX32">
        <v>32.5</v>
      </c>
      <c r="KF32">
        <v>22.5</v>
      </c>
      <c r="KL32">
        <v>80</v>
      </c>
      <c r="KR32">
        <v>13.3</v>
      </c>
      <c r="LA32">
        <v>13.3</v>
      </c>
      <c r="LF32">
        <v>30</v>
      </c>
      <c r="LO32">
        <v>94</v>
      </c>
      <c r="LZ32">
        <v>20</v>
      </c>
      <c r="MC32">
        <v>10</v>
      </c>
      <c r="MU32">
        <v>28</v>
      </c>
      <c r="NC32">
        <v>10</v>
      </c>
      <c r="ND32">
        <v>20</v>
      </c>
      <c r="NE32">
        <v>10</v>
      </c>
      <c r="NO32">
        <v>10</v>
      </c>
      <c r="NR32">
        <v>30</v>
      </c>
      <c r="NT32">
        <v>43.3</v>
      </c>
      <c r="OC32">
        <v>30</v>
      </c>
      <c r="OE32">
        <v>10</v>
      </c>
      <c r="OF32">
        <v>25</v>
      </c>
      <c r="OG32">
        <v>10</v>
      </c>
      <c r="OL32">
        <v>746</v>
      </c>
      <c r="OM32">
        <v>90</v>
      </c>
      <c r="ON32">
        <v>13.3</v>
      </c>
      <c r="PB32">
        <v>136</v>
      </c>
      <c r="PC32">
        <v>10</v>
      </c>
    </row>
    <row r="33" spans="1:415">
      <c r="A33" t="s">
        <v>435</v>
      </c>
      <c r="B33">
        <v>1985</v>
      </c>
      <c r="C33" s="2" t="s">
        <v>249</v>
      </c>
      <c r="D33" s="2" t="s">
        <v>248</v>
      </c>
      <c r="E33">
        <v>58.253329999999998</v>
      </c>
      <c r="F33">
        <v>11.05833</v>
      </c>
      <c r="G33">
        <v>100</v>
      </c>
      <c r="H33">
        <v>34</v>
      </c>
      <c r="I33">
        <v>4.7</v>
      </c>
      <c r="J33">
        <v>9.8000000000000007</v>
      </c>
      <c r="L33">
        <v>6.97</v>
      </c>
      <c r="N33">
        <v>53.6</v>
      </c>
      <c r="P33">
        <v>17.5</v>
      </c>
      <c r="AA33">
        <v>10</v>
      </c>
      <c r="AD33">
        <v>10</v>
      </c>
      <c r="AG33">
        <v>10</v>
      </c>
      <c r="AH33">
        <v>33.299999999999997</v>
      </c>
      <c r="AM33">
        <v>10</v>
      </c>
      <c r="AN33">
        <v>10</v>
      </c>
      <c r="AO33">
        <v>23.3</v>
      </c>
      <c r="AP33">
        <v>156</v>
      </c>
      <c r="AR33">
        <v>13.3</v>
      </c>
      <c r="AS33">
        <v>10</v>
      </c>
      <c r="AV33">
        <v>13.3</v>
      </c>
      <c r="BD33">
        <v>10</v>
      </c>
      <c r="BV33">
        <v>17.5</v>
      </c>
      <c r="BX33">
        <v>10</v>
      </c>
      <c r="CA33">
        <v>10</v>
      </c>
      <c r="CC33">
        <v>10</v>
      </c>
      <c r="CM33">
        <v>13.3</v>
      </c>
      <c r="CN33">
        <v>64</v>
      </c>
      <c r="CP33">
        <v>10</v>
      </c>
      <c r="DN33">
        <v>432</v>
      </c>
      <c r="DR33">
        <v>15</v>
      </c>
      <c r="DV33">
        <v>10</v>
      </c>
      <c r="DZ33">
        <v>10</v>
      </c>
      <c r="EC33">
        <v>14</v>
      </c>
      <c r="EH33">
        <v>10</v>
      </c>
      <c r="EJ33">
        <v>13.3</v>
      </c>
      <c r="EK33">
        <v>25</v>
      </c>
      <c r="EL33">
        <v>20</v>
      </c>
      <c r="EM33">
        <v>10</v>
      </c>
      <c r="EP33">
        <v>20</v>
      </c>
      <c r="EQ33">
        <v>10</v>
      </c>
      <c r="EX33">
        <v>10</v>
      </c>
      <c r="EZ33">
        <v>13.3</v>
      </c>
      <c r="FA33">
        <v>45</v>
      </c>
      <c r="FD33">
        <v>20</v>
      </c>
      <c r="FF33">
        <v>15</v>
      </c>
      <c r="FG33">
        <v>15</v>
      </c>
      <c r="FI33">
        <v>22.5</v>
      </c>
      <c r="FJ33">
        <v>20</v>
      </c>
      <c r="FO33">
        <v>10</v>
      </c>
      <c r="FS33">
        <v>22.5</v>
      </c>
      <c r="FT33">
        <v>13.3</v>
      </c>
      <c r="FU33">
        <v>28</v>
      </c>
      <c r="FV33">
        <v>30</v>
      </c>
      <c r="GE33">
        <v>1982</v>
      </c>
      <c r="GX33">
        <v>25</v>
      </c>
      <c r="HA33">
        <v>10</v>
      </c>
      <c r="HC33">
        <v>33.299999999999997</v>
      </c>
      <c r="HD33">
        <v>132</v>
      </c>
      <c r="HF33">
        <v>82</v>
      </c>
      <c r="HI33">
        <v>10</v>
      </c>
      <c r="HP33">
        <v>10</v>
      </c>
      <c r="IS33">
        <v>84</v>
      </c>
      <c r="JA33">
        <v>44</v>
      </c>
      <c r="JB33">
        <v>36.67</v>
      </c>
      <c r="JG33">
        <v>13.3</v>
      </c>
      <c r="JH33">
        <v>10</v>
      </c>
      <c r="JV33">
        <v>10</v>
      </c>
      <c r="JW33">
        <v>10</v>
      </c>
      <c r="JY33">
        <v>15</v>
      </c>
      <c r="JZ33">
        <v>13.3</v>
      </c>
      <c r="KA33">
        <v>10</v>
      </c>
      <c r="KD33">
        <v>10</v>
      </c>
      <c r="KE33">
        <v>10</v>
      </c>
      <c r="KH33">
        <v>20</v>
      </c>
      <c r="KL33">
        <v>35</v>
      </c>
      <c r="KO33">
        <v>10</v>
      </c>
      <c r="KP33">
        <v>10</v>
      </c>
      <c r="KR33">
        <v>10</v>
      </c>
      <c r="KT33">
        <v>20</v>
      </c>
      <c r="LC33">
        <v>528</v>
      </c>
      <c r="LF33">
        <v>37.5</v>
      </c>
      <c r="LH33">
        <v>10</v>
      </c>
      <c r="MC33">
        <v>15</v>
      </c>
      <c r="ME33">
        <v>10</v>
      </c>
      <c r="MF33">
        <v>100</v>
      </c>
      <c r="MG33">
        <v>116</v>
      </c>
      <c r="MI33">
        <v>10</v>
      </c>
      <c r="MT33">
        <v>16.670000000000002</v>
      </c>
      <c r="MU33">
        <v>30</v>
      </c>
      <c r="ND33">
        <v>10</v>
      </c>
      <c r="NF33">
        <v>25</v>
      </c>
      <c r="NQ33">
        <v>10</v>
      </c>
      <c r="NT33">
        <v>40</v>
      </c>
      <c r="OD33">
        <v>10</v>
      </c>
      <c r="OE33">
        <v>27.5</v>
      </c>
      <c r="OG33">
        <v>33.299999999999997</v>
      </c>
      <c r="OL33">
        <v>10</v>
      </c>
      <c r="OW33">
        <v>10</v>
      </c>
    </row>
    <row r="34" spans="1:415">
      <c r="A34" t="s">
        <v>435</v>
      </c>
      <c r="B34">
        <v>1985</v>
      </c>
      <c r="C34" s="2" t="s">
        <v>250</v>
      </c>
      <c r="D34" s="2" t="s">
        <v>248</v>
      </c>
      <c r="E34">
        <v>58.541670000000003</v>
      </c>
      <c r="F34">
        <v>10.79167</v>
      </c>
      <c r="G34">
        <v>100</v>
      </c>
      <c r="H34">
        <v>34</v>
      </c>
      <c r="I34">
        <v>4.4000000000000004</v>
      </c>
      <c r="J34">
        <v>8.6999999999999993</v>
      </c>
      <c r="L34">
        <v>8.9</v>
      </c>
      <c r="N34">
        <v>62</v>
      </c>
      <c r="P34">
        <v>26</v>
      </c>
      <c r="AD34">
        <v>10</v>
      </c>
      <c r="AH34">
        <v>23.3</v>
      </c>
      <c r="AO34">
        <v>34</v>
      </c>
      <c r="AP34">
        <v>80</v>
      </c>
      <c r="AR34">
        <v>38</v>
      </c>
      <c r="AV34">
        <v>20</v>
      </c>
      <c r="BE34">
        <v>15</v>
      </c>
      <c r="BI34">
        <v>20</v>
      </c>
      <c r="BV34">
        <v>20</v>
      </c>
      <c r="BX34">
        <v>10</v>
      </c>
      <c r="CC34">
        <v>15</v>
      </c>
      <c r="CN34">
        <v>116</v>
      </c>
      <c r="CP34">
        <v>10</v>
      </c>
      <c r="DM34">
        <v>10</v>
      </c>
      <c r="DN34">
        <v>126</v>
      </c>
      <c r="DR34">
        <v>44</v>
      </c>
      <c r="EH34">
        <v>10</v>
      </c>
      <c r="EJ34">
        <v>10</v>
      </c>
      <c r="EL34">
        <v>46.67</v>
      </c>
      <c r="EP34">
        <v>18</v>
      </c>
      <c r="ET34">
        <v>10</v>
      </c>
      <c r="EX34">
        <v>13.3</v>
      </c>
      <c r="FA34">
        <v>43.3</v>
      </c>
      <c r="FD34">
        <v>15</v>
      </c>
      <c r="FF34">
        <v>10</v>
      </c>
      <c r="FI34">
        <v>38</v>
      </c>
      <c r="FJ34">
        <v>10</v>
      </c>
      <c r="FK34">
        <v>10</v>
      </c>
      <c r="FM34">
        <v>10</v>
      </c>
      <c r="FO34">
        <v>10</v>
      </c>
      <c r="FP34">
        <v>10</v>
      </c>
      <c r="FT34">
        <v>10</v>
      </c>
      <c r="FU34">
        <v>12.5</v>
      </c>
      <c r="GE34">
        <v>1744</v>
      </c>
      <c r="GJ34">
        <v>20</v>
      </c>
      <c r="GV34">
        <v>10</v>
      </c>
      <c r="GX34">
        <v>27.5</v>
      </c>
      <c r="HD34">
        <v>46</v>
      </c>
      <c r="HE34">
        <v>10</v>
      </c>
      <c r="HF34">
        <v>44</v>
      </c>
      <c r="HM34">
        <v>10</v>
      </c>
      <c r="HS34">
        <v>180</v>
      </c>
      <c r="HT34">
        <v>10</v>
      </c>
      <c r="IB34">
        <v>24</v>
      </c>
      <c r="JA34">
        <v>48</v>
      </c>
      <c r="JY34">
        <v>15</v>
      </c>
      <c r="JZ34">
        <v>25</v>
      </c>
      <c r="KD34">
        <v>10</v>
      </c>
      <c r="KE34">
        <v>10</v>
      </c>
      <c r="KH34">
        <v>30</v>
      </c>
      <c r="KL34">
        <v>26</v>
      </c>
      <c r="KO34">
        <v>10</v>
      </c>
      <c r="LC34">
        <v>10</v>
      </c>
      <c r="LF34">
        <v>36</v>
      </c>
      <c r="LH34">
        <v>10</v>
      </c>
      <c r="LQ34">
        <v>88</v>
      </c>
      <c r="MF34">
        <v>25</v>
      </c>
      <c r="MG34">
        <v>42</v>
      </c>
      <c r="MU34">
        <v>44</v>
      </c>
      <c r="NB34">
        <v>80</v>
      </c>
      <c r="ND34">
        <v>10</v>
      </c>
      <c r="NF34">
        <v>52</v>
      </c>
      <c r="NO34">
        <v>10</v>
      </c>
      <c r="NP34">
        <v>15</v>
      </c>
      <c r="NT34">
        <v>120</v>
      </c>
      <c r="OE34">
        <v>35</v>
      </c>
      <c r="OF34">
        <v>15</v>
      </c>
      <c r="OG34">
        <v>10</v>
      </c>
      <c r="OL34">
        <v>17.5</v>
      </c>
      <c r="OO34">
        <v>15</v>
      </c>
      <c r="OV34">
        <v>20</v>
      </c>
      <c r="OX34">
        <v>10</v>
      </c>
    </row>
    <row r="35" spans="1:415">
      <c r="A35" t="s">
        <v>435</v>
      </c>
      <c r="B35">
        <v>1985</v>
      </c>
      <c r="C35" s="2" t="s">
        <v>251</v>
      </c>
      <c r="D35" s="2" t="s">
        <v>248</v>
      </c>
      <c r="E35">
        <v>58.38167</v>
      </c>
      <c r="F35">
        <v>11.15333</v>
      </c>
      <c r="G35">
        <v>49</v>
      </c>
      <c r="H35">
        <v>34</v>
      </c>
      <c r="I35">
        <v>3.8</v>
      </c>
      <c r="J35">
        <v>10</v>
      </c>
      <c r="L35">
        <v>3.23</v>
      </c>
      <c r="N35">
        <v>40</v>
      </c>
      <c r="O35">
        <v>10</v>
      </c>
      <c r="P35">
        <v>268</v>
      </c>
      <c r="R35">
        <v>10</v>
      </c>
      <c r="AG35">
        <v>22.5</v>
      </c>
      <c r="AH35">
        <v>10</v>
      </c>
      <c r="AJ35">
        <v>10</v>
      </c>
      <c r="AN35">
        <v>46</v>
      </c>
      <c r="AO35">
        <v>40</v>
      </c>
      <c r="AP35">
        <v>206</v>
      </c>
      <c r="AR35">
        <v>24</v>
      </c>
      <c r="BA35">
        <v>10</v>
      </c>
      <c r="BB35">
        <v>10</v>
      </c>
      <c r="BU35">
        <v>10</v>
      </c>
      <c r="BV35">
        <v>10</v>
      </c>
      <c r="BX35">
        <v>10</v>
      </c>
      <c r="CL35">
        <v>13.3</v>
      </c>
      <c r="CM35">
        <v>10</v>
      </c>
      <c r="CN35">
        <v>76</v>
      </c>
      <c r="CU35">
        <v>10</v>
      </c>
      <c r="DI35">
        <v>62</v>
      </c>
      <c r="DL35">
        <v>10</v>
      </c>
      <c r="DN35">
        <v>88</v>
      </c>
      <c r="DR35">
        <v>476</v>
      </c>
      <c r="DZ35">
        <v>20</v>
      </c>
      <c r="EE35">
        <v>10</v>
      </c>
      <c r="EH35">
        <v>20</v>
      </c>
      <c r="EP35">
        <v>10</v>
      </c>
      <c r="EQ35">
        <v>10</v>
      </c>
      <c r="EX35">
        <v>10</v>
      </c>
      <c r="EY35">
        <v>10</v>
      </c>
      <c r="FD35">
        <v>25</v>
      </c>
      <c r="FI35">
        <v>37.5</v>
      </c>
      <c r="FJ35">
        <v>10</v>
      </c>
      <c r="FK35">
        <v>10</v>
      </c>
      <c r="FM35">
        <v>10</v>
      </c>
      <c r="FN35">
        <v>10</v>
      </c>
      <c r="FO35">
        <v>74</v>
      </c>
      <c r="FP35">
        <v>10</v>
      </c>
      <c r="FT35">
        <v>10</v>
      </c>
      <c r="GE35">
        <v>120</v>
      </c>
      <c r="GJ35">
        <v>42.5</v>
      </c>
      <c r="GU35">
        <v>10</v>
      </c>
      <c r="GV35">
        <v>10</v>
      </c>
      <c r="HD35">
        <v>20</v>
      </c>
      <c r="HF35">
        <v>30</v>
      </c>
      <c r="HR35">
        <v>10</v>
      </c>
      <c r="IS35">
        <v>150</v>
      </c>
      <c r="IT35">
        <v>10</v>
      </c>
      <c r="JA35">
        <v>32.5</v>
      </c>
      <c r="JE35">
        <v>10</v>
      </c>
      <c r="JH35">
        <v>12.5</v>
      </c>
      <c r="JI35">
        <v>30</v>
      </c>
      <c r="JV35">
        <v>10</v>
      </c>
      <c r="JY35">
        <v>20</v>
      </c>
      <c r="JZ35">
        <v>15</v>
      </c>
      <c r="KD35">
        <v>10</v>
      </c>
      <c r="KO35">
        <v>10</v>
      </c>
      <c r="KR35">
        <v>10</v>
      </c>
      <c r="KW35">
        <v>15</v>
      </c>
      <c r="LA35">
        <v>10</v>
      </c>
      <c r="LF35">
        <v>90</v>
      </c>
      <c r="LH35">
        <v>38</v>
      </c>
      <c r="LQ35">
        <v>10</v>
      </c>
      <c r="LU35">
        <v>10</v>
      </c>
      <c r="LZ35">
        <v>10</v>
      </c>
      <c r="MF35">
        <v>10</v>
      </c>
      <c r="MG35">
        <v>100</v>
      </c>
      <c r="MT35">
        <v>10</v>
      </c>
      <c r="NB35">
        <v>42</v>
      </c>
      <c r="ND35">
        <v>25</v>
      </c>
      <c r="NF35">
        <v>22.5</v>
      </c>
      <c r="NH35">
        <v>10</v>
      </c>
      <c r="NQ35">
        <v>27.5</v>
      </c>
      <c r="NT35">
        <v>12.5</v>
      </c>
      <c r="OD35">
        <v>10</v>
      </c>
      <c r="OE35">
        <v>40</v>
      </c>
      <c r="OG35">
        <v>10</v>
      </c>
      <c r="OJ35">
        <v>12.5</v>
      </c>
      <c r="OL35">
        <v>15</v>
      </c>
      <c r="ON35">
        <v>35</v>
      </c>
      <c r="OV35">
        <v>10</v>
      </c>
      <c r="OY35">
        <v>16.670000000000002</v>
      </c>
    </row>
    <row r="36" spans="1:415">
      <c r="A36" t="s">
        <v>435</v>
      </c>
      <c r="B36">
        <v>1985</v>
      </c>
      <c r="C36" s="2" t="s">
        <v>252</v>
      </c>
      <c r="D36" s="2" t="s">
        <v>248</v>
      </c>
      <c r="E36">
        <v>58.339329999999997</v>
      </c>
      <c r="F36">
        <v>11.357329999999999</v>
      </c>
      <c r="G36">
        <v>27</v>
      </c>
      <c r="H36">
        <v>34</v>
      </c>
      <c r="I36">
        <v>3.7</v>
      </c>
      <c r="J36">
        <v>10</v>
      </c>
      <c r="L36">
        <v>11.26</v>
      </c>
      <c r="N36">
        <v>72.400000000000006</v>
      </c>
      <c r="P36">
        <v>100</v>
      </c>
      <c r="AB36">
        <v>30</v>
      </c>
      <c r="AJ36">
        <v>10</v>
      </c>
      <c r="AO36">
        <v>110</v>
      </c>
      <c r="AP36">
        <v>782</v>
      </c>
      <c r="AR36">
        <v>60</v>
      </c>
      <c r="AV36">
        <v>15</v>
      </c>
      <c r="BE36">
        <v>48</v>
      </c>
      <c r="BU36">
        <v>10</v>
      </c>
      <c r="BX36">
        <v>10</v>
      </c>
      <c r="CL36">
        <v>20</v>
      </c>
      <c r="CN36">
        <v>40</v>
      </c>
      <c r="CU36">
        <v>10</v>
      </c>
      <c r="DI36">
        <v>20</v>
      </c>
      <c r="DK36">
        <v>10</v>
      </c>
      <c r="DR36">
        <v>176</v>
      </c>
      <c r="EH36">
        <v>12.5</v>
      </c>
      <c r="EJ36">
        <v>10</v>
      </c>
      <c r="ET36">
        <v>10</v>
      </c>
      <c r="FD36">
        <v>22.5</v>
      </c>
      <c r="FI36">
        <v>22.5</v>
      </c>
      <c r="FK36">
        <v>10</v>
      </c>
      <c r="FM36">
        <v>10</v>
      </c>
      <c r="FN36">
        <v>20</v>
      </c>
      <c r="FO36">
        <v>16</v>
      </c>
      <c r="FT36">
        <v>10</v>
      </c>
      <c r="GE36">
        <v>56</v>
      </c>
      <c r="GJ36">
        <v>194</v>
      </c>
      <c r="GU36">
        <v>100</v>
      </c>
      <c r="HD36">
        <v>110</v>
      </c>
      <c r="HF36">
        <v>18</v>
      </c>
      <c r="HR36">
        <v>10</v>
      </c>
      <c r="IS36">
        <v>1160</v>
      </c>
      <c r="JA36">
        <v>50</v>
      </c>
      <c r="JI36">
        <v>35</v>
      </c>
      <c r="JK36">
        <v>10</v>
      </c>
      <c r="JM36">
        <v>10</v>
      </c>
      <c r="JO36">
        <v>15</v>
      </c>
      <c r="JZ36">
        <v>10</v>
      </c>
      <c r="KD36">
        <v>16</v>
      </c>
      <c r="KR36">
        <v>10</v>
      </c>
      <c r="LF36">
        <v>298</v>
      </c>
      <c r="LV36">
        <v>10</v>
      </c>
      <c r="LW36">
        <v>10</v>
      </c>
      <c r="LZ36">
        <v>13.3</v>
      </c>
      <c r="ME36">
        <v>10</v>
      </c>
      <c r="MG36">
        <v>22</v>
      </c>
      <c r="MH36">
        <v>10</v>
      </c>
      <c r="MU36">
        <v>10</v>
      </c>
      <c r="NB36">
        <v>20</v>
      </c>
      <c r="ND36">
        <v>15</v>
      </c>
      <c r="NF36">
        <v>50</v>
      </c>
      <c r="NQ36">
        <v>100</v>
      </c>
      <c r="OE36">
        <v>10</v>
      </c>
      <c r="OF36">
        <v>25</v>
      </c>
      <c r="OL36">
        <v>10</v>
      </c>
      <c r="ON36">
        <v>32.5</v>
      </c>
      <c r="OO36">
        <v>10</v>
      </c>
      <c r="OV36">
        <v>10</v>
      </c>
      <c r="OY36">
        <v>10</v>
      </c>
    </row>
    <row r="37" spans="1:415">
      <c r="A37" t="s">
        <v>435</v>
      </c>
      <c r="B37">
        <v>1985</v>
      </c>
      <c r="C37" s="2" t="s">
        <v>253</v>
      </c>
      <c r="D37" s="2" t="s">
        <v>248</v>
      </c>
      <c r="E37">
        <v>58.24</v>
      </c>
      <c r="F37">
        <v>11.25</v>
      </c>
      <c r="G37">
        <v>49</v>
      </c>
      <c r="H37">
        <v>34</v>
      </c>
      <c r="I37">
        <v>4</v>
      </c>
      <c r="J37">
        <v>9</v>
      </c>
      <c r="L37">
        <v>3.32</v>
      </c>
      <c r="N37">
        <v>41.1</v>
      </c>
      <c r="AV37">
        <v>10</v>
      </c>
      <c r="BV37">
        <v>38</v>
      </c>
      <c r="BY37">
        <v>10</v>
      </c>
      <c r="CL37">
        <v>10</v>
      </c>
      <c r="CN37">
        <v>68</v>
      </c>
      <c r="CO37">
        <v>10</v>
      </c>
      <c r="CR37">
        <v>10</v>
      </c>
      <c r="CU37">
        <v>10</v>
      </c>
      <c r="DI37">
        <v>74</v>
      </c>
      <c r="DN37">
        <v>588</v>
      </c>
      <c r="DR37">
        <v>264</v>
      </c>
      <c r="DZ37">
        <v>13.333333333333334</v>
      </c>
      <c r="EH37">
        <v>32</v>
      </c>
      <c r="EJ37">
        <v>10</v>
      </c>
      <c r="EP37">
        <v>10</v>
      </c>
      <c r="ET37">
        <v>10</v>
      </c>
      <c r="EX37">
        <v>13.333333333333334</v>
      </c>
      <c r="EY37">
        <v>15</v>
      </c>
      <c r="FI37">
        <v>37.5</v>
      </c>
      <c r="FK37">
        <v>20</v>
      </c>
      <c r="FN37">
        <v>10</v>
      </c>
      <c r="FO37">
        <v>70</v>
      </c>
      <c r="FP37">
        <v>10</v>
      </c>
      <c r="GE37">
        <v>30</v>
      </c>
      <c r="GJ37">
        <v>22.5</v>
      </c>
      <c r="GU37">
        <v>10</v>
      </c>
      <c r="GX37">
        <v>20</v>
      </c>
      <c r="HP37">
        <v>30</v>
      </c>
      <c r="JR37">
        <v>10</v>
      </c>
      <c r="JV37">
        <v>15</v>
      </c>
      <c r="JY37">
        <v>20</v>
      </c>
      <c r="JZ37">
        <v>25</v>
      </c>
      <c r="KD37">
        <v>20</v>
      </c>
      <c r="KO37">
        <v>24</v>
      </c>
      <c r="KR37">
        <v>20</v>
      </c>
      <c r="KT37">
        <v>13.333333333333334</v>
      </c>
      <c r="KY37">
        <v>10</v>
      </c>
      <c r="LF37">
        <v>94</v>
      </c>
      <c r="LH37">
        <v>80</v>
      </c>
      <c r="LL37">
        <v>10</v>
      </c>
      <c r="LQ37">
        <v>10</v>
      </c>
      <c r="LV37">
        <v>10</v>
      </c>
      <c r="MF37">
        <v>16.666666666666668</v>
      </c>
      <c r="MG37">
        <v>140</v>
      </c>
      <c r="MT37">
        <v>20</v>
      </c>
      <c r="MU37">
        <v>10</v>
      </c>
      <c r="NB37">
        <v>35</v>
      </c>
      <c r="ND37">
        <v>12.5</v>
      </c>
      <c r="NE37">
        <v>10</v>
      </c>
      <c r="NF37">
        <v>30</v>
      </c>
      <c r="NJ37">
        <v>10</v>
      </c>
      <c r="NN37">
        <v>10</v>
      </c>
      <c r="NQ37">
        <v>38</v>
      </c>
      <c r="NS37">
        <v>15</v>
      </c>
      <c r="NT37">
        <v>23.333333333333332</v>
      </c>
      <c r="OD37">
        <v>10</v>
      </c>
      <c r="OE37">
        <v>42.5</v>
      </c>
      <c r="OG37">
        <v>10</v>
      </c>
      <c r="OJ37">
        <v>22</v>
      </c>
      <c r="OK37">
        <v>42</v>
      </c>
      <c r="OL37">
        <v>10</v>
      </c>
      <c r="OV37">
        <v>10</v>
      </c>
      <c r="OW37">
        <v>10</v>
      </c>
      <c r="OY37">
        <v>20</v>
      </c>
    </row>
    <row r="38" spans="1:415">
      <c r="A38" t="s">
        <v>435</v>
      </c>
      <c r="B38">
        <v>1983</v>
      </c>
      <c r="C38" t="s">
        <v>436</v>
      </c>
      <c r="D38" t="s">
        <v>243</v>
      </c>
      <c r="E38">
        <v>63.491666666666667</v>
      </c>
      <c r="F38">
        <v>19.776666666666667</v>
      </c>
      <c r="G38">
        <v>21</v>
      </c>
      <c r="H38">
        <v>5.6</v>
      </c>
      <c r="I38">
        <v>2.1</v>
      </c>
      <c r="J38">
        <v>11.315</v>
      </c>
      <c r="K38" t="s">
        <v>246</v>
      </c>
      <c r="L38">
        <v>3.15</v>
      </c>
      <c r="M38">
        <v>306.18</v>
      </c>
      <c r="N38">
        <v>52.51</v>
      </c>
      <c r="DG38">
        <v>34.653465346534652</v>
      </c>
      <c r="HH38">
        <v>224.42244224422441</v>
      </c>
      <c r="IJ38">
        <v>716.1716171617162</v>
      </c>
      <c r="JS38">
        <v>9.9009900990099009</v>
      </c>
      <c r="MX38">
        <v>9.9009900990099009</v>
      </c>
    </row>
    <row r="39" spans="1:415">
      <c r="A39" t="s">
        <v>435</v>
      </c>
      <c r="B39">
        <v>1983</v>
      </c>
      <c r="C39" t="s">
        <v>437</v>
      </c>
      <c r="D39" t="s">
        <v>243</v>
      </c>
      <c r="E39">
        <v>63.494166666666665</v>
      </c>
      <c r="F39">
        <v>19.794166666666666</v>
      </c>
      <c r="G39">
        <v>23</v>
      </c>
      <c r="H39">
        <v>5.7</v>
      </c>
      <c r="I39">
        <v>2.4</v>
      </c>
      <c r="J39">
        <v>11.4</v>
      </c>
      <c r="K39" t="s">
        <v>246</v>
      </c>
      <c r="L39">
        <v>7.97</v>
      </c>
      <c r="M39">
        <v>311.63600000000002</v>
      </c>
      <c r="N39">
        <v>75.75</v>
      </c>
      <c r="DG39">
        <v>9.9009900990099009</v>
      </c>
      <c r="HH39">
        <v>471.94719471947195</v>
      </c>
      <c r="IJ39">
        <v>16.5016501650165</v>
      </c>
      <c r="MX39">
        <v>9.9009900990099009</v>
      </c>
    </row>
    <row r="40" spans="1:415">
      <c r="A40" t="s">
        <v>435</v>
      </c>
      <c r="B40">
        <v>1983</v>
      </c>
      <c r="C40" t="s">
        <v>438</v>
      </c>
      <c r="D40" t="s">
        <v>243</v>
      </c>
      <c r="E40">
        <v>63.415833333333332</v>
      </c>
      <c r="F40">
        <v>19.851666666666667</v>
      </c>
      <c r="G40">
        <v>47</v>
      </c>
      <c r="H40">
        <v>6.1</v>
      </c>
      <c r="I40">
        <v>1.6</v>
      </c>
      <c r="J40">
        <v>11.125</v>
      </c>
      <c r="K40" t="s">
        <v>244</v>
      </c>
      <c r="L40">
        <v>8.16</v>
      </c>
      <c r="M40">
        <v>477.09</v>
      </c>
      <c r="N40">
        <v>75.92</v>
      </c>
      <c r="BX40">
        <v>72.607260726072596</v>
      </c>
      <c r="HH40">
        <v>105.61056105610561</v>
      </c>
      <c r="IJ40">
        <v>7491.7491749174915</v>
      </c>
      <c r="IU40">
        <v>9.9009900990099009</v>
      </c>
      <c r="MX40">
        <v>13.201320132013201</v>
      </c>
    </row>
    <row r="41" spans="1:415">
      <c r="A41" t="s">
        <v>435</v>
      </c>
      <c r="B41">
        <v>1983</v>
      </c>
      <c r="C41" t="s">
        <v>439</v>
      </c>
      <c r="D41" t="s">
        <v>243</v>
      </c>
      <c r="E41">
        <v>63.400833333333331</v>
      </c>
      <c r="F41">
        <v>19.983333333333334</v>
      </c>
      <c r="G41">
        <v>48</v>
      </c>
      <c r="H41">
        <v>6.1</v>
      </c>
      <c r="I41">
        <v>1.5</v>
      </c>
      <c r="J41">
        <v>12.21</v>
      </c>
      <c r="K41" t="s">
        <v>244</v>
      </c>
      <c r="L41">
        <v>0.98499999999999999</v>
      </c>
      <c r="M41">
        <v>376.75</v>
      </c>
      <c r="N41">
        <v>29.055</v>
      </c>
      <c r="HH41">
        <v>87.378640776699044</v>
      </c>
      <c r="IJ41">
        <v>2336.5695792880265</v>
      </c>
      <c r="MX41">
        <v>58.252427184466022</v>
      </c>
    </row>
    <row r="42" spans="1:415">
      <c r="A42" t="s">
        <v>435</v>
      </c>
      <c r="B42">
        <v>1983</v>
      </c>
      <c r="C42" t="s">
        <v>440</v>
      </c>
      <c r="D42" t="s">
        <v>243</v>
      </c>
      <c r="E42">
        <v>63.3825</v>
      </c>
      <c r="F42">
        <v>19.742000000000001</v>
      </c>
      <c r="G42">
        <v>55</v>
      </c>
      <c r="H42">
        <v>6.25</v>
      </c>
      <c r="I42">
        <v>1.5</v>
      </c>
      <c r="J42">
        <v>10.94</v>
      </c>
      <c r="K42" t="s">
        <v>244</v>
      </c>
      <c r="L42">
        <v>2.29</v>
      </c>
      <c r="N42">
        <v>46.09</v>
      </c>
      <c r="BX42">
        <v>29.126213592233011</v>
      </c>
      <c r="HH42">
        <v>22.653721682847902</v>
      </c>
      <c r="IJ42">
        <v>9284.7896440129462</v>
      </c>
      <c r="IU42">
        <v>14.563106796116507</v>
      </c>
      <c r="MX42">
        <v>77.669902912621367</v>
      </c>
    </row>
    <row r="43" spans="1:415">
      <c r="A43" t="s">
        <v>435</v>
      </c>
      <c r="B43">
        <v>1983</v>
      </c>
      <c r="C43" t="s">
        <v>441</v>
      </c>
      <c r="D43" t="s">
        <v>243</v>
      </c>
      <c r="E43">
        <v>63.361666666666665</v>
      </c>
      <c r="F43">
        <v>19.951666666666668</v>
      </c>
      <c r="G43">
        <v>59</v>
      </c>
      <c r="H43">
        <v>6.3</v>
      </c>
      <c r="I43">
        <v>1.5</v>
      </c>
      <c r="J43">
        <v>11.31</v>
      </c>
      <c r="K43" t="s">
        <v>246</v>
      </c>
      <c r="L43">
        <v>1.4</v>
      </c>
      <c r="M43">
        <v>501.81799999999998</v>
      </c>
      <c r="N43">
        <v>35.74</v>
      </c>
      <c r="IJ43">
        <v>924.0924092409241</v>
      </c>
      <c r="MX43">
        <v>59.405940594059409</v>
      </c>
    </row>
    <row r="44" spans="1:415">
      <c r="A44" t="s">
        <v>435</v>
      </c>
      <c r="B44">
        <v>1983</v>
      </c>
      <c r="C44" t="s">
        <v>442</v>
      </c>
      <c r="D44" t="s">
        <v>243</v>
      </c>
      <c r="E44">
        <v>63.421333333333337</v>
      </c>
      <c r="F44">
        <v>20.12</v>
      </c>
      <c r="G44">
        <v>84</v>
      </c>
      <c r="H44">
        <v>6.3</v>
      </c>
      <c r="I44">
        <v>1.6</v>
      </c>
      <c r="J44">
        <v>10.67</v>
      </c>
      <c r="K44" t="s">
        <v>246</v>
      </c>
      <c r="L44">
        <v>4.49</v>
      </c>
      <c r="M44">
        <v>428.18</v>
      </c>
      <c r="N44">
        <v>62.52</v>
      </c>
      <c r="HH44">
        <v>8.064516129032258</v>
      </c>
      <c r="IJ44">
        <v>1844.6183328010222</v>
      </c>
      <c r="IU44">
        <v>62.7062706270627</v>
      </c>
      <c r="MX44">
        <v>18.424624720536567</v>
      </c>
    </row>
    <row r="45" spans="1:415">
      <c r="A45" t="s">
        <v>435</v>
      </c>
      <c r="B45">
        <v>1983</v>
      </c>
      <c r="C45" t="s">
        <v>443</v>
      </c>
      <c r="D45" t="s">
        <v>243</v>
      </c>
      <c r="E45">
        <v>63.311666666666667</v>
      </c>
      <c r="F45">
        <v>19.803333333333335</v>
      </c>
      <c r="G45">
        <v>126</v>
      </c>
      <c r="I45">
        <v>2.2999999999999998</v>
      </c>
      <c r="J45">
        <v>10.07</v>
      </c>
      <c r="K45" t="s">
        <v>244</v>
      </c>
      <c r="L45">
        <v>3.8</v>
      </c>
      <c r="N45">
        <v>45.55</v>
      </c>
      <c r="BX45">
        <v>9.9009900990099009</v>
      </c>
      <c r="FE45">
        <v>9.9009900990099009</v>
      </c>
      <c r="IJ45">
        <v>825.08250825082507</v>
      </c>
      <c r="IU45">
        <v>19.801980198019802</v>
      </c>
      <c r="MX45">
        <v>62.706270627062707</v>
      </c>
    </row>
    <row r="46" spans="1:415">
      <c r="A46" t="s">
        <v>435</v>
      </c>
      <c r="B46">
        <v>1984</v>
      </c>
      <c r="C46" t="s">
        <v>436</v>
      </c>
      <c r="D46" t="s">
        <v>243</v>
      </c>
      <c r="E46">
        <v>63.491666666666667</v>
      </c>
      <c r="F46">
        <v>19.776666666666667</v>
      </c>
      <c r="G46">
        <v>20.5</v>
      </c>
      <c r="H46">
        <v>5.38</v>
      </c>
      <c r="I46">
        <v>2.2000000000000002</v>
      </c>
      <c r="J46">
        <v>10.64</v>
      </c>
      <c r="K46" t="s">
        <v>244</v>
      </c>
      <c r="L46">
        <v>7.58</v>
      </c>
      <c r="M46">
        <v>286.18</v>
      </c>
      <c r="N46">
        <v>75.349999999999994</v>
      </c>
      <c r="DG46">
        <v>9.7087378640776709</v>
      </c>
      <c r="HH46">
        <v>708.73786407767</v>
      </c>
      <c r="IJ46">
        <v>29.126213592233011</v>
      </c>
      <c r="MX46">
        <v>9.7087378640776709</v>
      </c>
    </row>
    <row r="47" spans="1:415">
      <c r="A47" t="s">
        <v>435</v>
      </c>
      <c r="B47">
        <v>1984</v>
      </c>
      <c r="C47" t="s">
        <v>437</v>
      </c>
      <c r="D47" t="s">
        <v>243</v>
      </c>
      <c r="E47">
        <v>63.494166666666665</v>
      </c>
      <c r="F47">
        <v>19.794166666666666</v>
      </c>
      <c r="G47">
        <v>23</v>
      </c>
      <c r="H47">
        <v>5.43</v>
      </c>
      <c r="I47">
        <v>2.6</v>
      </c>
      <c r="J47">
        <v>11.84</v>
      </c>
      <c r="K47" t="s">
        <v>244</v>
      </c>
      <c r="L47">
        <v>8.57</v>
      </c>
      <c r="M47">
        <v>442</v>
      </c>
      <c r="N47">
        <v>75.584999999999994</v>
      </c>
      <c r="HH47">
        <v>627.83171521035604</v>
      </c>
      <c r="IJ47">
        <v>29.126213592233015</v>
      </c>
      <c r="IU47">
        <v>9.7087378640776709</v>
      </c>
    </row>
    <row r="48" spans="1:415">
      <c r="A48" t="s">
        <v>435</v>
      </c>
      <c r="B48">
        <v>1984</v>
      </c>
      <c r="C48" t="s">
        <v>438</v>
      </c>
      <c r="D48" t="s">
        <v>243</v>
      </c>
      <c r="E48">
        <v>63.415833333333332</v>
      </c>
      <c r="F48">
        <v>19.851666666666667</v>
      </c>
      <c r="G48">
        <v>47</v>
      </c>
      <c r="H48">
        <v>6.3</v>
      </c>
      <c r="I48">
        <v>2.15</v>
      </c>
      <c r="J48">
        <v>10</v>
      </c>
      <c r="K48" t="s">
        <v>244</v>
      </c>
      <c r="L48">
        <v>6.86</v>
      </c>
      <c r="M48">
        <v>444.81799999999998</v>
      </c>
      <c r="N48">
        <v>69.67</v>
      </c>
      <c r="BX48">
        <v>19.417475728155342</v>
      </c>
      <c r="HH48">
        <v>22.653721682847898</v>
      </c>
      <c r="IJ48">
        <v>8245.9546925566337</v>
      </c>
      <c r="IU48">
        <v>9.7087378640776709</v>
      </c>
      <c r="MX48">
        <v>16.181229773462785</v>
      </c>
    </row>
    <row r="49" spans="1:362">
      <c r="A49" t="s">
        <v>435</v>
      </c>
      <c r="B49">
        <v>1984</v>
      </c>
      <c r="C49" t="s">
        <v>439</v>
      </c>
      <c r="D49" t="s">
        <v>243</v>
      </c>
      <c r="E49">
        <v>63.400833333333331</v>
      </c>
      <c r="F49">
        <v>19.983333333333334</v>
      </c>
      <c r="G49">
        <v>48</v>
      </c>
      <c r="H49">
        <v>6.25</v>
      </c>
      <c r="I49">
        <v>1.9</v>
      </c>
      <c r="J49">
        <v>10.039999999999999</v>
      </c>
      <c r="K49" t="s">
        <v>244</v>
      </c>
      <c r="HH49">
        <v>14.563106796116507</v>
      </c>
      <c r="IJ49">
        <v>2851.1326860841423</v>
      </c>
      <c r="IU49">
        <v>19.417475728155342</v>
      </c>
      <c r="MX49">
        <v>67.961165048543691</v>
      </c>
    </row>
    <row r="50" spans="1:362">
      <c r="A50" t="s">
        <v>435</v>
      </c>
      <c r="B50">
        <v>1984</v>
      </c>
      <c r="C50" t="s">
        <v>440</v>
      </c>
      <c r="D50" t="s">
        <v>243</v>
      </c>
      <c r="E50">
        <v>63.3825</v>
      </c>
      <c r="F50">
        <v>19.742000000000001</v>
      </c>
      <c r="G50">
        <v>54</v>
      </c>
      <c r="H50">
        <v>6.24</v>
      </c>
      <c r="I50">
        <v>1.7</v>
      </c>
      <c r="J50">
        <v>10.09</v>
      </c>
      <c r="K50" t="s">
        <v>246</v>
      </c>
      <c r="L50">
        <v>2.15</v>
      </c>
      <c r="N50">
        <v>43.325000000000003</v>
      </c>
      <c r="HH50">
        <v>9.9009900990099009</v>
      </c>
      <c r="IJ50">
        <v>1943.8943894389438</v>
      </c>
      <c r="IU50">
        <v>9.9009900990099009</v>
      </c>
      <c r="MX50">
        <v>66.006600660065999</v>
      </c>
    </row>
    <row r="51" spans="1:362">
      <c r="A51" t="s">
        <v>435</v>
      </c>
      <c r="B51">
        <v>1984</v>
      </c>
      <c r="C51" t="s">
        <v>441</v>
      </c>
      <c r="D51" t="s">
        <v>243</v>
      </c>
      <c r="E51">
        <v>63.361666666666665</v>
      </c>
      <c r="F51">
        <v>19.951666666666668</v>
      </c>
      <c r="G51">
        <v>59.5</v>
      </c>
      <c r="H51">
        <v>6.3</v>
      </c>
      <c r="I51">
        <v>2.1</v>
      </c>
      <c r="J51">
        <v>10.68</v>
      </c>
      <c r="K51" t="s">
        <v>246</v>
      </c>
      <c r="L51">
        <v>1.345</v>
      </c>
      <c r="M51">
        <v>479.5</v>
      </c>
      <c r="N51">
        <v>33.69</v>
      </c>
      <c r="DG51">
        <v>9.7087378640776709</v>
      </c>
      <c r="IJ51">
        <v>679.61165048543683</v>
      </c>
      <c r="IU51">
        <v>9.7087378640776709</v>
      </c>
      <c r="MX51">
        <v>32.362459546925571</v>
      </c>
    </row>
    <row r="52" spans="1:362">
      <c r="A52" t="s">
        <v>435</v>
      </c>
      <c r="B52">
        <v>1984</v>
      </c>
      <c r="C52" t="s">
        <v>442</v>
      </c>
      <c r="D52" t="s">
        <v>243</v>
      </c>
      <c r="E52">
        <v>63.421333333333337</v>
      </c>
      <c r="F52">
        <v>20.12</v>
      </c>
      <c r="G52">
        <v>84</v>
      </c>
      <c r="H52">
        <v>6.25</v>
      </c>
      <c r="I52">
        <v>2</v>
      </c>
      <c r="J52">
        <v>9.9499999999999993</v>
      </c>
      <c r="K52" t="s">
        <v>246</v>
      </c>
      <c r="L52">
        <v>2.5550000000000002</v>
      </c>
      <c r="M52">
        <v>470.45</v>
      </c>
      <c r="N52">
        <v>48.384999999999998</v>
      </c>
      <c r="IJ52">
        <v>2490.9980582524272</v>
      </c>
      <c r="IU52">
        <v>62.679611650485441</v>
      </c>
      <c r="MX52">
        <v>15.766990291262136</v>
      </c>
    </row>
    <row r="53" spans="1:362">
      <c r="A53" t="s">
        <v>435</v>
      </c>
      <c r="B53">
        <v>1984</v>
      </c>
      <c r="C53" t="s">
        <v>443</v>
      </c>
      <c r="D53" t="s">
        <v>243</v>
      </c>
      <c r="E53">
        <v>63.311666666666667</v>
      </c>
      <c r="F53">
        <v>19.803333333333335</v>
      </c>
      <c r="G53">
        <v>125</v>
      </c>
      <c r="H53">
        <v>6.44</v>
      </c>
      <c r="I53">
        <v>2.7</v>
      </c>
      <c r="J53">
        <v>9.09</v>
      </c>
      <c r="K53" t="s">
        <v>244</v>
      </c>
      <c r="BX53">
        <v>9.9009900990099009</v>
      </c>
      <c r="FE53">
        <v>9.9009900990099009</v>
      </c>
      <c r="IJ53">
        <v>2287.128712871287</v>
      </c>
      <c r="IU53">
        <v>99.009900990099013</v>
      </c>
      <c r="MX53">
        <v>194.71947194719473</v>
      </c>
    </row>
    <row r="54" spans="1:362">
      <c r="A54" t="s">
        <v>435</v>
      </c>
      <c r="B54">
        <v>1985</v>
      </c>
      <c r="C54" t="s">
        <v>436</v>
      </c>
      <c r="D54" t="s">
        <v>243</v>
      </c>
      <c r="E54">
        <v>63.484833333333334</v>
      </c>
      <c r="F54">
        <v>19.777000000000001</v>
      </c>
      <c r="G54">
        <v>21.5</v>
      </c>
      <c r="H54">
        <v>5.3</v>
      </c>
      <c r="J54">
        <v>9.82</v>
      </c>
      <c r="K54" t="s">
        <v>244</v>
      </c>
      <c r="L54">
        <v>5.39</v>
      </c>
      <c r="N54">
        <v>69.254999999999995</v>
      </c>
      <c r="HH54">
        <v>234.92063492063494</v>
      </c>
      <c r="IJ54">
        <v>117.46031746031747</v>
      </c>
      <c r="MX54">
        <v>28.571428571428573</v>
      </c>
    </row>
    <row r="55" spans="1:362">
      <c r="A55" t="s">
        <v>435</v>
      </c>
      <c r="B55">
        <v>1985</v>
      </c>
      <c r="C55" t="s">
        <v>437</v>
      </c>
      <c r="D55" t="s">
        <v>243</v>
      </c>
      <c r="E55">
        <v>63.489833333333337</v>
      </c>
      <c r="F55">
        <v>19.793666666666667</v>
      </c>
      <c r="G55">
        <v>23.5</v>
      </c>
      <c r="H55">
        <v>5.38</v>
      </c>
      <c r="I55">
        <v>1.1000000000000001</v>
      </c>
      <c r="J55">
        <v>9.5399999999999991</v>
      </c>
      <c r="K55" t="s">
        <v>246</v>
      </c>
      <c r="L55">
        <v>8.44</v>
      </c>
      <c r="M55">
        <v>238.167</v>
      </c>
      <c r="N55">
        <v>78.894999999999996</v>
      </c>
      <c r="HH55">
        <v>834.92063492063482</v>
      </c>
      <c r="IJ55">
        <v>76.190476190476204</v>
      </c>
      <c r="MX55">
        <v>9.5238095238095237</v>
      </c>
    </row>
    <row r="56" spans="1:362">
      <c r="A56" t="s">
        <v>435</v>
      </c>
      <c r="B56">
        <v>1985</v>
      </c>
      <c r="C56" t="s">
        <v>440</v>
      </c>
      <c r="D56" t="s">
        <v>243</v>
      </c>
      <c r="E56">
        <v>63.37233333333333</v>
      </c>
      <c r="F56">
        <v>19.727166666666665</v>
      </c>
      <c r="G56">
        <v>55</v>
      </c>
      <c r="H56">
        <v>5.89</v>
      </c>
      <c r="I56">
        <v>1.5</v>
      </c>
      <c r="J56">
        <v>10.49</v>
      </c>
      <c r="K56" t="s">
        <v>244</v>
      </c>
      <c r="L56">
        <v>1.1599999999999999</v>
      </c>
      <c r="N56">
        <v>33.685000000000002</v>
      </c>
      <c r="IJ56">
        <v>1133.3333333333333</v>
      </c>
      <c r="IU56">
        <v>14.285714285714285</v>
      </c>
      <c r="MX56">
        <v>28.571428571428573</v>
      </c>
    </row>
    <row r="57" spans="1:362">
      <c r="A57" t="s">
        <v>435</v>
      </c>
      <c r="B57">
        <v>1985</v>
      </c>
      <c r="C57" t="s">
        <v>441</v>
      </c>
      <c r="D57" t="s">
        <v>243</v>
      </c>
      <c r="E57">
        <v>63.356999999999999</v>
      </c>
      <c r="F57">
        <v>19.946999999999999</v>
      </c>
      <c r="G57">
        <v>59</v>
      </c>
      <c r="H57">
        <v>5.76</v>
      </c>
      <c r="I57">
        <v>1.5</v>
      </c>
      <c r="J57">
        <v>10.545</v>
      </c>
      <c r="K57" t="s">
        <v>244</v>
      </c>
      <c r="L57">
        <v>1.33</v>
      </c>
      <c r="N57">
        <v>35.299999999999997</v>
      </c>
      <c r="IJ57">
        <v>914.28571428571433</v>
      </c>
      <c r="IU57">
        <v>9.5238095238095237</v>
      </c>
      <c r="MX57">
        <v>38.095238095238095</v>
      </c>
    </row>
    <row r="58" spans="1:362">
      <c r="A58" t="s">
        <v>435</v>
      </c>
      <c r="B58">
        <v>1986</v>
      </c>
      <c r="C58" t="s">
        <v>436</v>
      </c>
      <c r="D58" t="s">
        <v>243</v>
      </c>
      <c r="E58">
        <v>63.486166666666669</v>
      </c>
      <c r="F58">
        <v>19.774666666666668</v>
      </c>
      <c r="G58">
        <v>21</v>
      </c>
      <c r="H58">
        <v>4.59</v>
      </c>
      <c r="I58">
        <v>1</v>
      </c>
      <c r="J58">
        <v>11.58</v>
      </c>
      <c r="K58" t="s">
        <v>244</v>
      </c>
      <c r="L58">
        <v>4.72</v>
      </c>
      <c r="M58">
        <v>281.08300000000003</v>
      </c>
      <c r="N58">
        <v>63.09</v>
      </c>
      <c r="DG58">
        <v>19.801980198019802</v>
      </c>
      <c r="HH58">
        <v>224.42244224422441</v>
      </c>
      <c r="IJ58">
        <v>1069.3069306930693</v>
      </c>
      <c r="MX58">
        <v>13.201320132013201</v>
      </c>
    </row>
    <row r="59" spans="1:362">
      <c r="A59" t="s">
        <v>435</v>
      </c>
      <c r="B59">
        <v>1986</v>
      </c>
      <c r="C59" t="s">
        <v>437</v>
      </c>
      <c r="D59" t="s">
        <v>243</v>
      </c>
      <c r="E59">
        <v>63.487833333333334</v>
      </c>
      <c r="F59">
        <v>19.792000000000002</v>
      </c>
      <c r="G59">
        <v>23</v>
      </c>
      <c r="H59">
        <v>4.67</v>
      </c>
      <c r="I59">
        <v>0.9</v>
      </c>
      <c r="J59">
        <v>12.06</v>
      </c>
      <c r="K59" t="s">
        <v>244</v>
      </c>
      <c r="L59">
        <v>8.6</v>
      </c>
      <c r="M59">
        <v>219.83</v>
      </c>
      <c r="N59">
        <v>78.72</v>
      </c>
      <c r="HH59">
        <v>306.93069306930693</v>
      </c>
      <c r="IJ59">
        <v>19.801980198019802</v>
      </c>
    </row>
    <row r="60" spans="1:362">
      <c r="A60" t="s">
        <v>435</v>
      </c>
      <c r="B60">
        <v>1986</v>
      </c>
      <c r="C60" t="s">
        <v>438</v>
      </c>
      <c r="D60" t="s">
        <v>243</v>
      </c>
      <c r="E60">
        <v>63.410166666666669</v>
      </c>
      <c r="F60">
        <v>19.847666666666665</v>
      </c>
      <c r="G60">
        <v>46</v>
      </c>
      <c r="H60">
        <v>5.4</v>
      </c>
      <c r="I60">
        <v>3.4</v>
      </c>
      <c r="J60">
        <v>12.11</v>
      </c>
      <c r="K60" t="s">
        <v>244</v>
      </c>
      <c r="L60">
        <v>7.75</v>
      </c>
      <c r="M60">
        <v>361.75</v>
      </c>
      <c r="N60">
        <v>74.734999999999999</v>
      </c>
      <c r="HH60">
        <v>9.9009900990099009</v>
      </c>
      <c r="IJ60">
        <v>8224.4224422442239</v>
      </c>
      <c r="IU60">
        <v>33.003300330032999</v>
      </c>
      <c r="MX60">
        <v>29.702970297029704</v>
      </c>
    </row>
    <row r="61" spans="1:362">
      <c r="A61" t="s">
        <v>435</v>
      </c>
      <c r="B61">
        <v>1986</v>
      </c>
      <c r="C61" t="s">
        <v>439</v>
      </c>
      <c r="D61" t="s">
        <v>243</v>
      </c>
      <c r="E61">
        <v>63.396500000000003</v>
      </c>
      <c r="F61">
        <v>19.976833333333332</v>
      </c>
      <c r="G61">
        <v>48</v>
      </c>
      <c r="H61">
        <v>5.4</v>
      </c>
      <c r="I61">
        <v>3.5</v>
      </c>
      <c r="J61">
        <v>12.1</v>
      </c>
      <c r="K61" t="s">
        <v>244</v>
      </c>
      <c r="L61">
        <v>1.1200000000000001</v>
      </c>
      <c r="N61">
        <v>33.25</v>
      </c>
      <c r="IJ61">
        <v>2346.5346534653468</v>
      </c>
      <c r="IU61">
        <v>14.85148514851485</v>
      </c>
      <c r="MX61">
        <v>39.603960396039604</v>
      </c>
    </row>
    <row r="62" spans="1:362">
      <c r="A62" t="s">
        <v>435</v>
      </c>
      <c r="B62">
        <v>1986</v>
      </c>
      <c r="C62" t="s">
        <v>440</v>
      </c>
      <c r="D62" t="s">
        <v>243</v>
      </c>
      <c r="E62">
        <v>63.371833333333335</v>
      </c>
      <c r="F62">
        <v>19.726833333333332</v>
      </c>
      <c r="G62">
        <v>54</v>
      </c>
      <c r="H62">
        <v>5.22</v>
      </c>
      <c r="I62">
        <v>4.5</v>
      </c>
      <c r="J62">
        <v>12.35</v>
      </c>
      <c r="K62" t="s">
        <v>244</v>
      </c>
      <c r="L62">
        <v>1.87</v>
      </c>
      <c r="M62">
        <v>316.8</v>
      </c>
      <c r="N62">
        <v>40.299999999999997</v>
      </c>
      <c r="IJ62">
        <v>627.06270627062702</v>
      </c>
      <c r="IU62">
        <v>24.75247524752475</v>
      </c>
      <c r="MX62">
        <v>33.003300330032999</v>
      </c>
    </row>
    <row r="63" spans="1:362">
      <c r="A63" t="s">
        <v>435</v>
      </c>
      <c r="B63">
        <v>1986</v>
      </c>
      <c r="C63" t="s">
        <v>441</v>
      </c>
      <c r="D63" t="s">
        <v>243</v>
      </c>
      <c r="E63">
        <v>63.357500000000002</v>
      </c>
      <c r="F63">
        <v>19.947166666666668</v>
      </c>
      <c r="G63">
        <v>59</v>
      </c>
      <c r="H63">
        <v>5.46</v>
      </c>
      <c r="J63">
        <v>11.59</v>
      </c>
      <c r="K63" t="s">
        <v>244</v>
      </c>
      <c r="L63">
        <v>1.355</v>
      </c>
      <c r="N63">
        <v>34.645000000000003</v>
      </c>
      <c r="IJ63">
        <v>759.07590759075902</v>
      </c>
      <c r="IU63">
        <v>13.201320132013201</v>
      </c>
      <c r="MX63">
        <v>19.801980198019802</v>
      </c>
    </row>
    <row r="64" spans="1:362">
      <c r="A64" t="s">
        <v>435</v>
      </c>
      <c r="B64">
        <v>1986</v>
      </c>
      <c r="C64" t="s">
        <v>442</v>
      </c>
      <c r="D64" t="s">
        <v>243</v>
      </c>
      <c r="E64">
        <v>63.414833333333334</v>
      </c>
      <c r="F64">
        <v>20.114166666666666</v>
      </c>
      <c r="G64">
        <v>84</v>
      </c>
      <c r="H64">
        <v>5.56</v>
      </c>
      <c r="I64">
        <v>2.9</v>
      </c>
      <c r="J64">
        <v>11.52</v>
      </c>
      <c r="K64" t="s">
        <v>246</v>
      </c>
      <c r="L64">
        <v>3.4649999999999999</v>
      </c>
      <c r="N64">
        <v>56.34</v>
      </c>
      <c r="IJ64">
        <v>627.06270627062702</v>
      </c>
      <c r="IU64">
        <v>108.91089108910892</v>
      </c>
      <c r="MX64">
        <v>19.801980198019802</v>
      </c>
    </row>
    <row r="65" spans="1:362">
      <c r="A65" t="s">
        <v>435</v>
      </c>
      <c r="B65">
        <v>1986</v>
      </c>
      <c r="C65" t="s">
        <v>443</v>
      </c>
      <c r="D65" t="s">
        <v>243</v>
      </c>
      <c r="E65">
        <v>63.305833333333332</v>
      </c>
      <c r="F65">
        <v>19.79</v>
      </c>
      <c r="G65">
        <v>124</v>
      </c>
      <c r="H65">
        <v>5.93</v>
      </c>
      <c r="I65">
        <v>4.5</v>
      </c>
      <c r="J65">
        <v>9.06</v>
      </c>
      <c r="K65" t="s">
        <v>244</v>
      </c>
      <c r="FE65">
        <v>29.702970297029701</v>
      </c>
      <c r="IJ65">
        <v>1689.7689768976895</v>
      </c>
      <c r="IU65">
        <v>49.504950495049499</v>
      </c>
      <c r="MX65">
        <v>46.204620462046201</v>
      </c>
    </row>
    <row r="66" spans="1:362">
      <c r="A66" t="s">
        <v>435</v>
      </c>
      <c r="B66">
        <v>1987</v>
      </c>
      <c r="C66" t="s">
        <v>436</v>
      </c>
      <c r="D66" t="s">
        <v>243</v>
      </c>
      <c r="E66">
        <v>63.484833333333334</v>
      </c>
      <c r="F66">
        <v>19.777000000000001</v>
      </c>
      <c r="G66">
        <v>21.5</v>
      </c>
      <c r="H66">
        <v>4.76</v>
      </c>
      <c r="J66">
        <v>12.15</v>
      </c>
      <c r="K66" t="s">
        <v>244</v>
      </c>
      <c r="L66">
        <v>3.645</v>
      </c>
      <c r="N66">
        <v>55.18</v>
      </c>
      <c r="HH66">
        <v>241.26984126984129</v>
      </c>
      <c r="IJ66">
        <v>1584.1269841269841</v>
      </c>
      <c r="MX66">
        <v>19.047619047619047</v>
      </c>
    </row>
    <row r="67" spans="1:362">
      <c r="A67" t="s">
        <v>435</v>
      </c>
      <c r="B67">
        <v>1987</v>
      </c>
      <c r="C67" t="s">
        <v>437</v>
      </c>
      <c r="D67" t="s">
        <v>243</v>
      </c>
      <c r="E67">
        <v>63.488</v>
      </c>
      <c r="F67">
        <v>19.792166666666667</v>
      </c>
      <c r="G67">
        <v>23</v>
      </c>
      <c r="H67">
        <v>5.15</v>
      </c>
      <c r="I67">
        <v>1.6</v>
      </c>
      <c r="J67">
        <v>12.4</v>
      </c>
      <c r="K67" t="s">
        <v>244</v>
      </c>
      <c r="L67">
        <v>8.08</v>
      </c>
      <c r="M67">
        <v>167</v>
      </c>
      <c r="N67">
        <v>76.53</v>
      </c>
      <c r="HH67">
        <v>307.93650793650795</v>
      </c>
      <c r="IJ67">
        <v>47.61904761904762</v>
      </c>
      <c r="MX67">
        <v>9.5238095238095237</v>
      </c>
    </row>
    <row r="68" spans="1:362">
      <c r="A68" t="s">
        <v>435</v>
      </c>
      <c r="B68">
        <v>1987</v>
      </c>
      <c r="C68" t="s">
        <v>438</v>
      </c>
      <c r="D68" t="s">
        <v>243</v>
      </c>
      <c r="E68">
        <v>63.410333333333334</v>
      </c>
      <c r="F68">
        <v>19.848333333333333</v>
      </c>
      <c r="G68">
        <v>46.5</v>
      </c>
      <c r="H68">
        <v>6.21</v>
      </c>
      <c r="I68">
        <v>2.4</v>
      </c>
      <c r="J68">
        <v>10.09</v>
      </c>
      <c r="K68" t="s">
        <v>246</v>
      </c>
      <c r="L68">
        <v>7.6950000000000003</v>
      </c>
      <c r="M68">
        <v>247.30799999999999</v>
      </c>
      <c r="N68">
        <v>73.534999999999997</v>
      </c>
      <c r="HH68">
        <v>19.047619047619047</v>
      </c>
      <c r="IJ68">
        <v>6196.8253968253966</v>
      </c>
      <c r="IU68">
        <v>19.047619047619047</v>
      </c>
      <c r="MX68">
        <v>22.222222222222218</v>
      </c>
    </row>
    <row r="69" spans="1:362">
      <c r="A69" t="s">
        <v>435</v>
      </c>
      <c r="B69">
        <v>1987</v>
      </c>
      <c r="C69" t="s">
        <v>439</v>
      </c>
      <c r="D69" t="s">
        <v>243</v>
      </c>
      <c r="E69">
        <v>63.396833333333333</v>
      </c>
      <c r="F69">
        <v>19.977333333333334</v>
      </c>
      <c r="G69">
        <v>48</v>
      </c>
      <c r="H69">
        <v>6.37</v>
      </c>
      <c r="I69">
        <v>2.8</v>
      </c>
      <c r="J69">
        <v>9.1850000000000005</v>
      </c>
      <c r="K69" t="s">
        <v>246</v>
      </c>
      <c r="L69">
        <v>1.3</v>
      </c>
      <c r="N69">
        <v>38.03</v>
      </c>
      <c r="HH69">
        <v>29.411764705882355</v>
      </c>
      <c r="IJ69">
        <v>1450.9803921568628</v>
      </c>
      <c r="MX69">
        <v>22.875816993464053</v>
      </c>
    </row>
    <row r="70" spans="1:362">
      <c r="A70" t="s">
        <v>435</v>
      </c>
      <c r="B70">
        <v>1987</v>
      </c>
      <c r="C70" t="s">
        <v>440</v>
      </c>
      <c r="D70" t="s">
        <v>243</v>
      </c>
      <c r="E70">
        <v>63.372166666666665</v>
      </c>
      <c r="F70">
        <v>19.727</v>
      </c>
      <c r="G70">
        <v>54.5</v>
      </c>
      <c r="H70">
        <v>6.38</v>
      </c>
      <c r="I70">
        <v>2.7</v>
      </c>
      <c r="J70">
        <v>9.0399999999999991</v>
      </c>
      <c r="K70" t="s">
        <v>244</v>
      </c>
      <c r="L70">
        <v>1.355</v>
      </c>
      <c r="M70">
        <v>271.41669999999999</v>
      </c>
      <c r="N70">
        <v>34.465000000000003</v>
      </c>
      <c r="IJ70">
        <v>911.76470588235304</v>
      </c>
      <c r="IU70">
        <v>29.411764705882355</v>
      </c>
      <c r="MX70">
        <v>45.751633986928113</v>
      </c>
    </row>
    <row r="71" spans="1:362">
      <c r="A71" t="s">
        <v>435</v>
      </c>
      <c r="B71">
        <v>1987</v>
      </c>
      <c r="C71" t="s">
        <v>441</v>
      </c>
      <c r="D71" t="s">
        <v>243</v>
      </c>
      <c r="E71">
        <v>63.356999999999999</v>
      </c>
      <c r="F71">
        <v>19.948333333333334</v>
      </c>
      <c r="G71">
        <v>59</v>
      </c>
      <c r="H71">
        <v>6.52</v>
      </c>
      <c r="I71">
        <v>3</v>
      </c>
      <c r="J71">
        <v>8.1950000000000003</v>
      </c>
      <c r="K71" t="s">
        <v>246</v>
      </c>
      <c r="L71">
        <v>1.635</v>
      </c>
      <c r="M71">
        <v>293</v>
      </c>
      <c r="N71">
        <v>34.520000000000003</v>
      </c>
      <c r="IJ71">
        <v>1949.2063492063492</v>
      </c>
      <c r="IU71">
        <v>23.80952380952381</v>
      </c>
      <c r="MX71">
        <v>19.047619047619047</v>
      </c>
    </row>
    <row r="72" spans="1:362">
      <c r="A72" t="s">
        <v>435</v>
      </c>
      <c r="B72">
        <v>1987</v>
      </c>
      <c r="C72" t="s">
        <v>442</v>
      </c>
      <c r="D72" t="s">
        <v>243</v>
      </c>
      <c r="E72">
        <v>63.414999999999999</v>
      </c>
      <c r="F72">
        <v>20.114333333333335</v>
      </c>
      <c r="G72">
        <v>83</v>
      </c>
      <c r="H72">
        <v>6.36</v>
      </c>
      <c r="I72">
        <v>2.6</v>
      </c>
      <c r="J72">
        <v>9.07</v>
      </c>
      <c r="K72" t="s">
        <v>246</v>
      </c>
      <c r="L72">
        <v>2.2200000000000002</v>
      </c>
      <c r="M72">
        <v>209.58</v>
      </c>
      <c r="N72">
        <v>45.085000000000001</v>
      </c>
      <c r="IJ72">
        <v>2339.6825396825393</v>
      </c>
      <c r="IU72">
        <v>42.857142857142861</v>
      </c>
      <c r="MX72">
        <v>14.285714285714285</v>
      </c>
    </row>
    <row r="73" spans="1:362">
      <c r="A73" t="s">
        <v>435</v>
      </c>
      <c r="B73">
        <v>1987</v>
      </c>
      <c r="C73" t="s">
        <v>443</v>
      </c>
      <c r="D73" t="s">
        <v>243</v>
      </c>
      <c r="E73">
        <v>63.302999999999997</v>
      </c>
      <c r="F73">
        <v>19.792166666666667</v>
      </c>
      <c r="G73">
        <v>124</v>
      </c>
      <c r="H73">
        <v>6.59</v>
      </c>
      <c r="I73">
        <v>3.1</v>
      </c>
      <c r="J73">
        <v>7.62</v>
      </c>
      <c r="K73" t="s">
        <v>244</v>
      </c>
      <c r="L73">
        <v>1.64</v>
      </c>
      <c r="N73">
        <v>30.88</v>
      </c>
      <c r="BX73">
        <v>9.8039215686274517</v>
      </c>
      <c r="IJ73">
        <v>2887.254901960785</v>
      </c>
      <c r="IU73">
        <v>57.189542483660126</v>
      </c>
      <c r="MX73">
        <v>45.751633986928105</v>
      </c>
    </row>
    <row r="74" spans="1:362">
      <c r="A74" t="s">
        <v>435</v>
      </c>
      <c r="B74">
        <v>1988</v>
      </c>
      <c r="C74" t="s">
        <v>436</v>
      </c>
      <c r="D74" t="s">
        <v>243</v>
      </c>
      <c r="E74">
        <v>63.485333333333337</v>
      </c>
      <c r="F74">
        <v>19.7745</v>
      </c>
      <c r="G74">
        <v>21</v>
      </c>
      <c r="H74">
        <v>4.72</v>
      </c>
      <c r="I74">
        <v>2.8</v>
      </c>
      <c r="J74">
        <v>12.425000000000001</v>
      </c>
      <c r="K74" t="s">
        <v>244</v>
      </c>
      <c r="L74">
        <v>3.23</v>
      </c>
      <c r="N74">
        <v>41.09</v>
      </c>
      <c r="DG74">
        <v>25.839793281653744</v>
      </c>
      <c r="EF74">
        <v>9.6899224806201545</v>
      </c>
      <c r="HH74">
        <v>216.40826873385012</v>
      </c>
      <c r="IJ74">
        <v>4638.2428940568479</v>
      </c>
      <c r="IU74">
        <v>9.6899224806201545</v>
      </c>
      <c r="JS74">
        <v>9.6899224806201545</v>
      </c>
      <c r="MX74">
        <v>19.379844961240309</v>
      </c>
    </row>
    <row r="75" spans="1:362">
      <c r="A75" t="s">
        <v>435</v>
      </c>
      <c r="B75">
        <v>1988</v>
      </c>
      <c r="C75" t="s">
        <v>437</v>
      </c>
      <c r="D75" t="s">
        <v>243</v>
      </c>
      <c r="E75">
        <v>63.487333333333332</v>
      </c>
      <c r="F75">
        <v>19.793333333333333</v>
      </c>
      <c r="G75">
        <v>23.5</v>
      </c>
      <c r="H75">
        <v>5.33</v>
      </c>
      <c r="I75">
        <v>1.4</v>
      </c>
      <c r="J75">
        <v>11.07</v>
      </c>
      <c r="K75" t="s">
        <v>244</v>
      </c>
      <c r="L75">
        <v>8.4499999999999993</v>
      </c>
      <c r="M75">
        <v>207.167</v>
      </c>
      <c r="N75">
        <v>76.66</v>
      </c>
      <c r="DG75">
        <v>19.379844961240309</v>
      </c>
      <c r="HH75">
        <v>390.8268733850129</v>
      </c>
      <c r="IJ75">
        <v>591.08527131782955</v>
      </c>
      <c r="MX75">
        <v>9.6899224806201545</v>
      </c>
    </row>
    <row r="76" spans="1:362">
      <c r="A76" t="s">
        <v>435</v>
      </c>
      <c r="B76">
        <v>1988</v>
      </c>
      <c r="C76" t="s">
        <v>438</v>
      </c>
      <c r="D76" t="s">
        <v>243</v>
      </c>
      <c r="E76">
        <v>63.410166666666669</v>
      </c>
      <c r="F76">
        <v>19.8475</v>
      </c>
      <c r="G76">
        <v>46</v>
      </c>
      <c r="H76">
        <v>5.97</v>
      </c>
      <c r="I76">
        <v>1.6</v>
      </c>
      <c r="J76">
        <v>11.385</v>
      </c>
      <c r="K76" t="s">
        <v>244</v>
      </c>
      <c r="L76">
        <v>7.81</v>
      </c>
      <c r="N76">
        <v>74.885000000000005</v>
      </c>
      <c r="HH76">
        <v>19.379844961240309</v>
      </c>
      <c r="IJ76">
        <v>8614.3410852713187</v>
      </c>
      <c r="IU76">
        <v>9.6899224806201545</v>
      </c>
      <c r="MX76">
        <v>19.379844961240309</v>
      </c>
    </row>
    <row r="77" spans="1:362">
      <c r="A77" t="s">
        <v>435</v>
      </c>
      <c r="B77">
        <v>1988</v>
      </c>
      <c r="C77" t="s">
        <v>439</v>
      </c>
      <c r="D77" t="s">
        <v>243</v>
      </c>
      <c r="E77">
        <v>63.396500000000003</v>
      </c>
      <c r="F77">
        <v>19.977333333333334</v>
      </c>
      <c r="G77">
        <v>48</v>
      </c>
      <c r="H77">
        <v>6.23</v>
      </c>
      <c r="I77">
        <v>1.6</v>
      </c>
      <c r="J77">
        <v>10.6</v>
      </c>
      <c r="K77" t="s">
        <v>244</v>
      </c>
      <c r="L77">
        <v>1.22</v>
      </c>
      <c r="N77">
        <v>33.35</v>
      </c>
      <c r="IJ77">
        <v>4611.055941741145</v>
      </c>
      <c r="MX77">
        <v>24.826216484607748</v>
      </c>
    </row>
    <row r="78" spans="1:362">
      <c r="A78" t="s">
        <v>435</v>
      </c>
      <c r="B78">
        <v>1988</v>
      </c>
      <c r="C78" t="s">
        <v>440</v>
      </c>
      <c r="D78" t="s">
        <v>243</v>
      </c>
      <c r="E78">
        <v>63.372500000000002</v>
      </c>
      <c r="F78">
        <v>19.724666666666668</v>
      </c>
      <c r="G78">
        <v>54</v>
      </c>
      <c r="H78">
        <v>6.2</v>
      </c>
      <c r="I78">
        <v>1.5</v>
      </c>
      <c r="J78">
        <v>10.65</v>
      </c>
      <c r="K78" t="s">
        <v>244</v>
      </c>
      <c r="L78">
        <v>5.5250000000000004</v>
      </c>
      <c r="M78">
        <v>457.75</v>
      </c>
      <c r="N78">
        <v>64.034999999999997</v>
      </c>
      <c r="IJ78">
        <v>2396.5574313141346</v>
      </c>
      <c r="MX78">
        <v>19.860973187686199</v>
      </c>
    </row>
    <row r="79" spans="1:362">
      <c r="A79" t="s">
        <v>435</v>
      </c>
      <c r="B79">
        <v>1988</v>
      </c>
      <c r="C79" t="s">
        <v>441</v>
      </c>
      <c r="D79" t="s">
        <v>243</v>
      </c>
      <c r="E79">
        <v>63.356166666666667</v>
      </c>
      <c r="F79">
        <v>19.947333333333333</v>
      </c>
      <c r="G79">
        <v>60</v>
      </c>
      <c r="H79">
        <v>6.3</v>
      </c>
      <c r="I79">
        <v>1.8</v>
      </c>
      <c r="J79">
        <v>10.154999999999999</v>
      </c>
      <c r="K79" t="s">
        <v>246</v>
      </c>
      <c r="L79">
        <v>1.7749999999999999</v>
      </c>
      <c r="M79">
        <v>338.09</v>
      </c>
      <c r="N79">
        <v>37.935000000000002</v>
      </c>
      <c r="IJ79">
        <v>3036.1757105943148</v>
      </c>
      <c r="IU79">
        <v>9.6899224806201545</v>
      </c>
      <c r="LP79">
        <v>9.6899224806201545</v>
      </c>
      <c r="MX79">
        <v>14.534883720930232</v>
      </c>
    </row>
    <row r="80" spans="1:362">
      <c r="A80" t="s">
        <v>435</v>
      </c>
      <c r="B80">
        <v>1988</v>
      </c>
      <c r="C80" t="s">
        <v>442</v>
      </c>
      <c r="D80" t="s">
        <v>243</v>
      </c>
      <c r="E80">
        <v>63.414999999999999</v>
      </c>
      <c r="F80">
        <v>20.114333333333335</v>
      </c>
      <c r="G80">
        <v>84</v>
      </c>
      <c r="H80">
        <v>6.28</v>
      </c>
      <c r="I80">
        <v>1.9</v>
      </c>
      <c r="J80">
        <v>9.4649999999999999</v>
      </c>
      <c r="K80" t="s">
        <v>246</v>
      </c>
      <c r="L80">
        <v>1.97</v>
      </c>
      <c r="M80">
        <v>380.5</v>
      </c>
      <c r="N80">
        <v>40.590000000000003</v>
      </c>
      <c r="IJ80">
        <v>4912.7906976744189</v>
      </c>
      <c r="IU80">
        <v>38.759689922480618</v>
      </c>
      <c r="MX80">
        <v>16.14987080103359</v>
      </c>
    </row>
    <row r="81" spans="1:362">
      <c r="A81" t="s">
        <v>435</v>
      </c>
      <c r="B81">
        <v>1988</v>
      </c>
      <c r="C81" t="s">
        <v>443</v>
      </c>
      <c r="D81" t="s">
        <v>243</v>
      </c>
      <c r="E81">
        <v>63.303666666666665</v>
      </c>
      <c r="F81">
        <v>19.791333333333334</v>
      </c>
      <c r="G81">
        <v>125</v>
      </c>
      <c r="H81">
        <v>6.3</v>
      </c>
      <c r="I81">
        <v>1.9</v>
      </c>
      <c r="J81">
        <v>9.7200000000000006</v>
      </c>
      <c r="K81" t="s">
        <v>244</v>
      </c>
      <c r="L81">
        <v>8.68</v>
      </c>
      <c r="N81">
        <v>78.22</v>
      </c>
      <c r="BX81">
        <v>9.9304865938430993</v>
      </c>
      <c r="DG81">
        <v>9.9304865938430993</v>
      </c>
      <c r="IJ81">
        <v>4587.8848063555115</v>
      </c>
      <c r="IU81">
        <v>23.1711353856339</v>
      </c>
      <c r="MX81">
        <v>34.75670307845084</v>
      </c>
    </row>
    <row r="82" spans="1:362">
      <c r="A82" t="s">
        <v>435</v>
      </c>
      <c r="B82">
        <v>1989</v>
      </c>
      <c r="C82" t="s">
        <v>436</v>
      </c>
      <c r="D82" t="s">
        <v>243</v>
      </c>
      <c r="E82">
        <v>63.485666666666667</v>
      </c>
      <c r="F82">
        <v>19.779166666666665</v>
      </c>
      <c r="G82">
        <v>21</v>
      </c>
      <c r="H82">
        <v>5</v>
      </c>
      <c r="I82">
        <v>3</v>
      </c>
      <c r="J82">
        <v>11.815</v>
      </c>
      <c r="K82" t="s">
        <v>246</v>
      </c>
      <c r="L82">
        <v>5.88</v>
      </c>
      <c r="M82">
        <v>166.75</v>
      </c>
      <c r="N82">
        <v>72.754999999999995</v>
      </c>
      <c r="BX82">
        <v>9.6899224806201545</v>
      </c>
      <c r="DG82">
        <v>9.6899224806201545</v>
      </c>
      <c r="HH82">
        <v>339.14728682170545</v>
      </c>
      <c r="IJ82">
        <v>83.979328165374667</v>
      </c>
      <c r="MX82">
        <v>14.534883720930232</v>
      </c>
    </row>
    <row r="83" spans="1:362">
      <c r="A83" t="s">
        <v>435</v>
      </c>
      <c r="B83">
        <v>1989</v>
      </c>
      <c r="C83" t="s">
        <v>437</v>
      </c>
      <c r="D83" t="s">
        <v>243</v>
      </c>
      <c r="E83">
        <v>63.487499999999997</v>
      </c>
      <c r="F83">
        <v>19.799166666666668</v>
      </c>
      <c r="G83">
        <v>23</v>
      </c>
      <c r="H83">
        <v>4.74</v>
      </c>
      <c r="I83">
        <v>3.9</v>
      </c>
      <c r="J83">
        <v>11.92</v>
      </c>
      <c r="K83" t="s">
        <v>244</v>
      </c>
      <c r="L83">
        <v>5.7549999999999999</v>
      </c>
      <c r="M83">
        <v>293.83</v>
      </c>
      <c r="N83">
        <v>68.7</v>
      </c>
      <c r="DG83">
        <v>9.6899224806201545</v>
      </c>
      <c r="HH83">
        <v>571.7054263565891</v>
      </c>
      <c r="IJ83">
        <v>58.139534883720927</v>
      </c>
    </row>
    <row r="84" spans="1:362">
      <c r="A84" t="s">
        <v>435</v>
      </c>
      <c r="B84">
        <v>1989</v>
      </c>
      <c r="C84" t="s">
        <v>438</v>
      </c>
      <c r="D84" t="s">
        <v>243</v>
      </c>
      <c r="E84">
        <v>63.423499999999997</v>
      </c>
      <c r="F84">
        <v>19.789166666666667</v>
      </c>
      <c r="G84">
        <v>47</v>
      </c>
      <c r="H84">
        <v>5.66</v>
      </c>
      <c r="I84">
        <v>2.1</v>
      </c>
      <c r="J84">
        <v>12.36</v>
      </c>
      <c r="K84" t="s">
        <v>244</v>
      </c>
      <c r="L84">
        <v>7.415</v>
      </c>
      <c r="M84">
        <v>327.25</v>
      </c>
      <c r="N84">
        <v>75.31</v>
      </c>
      <c r="HH84">
        <v>29.069767441860463</v>
      </c>
      <c r="IJ84">
        <v>7903.7467700258394</v>
      </c>
      <c r="IU84">
        <v>19.379844961240309</v>
      </c>
      <c r="MX84">
        <v>22.609819121447028</v>
      </c>
    </row>
    <row r="85" spans="1:362">
      <c r="A85" t="s">
        <v>435</v>
      </c>
      <c r="B85">
        <v>1989</v>
      </c>
      <c r="C85" t="s">
        <v>439</v>
      </c>
      <c r="D85" t="s">
        <v>243</v>
      </c>
      <c r="E85">
        <v>63.393333333333331</v>
      </c>
      <c r="F85">
        <v>19.977</v>
      </c>
      <c r="G85">
        <v>48</v>
      </c>
      <c r="H85">
        <v>5.76</v>
      </c>
      <c r="I85">
        <v>2.1</v>
      </c>
      <c r="J85">
        <v>12.565</v>
      </c>
      <c r="K85" t="s">
        <v>246</v>
      </c>
      <c r="L85">
        <v>1.32</v>
      </c>
      <c r="M85">
        <v>284.91669999999999</v>
      </c>
      <c r="N85">
        <v>34.115000000000002</v>
      </c>
      <c r="IJ85">
        <v>5736.5110890433634</v>
      </c>
      <c r="IU85">
        <v>36.411784177424693</v>
      </c>
      <c r="MX85">
        <v>9.9304865938430993</v>
      </c>
    </row>
    <row r="86" spans="1:362">
      <c r="A86" t="s">
        <v>435</v>
      </c>
      <c r="B86">
        <v>1989</v>
      </c>
      <c r="C86" t="s">
        <v>440</v>
      </c>
      <c r="D86" t="s">
        <v>243</v>
      </c>
      <c r="E86">
        <v>63.371833333333335</v>
      </c>
      <c r="F86">
        <v>19.726500000000001</v>
      </c>
      <c r="G86">
        <v>55</v>
      </c>
      <c r="H86">
        <v>5.82</v>
      </c>
      <c r="I86">
        <v>2.1</v>
      </c>
      <c r="J86">
        <v>12.255000000000001</v>
      </c>
      <c r="K86" t="s">
        <v>244</v>
      </c>
      <c r="L86">
        <v>3.645</v>
      </c>
      <c r="M86">
        <v>324.67</v>
      </c>
      <c r="N86">
        <v>59.685000000000002</v>
      </c>
      <c r="IJ86">
        <v>4888.5658914728683</v>
      </c>
      <c r="MX86">
        <v>24.224806201550386</v>
      </c>
    </row>
    <row r="87" spans="1:362">
      <c r="A87" t="s">
        <v>435</v>
      </c>
      <c r="B87">
        <v>1989</v>
      </c>
      <c r="C87" t="s">
        <v>441</v>
      </c>
      <c r="D87" t="s">
        <v>243</v>
      </c>
      <c r="E87">
        <v>63.359333333333332</v>
      </c>
      <c r="F87">
        <v>19.949666666666666</v>
      </c>
      <c r="G87">
        <v>60</v>
      </c>
      <c r="H87">
        <v>5.88</v>
      </c>
      <c r="I87">
        <v>2.2999999999999998</v>
      </c>
      <c r="J87">
        <v>12.625</v>
      </c>
      <c r="K87" t="s">
        <v>244</v>
      </c>
      <c r="L87">
        <v>1.77</v>
      </c>
      <c r="M87">
        <v>362.25</v>
      </c>
      <c r="N87">
        <v>41.75</v>
      </c>
      <c r="IJ87">
        <v>6253.2299741602073</v>
      </c>
      <c r="IU87">
        <v>29.069767441860463</v>
      </c>
      <c r="MX87">
        <v>22.609819121447028</v>
      </c>
    </row>
    <row r="88" spans="1:362">
      <c r="A88" t="s">
        <v>435</v>
      </c>
      <c r="B88">
        <v>1989</v>
      </c>
      <c r="C88" t="s">
        <v>442</v>
      </c>
      <c r="D88" t="s">
        <v>243</v>
      </c>
      <c r="E88">
        <v>63.417999999999999</v>
      </c>
      <c r="F88">
        <v>20.123999999999999</v>
      </c>
      <c r="G88">
        <v>84</v>
      </c>
      <c r="H88">
        <v>5.94</v>
      </c>
      <c r="I88">
        <v>1.8</v>
      </c>
      <c r="J88">
        <v>12.545</v>
      </c>
      <c r="K88" t="s">
        <v>246</v>
      </c>
      <c r="L88">
        <v>1.99</v>
      </c>
      <c r="M88">
        <v>296.41669999999999</v>
      </c>
      <c r="N88">
        <v>44.99</v>
      </c>
      <c r="IJ88">
        <v>6883.0749354005166</v>
      </c>
      <c r="IU88">
        <v>45.219638242894057</v>
      </c>
      <c r="MX88">
        <v>19.379844961240309</v>
      </c>
    </row>
    <row r="89" spans="1:362">
      <c r="A89" t="s">
        <v>435</v>
      </c>
      <c r="B89">
        <v>1989</v>
      </c>
      <c r="C89" t="s">
        <v>443</v>
      </c>
      <c r="D89" t="s">
        <v>243</v>
      </c>
      <c r="E89">
        <v>63.3005</v>
      </c>
      <c r="F89">
        <v>19.789000000000001</v>
      </c>
      <c r="G89">
        <v>125</v>
      </c>
      <c r="H89">
        <v>6.1</v>
      </c>
      <c r="I89">
        <v>1.8</v>
      </c>
      <c r="J89">
        <v>10.664999999999999</v>
      </c>
      <c r="K89" t="s">
        <v>244</v>
      </c>
      <c r="L89">
        <v>1.9350000000000001</v>
      </c>
      <c r="N89">
        <v>36.799999999999997</v>
      </c>
      <c r="IJ89">
        <v>3316.7825223435952</v>
      </c>
      <c r="IU89">
        <v>9.9304865938430993</v>
      </c>
      <c r="MX89">
        <v>29.791459781529298</v>
      </c>
    </row>
    <row r="90" spans="1:362">
      <c r="A90" t="s">
        <v>434</v>
      </c>
      <c r="B90">
        <v>2010</v>
      </c>
      <c r="C90" t="s">
        <v>436</v>
      </c>
      <c r="D90" t="s">
        <v>243</v>
      </c>
      <c r="E90">
        <v>63.491166666666665</v>
      </c>
      <c r="F90">
        <v>19.772400000000001</v>
      </c>
      <c r="G90">
        <v>21.8</v>
      </c>
      <c r="K90" t="s">
        <v>244</v>
      </c>
      <c r="HH90">
        <v>171.71717171717171</v>
      </c>
      <c r="HX90">
        <v>2707.0707070707072</v>
      </c>
      <c r="IJ90">
        <v>10.1010101010101</v>
      </c>
      <c r="MX90">
        <v>10.1010101010101</v>
      </c>
    </row>
    <row r="91" spans="1:362">
      <c r="A91" t="s">
        <v>434</v>
      </c>
      <c r="B91">
        <v>2010</v>
      </c>
      <c r="C91" t="s">
        <v>437</v>
      </c>
      <c r="D91" t="s">
        <v>243</v>
      </c>
      <c r="E91">
        <v>63.4895</v>
      </c>
      <c r="F91">
        <v>19.803366666666665</v>
      </c>
      <c r="G91">
        <v>24</v>
      </c>
      <c r="K91" t="s">
        <v>244</v>
      </c>
      <c r="HH91">
        <v>646.46464646464642</v>
      </c>
      <c r="HX91">
        <v>1101.0101010101009</v>
      </c>
      <c r="IJ91">
        <v>30.303030303030301</v>
      </c>
      <c r="MX91">
        <v>40.404040404040401</v>
      </c>
    </row>
    <row r="92" spans="1:362">
      <c r="A92" t="s">
        <v>434</v>
      </c>
      <c r="B92">
        <v>2010</v>
      </c>
      <c r="C92" t="s">
        <v>438</v>
      </c>
      <c r="D92" t="s">
        <v>243</v>
      </c>
      <c r="E92">
        <v>63.41341666666667</v>
      </c>
      <c r="F92">
        <v>19.852049999999998</v>
      </c>
      <c r="G92">
        <v>48.3</v>
      </c>
      <c r="K92" t="s">
        <v>244</v>
      </c>
      <c r="DG92">
        <v>20.181634712411707</v>
      </c>
      <c r="HH92">
        <v>134.54423141607805</v>
      </c>
      <c r="HX92">
        <v>857.71947527749762</v>
      </c>
      <c r="IJ92">
        <v>10.090817356205854</v>
      </c>
      <c r="MX92">
        <v>10.090817356205854</v>
      </c>
    </row>
    <row r="93" spans="1:362">
      <c r="A93" t="s">
        <v>434</v>
      </c>
      <c r="B93">
        <v>2010</v>
      </c>
      <c r="C93" t="s">
        <v>439</v>
      </c>
      <c r="D93" t="s">
        <v>243</v>
      </c>
      <c r="E93">
        <v>63.400100000000002</v>
      </c>
      <c r="F93">
        <v>19.977133333333335</v>
      </c>
      <c r="G93">
        <v>51.4</v>
      </c>
      <c r="K93" t="s">
        <v>244</v>
      </c>
      <c r="DG93">
        <v>10.090817356205854</v>
      </c>
      <c r="HH93">
        <v>302.72452068617559</v>
      </c>
      <c r="HX93">
        <v>881.26471577531117</v>
      </c>
      <c r="IJ93">
        <v>25.227043390514634</v>
      </c>
      <c r="IU93">
        <v>10.090817356205854</v>
      </c>
      <c r="MX93">
        <v>10.090817356205854</v>
      </c>
    </row>
    <row r="94" spans="1:362">
      <c r="A94" t="s">
        <v>434</v>
      </c>
      <c r="B94">
        <v>2010</v>
      </c>
      <c r="C94" t="s">
        <v>440</v>
      </c>
      <c r="D94" t="s">
        <v>243</v>
      </c>
      <c r="E94">
        <v>63.38068333333333</v>
      </c>
      <c r="F94">
        <v>19.740316666666665</v>
      </c>
      <c r="G94">
        <v>55.7</v>
      </c>
      <c r="K94" t="s">
        <v>244</v>
      </c>
      <c r="HH94">
        <v>245.54322233434243</v>
      </c>
      <c r="HX94">
        <v>733.26606121762541</v>
      </c>
      <c r="IJ94">
        <v>10.090817356205854</v>
      </c>
    </row>
    <row r="95" spans="1:362">
      <c r="A95" t="s">
        <v>434</v>
      </c>
      <c r="B95">
        <v>2010</v>
      </c>
      <c r="C95" t="s">
        <v>441</v>
      </c>
      <c r="D95" t="s">
        <v>243</v>
      </c>
      <c r="E95">
        <v>63.363233333333334</v>
      </c>
      <c r="F95">
        <v>19.950883333333334</v>
      </c>
      <c r="G95">
        <v>61.6</v>
      </c>
      <c r="H95">
        <v>5.8840000000000003</v>
      </c>
      <c r="I95">
        <v>2.8</v>
      </c>
      <c r="K95" t="s">
        <v>244</v>
      </c>
      <c r="HH95">
        <v>117.72620248906829</v>
      </c>
      <c r="HX95">
        <v>810.62899428187029</v>
      </c>
      <c r="IJ95">
        <v>20.181634712411707</v>
      </c>
      <c r="MX95">
        <v>10.090817356205854</v>
      </c>
    </row>
    <row r="96" spans="1:362">
      <c r="A96" t="s">
        <v>434</v>
      </c>
      <c r="B96">
        <v>2010</v>
      </c>
      <c r="C96" t="s">
        <v>442</v>
      </c>
      <c r="D96" t="s">
        <v>243</v>
      </c>
      <c r="E96">
        <v>63.416849999999997</v>
      </c>
      <c r="F96">
        <v>20.1127</v>
      </c>
      <c r="G96">
        <v>86.3</v>
      </c>
      <c r="I96">
        <v>3.8</v>
      </c>
      <c r="K96" t="s">
        <v>246</v>
      </c>
      <c r="L96">
        <v>2.117</v>
      </c>
      <c r="N96">
        <v>44.0685</v>
      </c>
      <c r="HH96">
        <v>127.81701984527415</v>
      </c>
      <c r="HX96">
        <v>1140.2623612512614</v>
      </c>
      <c r="IJ96">
        <v>30.272452068617561</v>
      </c>
      <c r="IW96">
        <v>20.181634712411707</v>
      </c>
      <c r="MX96">
        <v>20.181634712411707</v>
      </c>
    </row>
    <row r="97" spans="1:362">
      <c r="A97" t="s">
        <v>434</v>
      </c>
      <c r="B97">
        <v>2010</v>
      </c>
      <c r="C97" t="s">
        <v>443</v>
      </c>
      <c r="D97" t="s">
        <v>243</v>
      </c>
      <c r="E97">
        <v>63.312600000000003</v>
      </c>
      <c r="F97">
        <v>19.800533333333334</v>
      </c>
      <c r="G97">
        <v>125</v>
      </c>
      <c r="H97">
        <v>6.1520000000000001</v>
      </c>
      <c r="J97">
        <v>8.2100000000000009</v>
      </c>
      <c r="K97" t="s">
        <v>244</v>
      </c>
      <c r="HH97">
        <v>35.317860746720484</v>
      </c>
      <c r="HX97">
        <v>1046.0813992600069</v>
      </c>
      <c r="IJ97">
        <v>43.726875210225359</v>
      </c>
      <c r="IV97">
        <v>10.090817356205854</v>
      </c>
      <c r="IW97">
        <v>10.090817356205854</v>
      </c>
      <c r="MA97">
        <v>57.181298351833171</v>
      </c>
      <c r="MX97">
        <v>10.090817356205854</v>
      </c>
    </row>
    <row r="98" spans="1:362">
      <c r="A98" t="s">
        <v>434</v>
      </c>
      <c r="B98">
        <v>2011</v>
      </c>
      <c r="C98" t="s">
        <v>436</v>
      </c>
      <c r="D98" t="s">
        <v>243</v>
      </c>
      <c r="E98">
        <v>63.491149999999998</v>
      </c>
      <c r="F98">
        <v>19.772316666666665</v>
      </c>
      <c r="G98">
        <v>22</v>
      </c>
      <c r="K98" t="s">
        <v>244</v>
      </c>
      <c r="HH98">
        <v>110.99899091826438</v>
      </c>
      <c r="HX98">
        <v>1523.7134207870838</v>
      </c>
      <c r="MX98">
        <v>10.090817356205854</v>
      </c>
    </row>
    <row r="99" spans="1:362">
      <c r="A99" t="s">
        <v>434</v>
      </c>
      <c r="B99">
        <v>2011</v>
      </c>
      <c r="C99" t="s">
        <v>437</v>
      </c>
      <c r="D99" t="s">
        <v>243</v>
      </c>
      <c r="E99">
        <v>63.489449999999998</v>
      </c>
      <c r="F99">
        <v>19.803550000000001</v>
      </c>
      <c r="G99">
        <v>24</v>
      </c>
      <c r="K99" t="s">
        <v>244</v>
      </c>
      <c r="HH99">
        <v>766.90211907164485</v>
      </c>
      <c r="HX99">
        <v>706.35721493440974</v>
      </c>
      <c r="IJ99">
        <v>80.726538849646829</v>
      </c>
      <c r="MX99">
        <v>20.181634712411707</v>
      </c>
    </row>
    <row r="100" spans="1:362">
      <c r="A100" t="s">
        <v>434</v>
      </c>
      <c r="B100">
        <v>2011</v>
      </c>
      <c r="C100" t="s">
        <v>438</v>
      </c>
      <c r="D100" t="s">
        <v>243</v>
      </c>
      <c r="E100">
        <v>63.413499999999999</v>
      </c>
      <c r="F100">
        <v>19.8521</v>
      </c>
      <c r="G100">
        <v>48.2</v>
      </c>
      <c r="K100" t="s">
        <v>244</v>
      </c>
      <c r="HH100">
        <v>147.99865455768585</v>
      </c>
      <c r="HX100">
        <v>1675.0756811301717</v>
      </c>
      <c r="IJ100">
        <v>13.454423141607805</v>
      </c>
    </row>
    <row r="101" spans="1:362">
      <c r="A101" t="s">
        <v>434</v>
      </c>
      <c r="B101">
        <v>2011</v>
      </c>
      <c r="C101" t="s">
        <v>439</v>
      </c>
      <c r="D101" t="s">
        <v>243</v>
      </c>
      <c r="E101">
        <v>63.400283333333334</v>
      </c>
      <c r="F101">
        <v>19.977016666666668</v>
      </c>
      <c r="G101">
        <v>51.6</v>
      </c>
      <c r="K101" t="s">
        <v>244</v>
      </c>
      <c r="HH101">
        <v>289.27009754456782</v>
      </c>
      <c r="HX101">
        <v>1574.167507568113</v>
      </c>
      <c r="IJ101">
        <v>20.181634712411707</v>
      </c>
      <c r="IW101">
        <v>10.090817356205854</v>
      </c>
      <c r="MX101">
        <v>15.13622603430878</v>
      </c>
    </row>
    <row r="102" spans="1:362">
      <c r="A102" t="s">
        <v>434</v>
      </c>
      <c r="B102">
        <v>2011</v>
      </c>
      <c r="C102" t="s">
        <v>440</v>
      </c>
      <c r="D102" t="s">
        <v>243</v>
      </c>
      <c r="E102">
        <v>63.38066666666667</v>
      </c>
      <c r="F102">
        <v>19.74025</v>
      </c>
      <c r="G102">
        <v>55.8</v>
      </c>
      <c r="K102" t="s">
        <v>244</v>
      </c>
      <c r="DG102">
        <v>10.090817356205854</v>
      </c>
      <c r="HH102">
        <v>215.27077026572488</v>
      </c>
      <c r="HX102">
        <v>1745.7114026236129</v>
      </c>
      <c r="IJ102">
        <v>15.13622603430878</v>
      </c>
      <c r="IU102">
        <v>10.090817356205854</v>
      </c>
      <c r="MX102">
        <v>10.090817356205854</v>
      </c>
    </row>
    <row r="103" spans="1:362" ht="14" customHeight="1">
      <c r="A103" t="s">
        <v>434</v>
      </c>
      <c r="B103">
        <v>2011</v>
      </c>
      <c r="C103" t="s">
        <v>441</v>
      </c>
      <c r="D103" t="s">
        <v>243</v>
      </c>
      <c r="E103">
        <v>63.363199999999999</v>
      </c>
      <c r="F103">
        <v>19.951066666666666</v>
      </c>
      <c r="G103">
        <v>61.5</v>
      </c>
      <c r="H103">
        <v>5.6180000000000003</v>
      </c>
      <c r="I103">
        <v>1.5</v>
      </c>
      <c r="K103" t="s">
        <v>246</v>
      </c>
      <c r="HH103">
        <v>144.63504877228391</v>
      </c>
      <c r="HX103">
        <v>1527.0770265724859</v>
      </c>
      <c r="IJ103">
        <v>20.181634712411707</v>
      </c>
      <c r="IW103">
        <v>10.090817356205854</v>
      </c>
      <c r="MX103">
        <v>10.090817356205854</v>
      </c>
    </row>
    <row r="104" spans="1:362">
      <c r="A104" t="s">
        <v>434</v>
      </c>
      <c r="B104">
        <v>2011</v>
      </c>
      <c r="C104" t="s">
        <v>442</v>
      </c>
      <c r="D104" t="s">
        <v>243</v>
      </c>
      <c r="E104">
        <v>63.416899999999998</v>
      </c>
      <c r="F104">
        <v>20.112833333333334</v>
      </c>
      <c r="G104">
        <v>86.2</v>
      </c>
      <c r="K104" t="s">
        <v>246</v>
      </c>
      <c r="L104">
        <v>2.1440000000000001</v>
      </c>
      <c r="N104">
        <v>42.286000000000001</v>
      </c>
      <c r="HH104">
        <v>30.272452068617561</v>
      </c>
      <c r="HX104">
        <v>1540.5314497140937</v>
      </c>
      <c r="IJ104">
        <v>25.227043390514634</v>
      </c>
      <c r="IW104">
        <v>30.272452068617561</v>
      </c>
      <c r="MX104">
        <v>40.363269424823415</v>
      </c>
    </row>
    <row r="105" spans="1:362">
      <c r="A105" t="s">
        <v>434</v>
      </c>
      <c r="B105">
        <v>2011</v>
      </c>
      <c r="C105" t="s">
        <v>443</v>
      </c>
      <c r="D105" t="s">
        <v>243</v>
      </c>
      <c r="E105">
        <v>63.312466666666666</v>
      </c>
      <c r="F105">
        <v>19.800666666666668</v>
      </c>
      <c r="G105">
        <v>126</v>
      </c>
      <c r="H105">
        <v>6.1130000000000004</v>
      </c>
      <c r="I105">
        <v>2.8</v>
      </c>
      <c r="J105">
        <v>8.7899999999999991</v>
      </c>
      <c r="K105" t="s">
        <v>244</v>
      </c>
      <c r="HH105">
        <v>15.13622603430878</v>
      </c>
      <c r="HX105">
        <v>867.8102926337034</v>
      </c>
      <c r="IJ105">
        <v>10.090817356205854</v>
      </c>
      <c r="MA105">
        <v>53.817692566431219</v>
      </c>
      <c r="MX105">
        <v>15.13622603430878</v>
      </c>
    </row>
    <row r="106" spans="1:362">
      <c r="A106" t="s">
        <v>434</v>
      </c>
      <c r="B106">
        <v>2012</v>
      </c>
      <c r="C106" t="s">
        <v>436</v>
      </c>
      <c r="D106" t="s">
        <v>243</v>
      </c>
      <c r="E106">
        <v>63.491166666666665</v>
      </c>
      <c r="F106">
        <v>19.772266666666667</v>
      </c>
      <c r="G106">
        <v>22</v>
      </c>
      <c r="K106" t="s">
        <v>244</v>
      </c>
      <c r="HH106">
        <v>60.362173038229372</v>
      </c>
      <c r="HX106">
        <v>1338.0281690140844</v>
      </c>
    </row>
    <row r="107" spans="1:362">
      <c r="A107" t="s">
        <v>434</v>
      </c>
      <c r="B107">
        <v>2012</v>
      </c>
      <c r="C107" t="s">
        <v>437</v>
      </c>
      <c r="D107" t="s">
        <v>243</v>
      </c>
      <c r="E107">
        <v>63.4895</v>
      </c>
      <c r="F107">
        <v>19.803433333333334</v>
      </c>
      <c r="G107">
        <v>24</v>
      </c>
      <c r="K107" t="s">
        <v>244</v>
      </c>
      <c r="DG107">
        <v>10.060362173038229</v>
      </c>
      <c r="HH107">
        <v>402.41448692152915</v>
      </c>
      <c r="HX107">
        <v>804.82897384305829</v>
      </c>
      <c r="IJ107">
        <v>10.060362173038229</v>
      </c>
      <c r="MX107">
        <v>20.120724346076457</v>
      </c>
    </row>
    <row r="108" spans="1:362">
      <c r="A108" t="s">
        <v>434</v>
      </c>
      <c r="B108">
        <v>2012</v>
      </c>
      <c r="C108" t="s">
        <v>438</v>
      </c>
      <c r="D108" t="s">
        <v>243</v>
      </c>
      <c r="E108">
        <v>63.413449999999997</v>
      </c>
      <c r="F108">
        <v>19.852033333333335</v>
      </c>
      <c r="G108">
        <v>48</v>
      </c>
      <c r="K108" t="s">
        <v>246</v>
      </c>
      <c r="HH108">
        <v>247.90619765494137</v>
      </c>
      <c r="HX108">
        <v>1427.1356783919598</v>
      </c>
      <c r="IJ108">
        <v>10.050251256281406</v>
      </c>
      <c r="IW108">
        <v>30.150753768844218</v>
      </c>
      <c r="MX108">
        <v>10.050251256281406</v>
      </c>
    </row>
    <row r="109" spans="1:362">
      <c r="A109" t="s">
        <v>434</v>
      </c>
      <c r="B109">
        <v>2012</v>
      </c>
      <c r="C109" t="s">
        <v>439</v>
      </c>
      <c r="D109" t="s">
        <v>243</v>
      </c>
      <c r="E109">
        <v>63.400066666666667</v>
      </c>
      <c r="F109">
        <v>19.976866666666666</v>
      </c>
      <c r="G109">
        <v>51.5</v>
      </c>
      <c r="K109" t="s">
        <v>244</v>
      </c>
      <c r="HH109">
        <v>387.83015713808089</v>
      </c>
      <c r="HX109">
        <v>869.27449013707792</v>
      </c>
      <c r="IJ109">
        <v>90.270812437311932</v>
      </c>
      <c r="MX109">
        <v>10.030090270812437</v>
      </c>
    </row>
    <row r="110" spans="1:362">
      <c r="A110" t="s">
        <v>434</v>
      </c>
      <c r="B110">
        <v>2012</v>
      </c>
      <c r="C110" t="s">
        <v>440</v>
      </c>
      <c r="D110" t="s">
        <v>243</v>
      </c>
      <c r="E110">
        <v>63.380600000000001</v>
      </c>
      <c r="F110">
        <v>19.740383333333334</v>
      </c>
      <c r="G110">
        <v>55.7</v>
      </c>
      <c r="K110" t="s">
        <v>244</v>
      </c>
      <c r="HH110">
        <v>294.80737018425458</v>
      </c>
      <c r="HX110">
        <v>395.30988274706868</v>
      </c>
      <c r="IJ110">
        <v>40.201005025125625</v>
      </c>
      <c r="MX110">
        <v>10.050251256281406</v>
      </c>
    </row>
    <row r="111" spans="1:362">
      <c r="A111" t="s">
        <v>434</v>
      </c>
      <c r="B111">
        <v>2012</v>
      </c>
      <c r="C111" t="s">
        <v>441</v>
      </c>
      <c r="D111" t="s">
        <v>243</v>
      </c>
      <c r="E111">
        <v>63.363033333333334</v>
      </c>
      <c r="F111">
        <v>19.950900000000001</v>
      </c>
      <c r="G111">
        <v>61.5</v>
      </c>
      <c r="H111">
        <v>5.702</v>
      </c>
      <c r="I111">
        <v>2.4</v>
      </c>
      <c r="K111" t="s">
        <v>246</v>
      </c>
      <c r="HH111">
        <v>120.60301507537686</v>
      </c>
      <c r="HX111">
        <v>1065.326633165829</v>
      </c>
      <c r="IJ111">
        <v>30.150753768844215</v>
      </c>
      <c r="MA111">
        <v>13.400335008375208</v>
      </c>
      <c r="MX111">
        <v>10.050251256281406</v>
      </c>
    </row>
    <row r="112" spans="1:362">
      <c r="A112" t="s">
        <v>434</v>
      </c>
      <c r="B112">
        <v>2012</v>
      </c>
      <c r="C112" t="s">
        <v>442</v>
      </c>
      <c r="D112" t="s">
        <v>243</v>
      </c>
      <c r="E112">
        <v>63.41695</v>
      </c>
      <c r="F112">
        <v>20.112666666666666</v>
      </c>
      <c r="G112">
        <v>85.9</v>
      </c>
      <c r="K112" t="s">
        <v>246</v>
      </c>
      <c r="L112">
        <v>1.988</v>
      </c>
      <c r="N112">
        <v>42.511000000000003</v>
      </c>
      <c r="HH112">
        <v>10.030090270812437</v>
      </c>
      <c r="HX112">
        <v>952.85857572718157</v>
      </c>
      <c r="IJ112">
        <v>76.897358742895349</v>
      </c>
      <c r="MA112">
        <v>10.030090270812437</v>
      </c>
      <c r="MX112">
        <v>13.373453694416582</v>
      </c>
    </row>
    <row r="113" spans="1:362">
      <c r="A113" t="s">
        <v>434</v>
      </c>
      <c r="B113">
        <v>2012</v>
      </c>
      <c r="C113" t="s">
        <v>443</v>
      </c>
      <c r="D113" t="s">
        <v>243</v>
      </c>
      <c r="E113">
        <v>63.312566666666669</v>
      </c>
      <c r="F113">
        <v>19.800716666666666</v>
      </c>
      <c r="G113">
        <v>125</v>
      </c>
      <c r="H113">
        <v>6.14</v>
      </c>
      <c r="I113">
        <v>2.8</v>
      </c>
      <c r="J113">
        <v>9</v>
      </c>
      <c r="K113" t="s">
        <v>244</v>
      </c>
      <c r="HH113">
        <v>10.050251256281406</v>
      </c>
      <c r="HX113">
        <v>1336.683417085427</v>
      </c>
      <c r="IJ113">
        <v>77.051926298157454</v>
      </c>
      <c r="MA113">
        <v>284.75711892797318</v>
      </c>
      <c r="MX113">
        <v>10.050251256281406</v>
      </c>
    </row>
    <row r="114" spans="1:362">
      <c r="A114" t="s">
        <v>434</v>
      </c>
      <c r="B114">
        <v>2013</v>
      </c>
      <c r="C114" t="s">
        <v>436</v>
      </c>
      <c r="D114" t="s">
        <v>243</v>
      </c>
      <c r="E114">
        <v>63.491100000000003</v>
      </c>
      <c r="F114">
        <v>19.772183333333334</v>
      </c>
      <c r="G114">
        <v>21.2</v>
      </c>
      <c r="K114" t="s">
        <v>244</v>
      </c>
      <c r="HH114">
        <v>60.544904137235122</v>
      </c>
      <c r="HX114">
        <v>1432.8960645812313</v>
      </c>
      <c r="MX114">
        <v>10.090817356205854</v>
      </c>
    </row>
    <row r="115" spans="1:362">
      <c r="A115" t="s">
        <v>434</v>
      </c>
      <c r="B115">
        <v>2013</v>
      </c>
      <c r="C115" t="s">
        <v>437</v>
      </c>
      <c r="D115" t="s">
        <v>243</v>
      </c>
      <c r="E115">
        <v>63.489416666666664</v>
      </c>
      <c r="F115">
        <v>19.803466666666665</v>
      </c>
      <c r="G115">
        <v>23.6</v>
      </c>
      <c r="K115" t="s">
        <v>244</v>
      </c>
      <c r="HH115">
        <v>443.99596367305753</v>
      </c>
      <c r="HX115">
        <v>1099.8990918264381</v>
      </c>
      <c r="IJ115">
        <v>20.181634712411707</v>
      </c>
      <c r="JD115">
        <v>10.090817356205854</v>
      </c>
      <c r="MX115">
        <v>20.181634712411707</v>
      </c>
    </row>
    <row r="116" spans="1:362">
      <c r="A116" t="s">
        <v>434</v>
      </c>
      <c r="B116">
        <v>2013</v>
      </c>
      <c r="C116" t="s">
        <v>438</v>
      </c>
      <c r="D116" t="s">
        <v>243</v>
      </c>
      <c r="E116">
        <v>63.41341666666667</v>
      </c>
      <c r="F116">
        <v>19.851966666666666</v>
      </c>
      <c r="G116">
        <v>48</v>
      </c>
      <c r="K116" t="s">
        <v>244</v>
      </c>
      <c r="HH116">
        <v>249.4101786316144</v>
      </c>
      <c r="HX116">
        <v>1183.0131445904954</v>
      </c>
      <c r="IJ116">
        <v>33.704078193461406</v>
      </c>
      <c r="MA116">
        <v>10.111223458038422</v>
      </c>
      <c r="MX116">
        <v>10.111223458038422</v>
      </c>
    </row>
    <row r="117" spans="1:362">
      <c r="A117" t="s">
        <v>434</v>
      </c>
      <c r="B117">
        <v>2013</v>
      </c>
      <c r="C117" t="s">
        <v>439</v>
      </c>
      <c r="D117" t="s">
        <v>243</v>
      </c>
      <c r="E117">
        <v>63.400116666666669</v>
      </c>
      <c r="F117">
        <v>19.977166666666665</v>
      </c>
      <c r="G117">
        <v>51.2</v>
      </c>
      <c r="K117" t="s">
        <v>244</v>
      </c>
      <c r="FQ117">
        <v>10.111223458038422</v>
      </c>
      <c r="HH117">
        <v>431.41220087630603</v>
      </c>
      <c r="HX117">
        <v>1418.9416919447256</v>
      </c>
      <c r="IJ117">
        <v>256.15099427030668</v>
      </c>
      <c r="IW117">
        <v>10.111223458038422</v>
      </c>
      <c r="MA117">
        <v>10.111223458038422</v>
      </c>
      <c r="MX117">
        <v>35.389282103134477</v>
      </c>
    </row>
    <row r="118" spans="1:362">
      <c r="A118" t="s">
        <v>434</v>
      </c>
      <c r="B118">
        <v>2013</v>
      </c>
      <c r="C118" t="s">
        <v>440</v>
      </c>
      <c r="D118" t="s">
        <v>243</v>
      </c>
      <c r="E118">
        <v>63.380633333333336</v>
      </c>
      <c r="F118">
        <v>19.739983333333335</v>
      </c>
      <c r="G118">
        <v>55.6</v>
      </c>
      <c r="K118" t="s">
        <v>244</v>
      </c>
      <c r="HH118">
        <v>507.96812749003976</v>
      </c>
      <c r="HX118">
        <v>242.36387782204511</v>
      </c>
      <c r="IJ118">
        <v>59.760956175298801</v>
      </c>
      <c r="MX118">
        <v>29.880478087649401</v>
      </c>
    </row>
    <row r="119" spans="1:362">
      <c r="A119" t="s">
        <v>434</v>
      </c>
      <c r="B119">
        <v>2013</v>
      </c>
      <c r="C119" t="s">
        <v>441</v>
      </c>
      <c r="D119" t="s">
        <v>243</v>
      </c>
      <c r="E119">
        <v>63.363166666666665</v>
      </c>
      <c r="F119">
        <v>19.951083333333333</v>
      </c>
      <c r="G119">
        <v>61.2</v>
      </c>
      <c r="H119">
        <v>5.6349999999999998</v>
      </c>
      <c r="I119">
        <v>1.4</v>
      </c>
      <c r="K119" t="s">
        <v>246</v>
      </c>
      <c r="FQ119">
        <v>10.111223458038422</v>
      </c>
      <c r="HH119">
        <v>87.63060330299966</v>
      </c>
      <c r="HX119">
        <v>1209.9764071452646</v>
      </c>
      <c r="IJ119">
        <v>84.260195483653519</v>
      </c>
      <c r="IU119">
        <v>10.111223458038422</v>
      </c>
      <c r="MX119">
        <v>15.166835187057632</v>
      </c>
    </row>
    <row r="120" spans="1:362">
      <c r="A120" t="s">
        <v>434</v>
      </c>
      <c r="B120">
        <v>2013</v>
      </c>
      <c r="C120" t="s">
        <v>442</v>
      </c>
      <c r="D120" t="s">
        <v>243</v>
      </c>
      <c r="E120">
        <v>63.416766666666668</v>
      </c>
      <c r="F120">
        <v>20.1127</v>
      </c>
      <c r="G120">
        <v>86.1</v>
      </c>
      <c r="K120" t="s">
        <v>246</v>
      </c>
      <c r="L120">
        <v>3.0095000000000001</v>
      </c>
      <c r="N120">
        <v>50.272500000000001</v>
      </c>
      <c r="HH120">
        <v>16.852039096730703</v>
      </c>
      <c r="HX120">
        <v>2787.3272665992586</v>
      </c>
      <c r="IJ120">
        <v>94.371418941691942</v>
      </c>
      <c r="MX120">
        <v>33.704078193461406</v>
      </c>
    </row>
    <row r="121" spans="1:362">
      <c r="A121" t="s">
        <v>434</v>
      </c>
      <c r="B121">
        <v>2013</v>
      </c>
      <c r="C121" t="s">
        <v>443</v>
      </c>
      <c r="D121" t="s">
        <v>243</v>
      </c>
      <c r="E121">
        <v>63.312483333333333</v>
      </c>
      <c r="F121">
        <v>19.8005</v>
      </c>
      <c r="G121">
        <v>126</v>
      </c>
      <c r="H121">
        <v>6.0869999999999997</v>
      </c>
      <c r="I121">
        <v>2.8</v>
      </c>
      <c r="J121">
        <v>8.3699999999999992</v>
      </c>
      <c r="K121" t="s">
        <v>244</v>
      </c>
      <c r="HX121">
        <v>896.41434262948189</v>
      </c>
      <c r="IJ121">
        <v>212.4833997343957</v>
      </c>
      <c r="IU121">
        <v>19.920318725099602</v>
      </c>
      <c r="IW121">
        <v>13.280212483399735</v>
      </c>
      <c r="MA121">
        <v>278.88446215139442</v>
      </c>
      <c r="MX121">
        <v>9.9601593625498008</v>
      </c>
    </row>
    <row r="122" spans="1:362">
      <c r="A122" t="s">
        <v>434</v>
      </c>
      <c r="B122">
        <v>2014</v>
      </c>
      <c r="C122" t="s">
        <v>436</v>
      </c>
      <c r="D122" t="s">
        <v>243</v>
      </c>
      <c r="E122">
        <v>63.491233333333334</v>
      </c>
      <c r="F122">
        <v>19.772183333333334</v>
      </c>
      <c r="G122">
        <v>21.9</v>
      </c>
      <c r="K122" t="s">
        <v>244</v>
      </c>
      <c r="HH122">
        <v>80.726538849646829</v>
      </c>
      <c r="HX122">
        <v>1039.3541876892029</v>
      </c>
      <c r="IJ122">
        <v>20.181634712411707</v>
      </c>
      <c r="MX122">
        <v>10.090817356205854</v>
      </c>
    </row>
    <row r="123" spans="1:362">
      <c r="A123" t="s">
        <v>434</v>
      </c>
      <c r="B123">
        <v>2014</v>
      </c>
      <c r="C123" t="s">
        <v>437</v>
      </c>
      <c r="D123" t="s">
        <v>243</v>
      </c>
      <c r="E123">
        <v>63.489333333333335</v>
      </c>
      <c r="F123">
        <v>19.803283333333333</v>
      </c>
      <c r="G123">
        <v>24.5</v>
      </c>
      <c r="K123" t="s">
        <v>244</v>
      </c>
      <c r="HH123">
        <v>433.9051463168517</v>
      </c>
      <c r="HX123">
        <v>887.99192734611506</v>
      </c>
      <c r="IJ123">
        <v>10.090817356205854</v>
      </c>
      <c r="IV123">
        <v>10.090817356205854</v>
      </c>
      <c r="MX123">
        <v>10.090817356205854</v>
      </c>
    </row>
    <row r="124" spans="1:362">
      <c r="A124" t="s">
        <v>434</v>
      </c>
      <c r="B124">
        <v>2014</v>
      </c>
      <c r="C124" t="s">
        <v>438</v>
      </c>
      <c r="D124" t="s">
        <v>243</v>
      </c>
      <c r="E124">
        <v>63.413449999999997</v>
      </c>
      <c r="F124">
        <v>19.850333333333332</v>
      </c>
      <c r="G124">
        <v>49</v>
      </c>
      <c r="K124" t="s">
        <v>244</v>
      </c>
      <c r="HH124">
        <v>232.55813953488374</v>
      </c>
      <c r="HX124">
        <v>990.89989888776552</v>
      </c>
      <c r="IJ124">
        <v>77.519379844961236</v>
      </c>
      <c r="IW124">
        <v>10.111223458038422</v>
      </c>
      <c r="MX124">
        <v>10.111223458038422</v>
      </c>
    </row>
    <row r="125" spans="1:362">
      <c r="A125" t="s">
        <v>434</v>
      </c>
      <c r="B125">
        <v>2014</v>
      </c>
      <c r="C125" t="s">
        <v>439</v>
      </c>
      <c r="D125" t="s">
        <v>243</v>
      </c>
      <c r="E125">
        <v>63.399833333333333</v>
      </c>
      <c r="F125">
        <v>19.977116666666667</v>
      </c>
      <c r="G125">
        <v>52</v>
      </c>
      <c r="K125" t="s">
        <v>244</v>
      </c>
      <c r="HH125">
        <v>276.37344118638356</v>
      </c>
      <c r="HX125">
        <v>1129.0866194809571</v>
      </c>
      <c r="IJ125">
        <v>1870.5763397371084</v>
      </c>
      <c r="IW125">
        <v>10.111223458038422</v>
      </c>
      <c r="MX125">
        <v>30.333670374115268</v>
      </c>
    </row>
    <row r="126" spans="1:362">
      <c r="A126" t="s">
        <v>434</v>
      </c>
      <c r="B126">
        <v>2014</v>
      </c>
      <c r="C126" t="s">
        <v>440</v>
      </c>
      <c r="D126" t="s">
        <v>243</v>
      </c>
      <c r="E126">
        <v>63.380416666666669</v>
      </c>
      <c r="F126">
        <v>19.738150000000001</v>
      </c>
      <c r="G126">
        <v>54</v>
      </c>
      <c r="K126" t="s">
        <v>244</v>
      </c>
      <c r="HH126">
        <v>434.78260869565219</v>
      </c>
      <c r="HX126">
        <v>768.45298281092016</v>
      </c>
      <c r="IJ126">
        <v>586.45096056622845</v>
      </c>
      <c r="MX126">
        <v>10.111223458038422</v>
      </c>
    </row>
    <row r="127" spans="1:362">
      <c r="A127" t="s">
        <v>434</v>
      </c>
      <c r="B127">
        <v>2014</v>
      </c>
      <c r="C127" t="s">
        <v>441</v>
      </c>
      <c r="D127" t="s">
        <v>243</v>
      </c>
      <c r="E127">
        <v>63.363083333333336</v>
      </c>
      <c r="F127">
        <v>19.951083333333333</v>
      </c>
      <c r="G127">
        <v>63</v>
      </c>
      <c r="H127">
        <v>5.7380000000000004</v>
      </c>
      <c r="I127">
        <v>2.4</v>
      </c>
      <c r="K127" t="s">
        <v>244</v>
      </c>
      <c r="HH127">
        <v>107.85305021907651</v>
      </c>
      <c r="HX127">
        <v>970.67745197168858</v>
      </c>
      <c r="IJ127">
        <v>994.27030670711156</v>
      </c>
      <c r="MA127">
        <v>20.222446916076844</v>
      </c>
      <c r="MX127">
        <v>33.704078193461406</v>
      </c>
    </row>
    <row r="128" spans="1:362">
      <c r="A128" t="s">
        <v>434</v>
      </c>
      <c r="B128">
        <v>2014</v>
      </c>
      <c r="C128" t="s">
        <v>442</v>
      </c>
      <c r="D128" t="s">
        <v>243</v>
      </c>
      <c r="E128">
        <v>63.416799999999995</v>
      </c>
      <c r="F128">
        <v>20.112300000000001</v>
      </c>
      <c r="G128">
        <v>88.5</v>
      </c>
      <c r="K128" t="s">
        <v>244</v>
      </c>
      <c r="L128">
        <v>2.9830000000000001</v>
      </c>
      <c r="N128">
        <v>49.585999999999999</v>
      </c>
      <c r="HH128">
        <v>16.852039096730703</v>
      </c>
      <c r="HX128">
        <v>2922.1435793731048</v>
      </c>
      <c r="IJ128">
        <v>637.00707785642055</v>
      </c>
      <c r="IW128">
        <v>10.111223458038422</v>
      </c>
      <c r="MX128">
        <v>26.963262554769127</v>
      </c>
    </row>
    <row r="129" spans="1:362">
      <c r="A129" t="s">
        <v>434</v>
      </c>
      <c r="B129">
        <v>2014</v>
      </c>
      <c r="C129" t="s">
        <v>443</v>
      </c>
      <c r="D129" t="s">
        <v>243</v>
      </c>
      <c r="E129">
        <v>63.3125</v>
      </c>
      <c r="F129">
        <v>19.800416666666667</v>
      </c>
      <c r="G129">
        <v>129</v>
      </c>
      <c r="H129">
        <v>5.5339999999999998</v>
      </c>
      <c r="I129">
        <v>3.3</v>
      </c>
      <c r="J129">
        <v>10.105</v>
      </c>
      <c r="K129" t="s">
        <v>244</v>
      </c>
      <c r="HX129">
        <v>328.61476238624874</v>
      </c>
      <c r="IJ129">
        <v>369.05965621840244</v>
      </c>
      <c r="MA129">
        <v>116.27906976744185</v>
      </c>
      <c r="MX129">
        <v>20.222446916076844</v>
      </c>
    </row>
    <row r="130" spans="1:362">
      <c r="A130" t="s">
        <v>434</v>
      </c>
      <c r="B130">
        <v>2015</v>
      </c>
      <c r="C130" t="s">
        <v>436</v>
      </c>
      <c r="D130" t="s">
        <v>243</v>
      </c>
      <c r="E130">
        <v>63.491266666666668</v>
      </c>
      <c r="F130">
        <v>19.771866666666668</v>
      </c>
      <c r="G130">
        <v>22.1</v>
      </c>
      <c r="K130" t="s">
        <v>244</v>
      </c>
      <c r="HH130">
        <v>233.26572008113592</v>
      </c>
      <c r="HX130">
        <v>2586.2068965517242</v>
      </c>
      <c r="IJ130">
        <v>20.28397565922921</v>
      </c>
    </row>
    <row r="131" spans="1:362">
      <c r="A131" t="s">
        <v>434</v>
      </c>
      <c r="B131">
        <v>2015</v>
      </c>
      <c r="C131" t="s">
        <v>437</v>
      </c>
      <c r="D131" t="s">
        <v>243</v>
      </c>
      <c r="E131">
        <v>63.489666666666665</v>
      </c>
      <c r="F131">
        <v>19.803466666666665</v>
      </c>
      <c r="G131">
        <v>24.1</v>
      </c>
      <c r="K131" t="s">
        <v>244</v>
      </c>
      <c r="FE131">
        <v>10.141987829614605</v>
      </c>
      <c r="HH131">
        <v>608.51926977687629</v>
      </c>
      <c r="HX131">
        <v>983.77281947261667</v>
      </c>
      <c r="IJ131">
        <v>10.141987829614605</v>
      </c>
      <c r="MX131">
        <v>20.28397565922921</v>
      </c>
    </row>
    <row r="132" spans="1:362">
      <c r="A132" t="s">
        <v>434</v>
      </c>
      <c r="B132">
        <v>2015</v>
      </c>
      <c r="C132" t="s">
        <v>438</v>
      </c>
      <c r="D132" t="s">
        <v>243</v>
      </c>
      <c r="E132">
        <v>63.41361666666667</v>
      </c>
      <c r="F132">
        <v>19.8523</v>
      </c>
      <c r="G132">
        <v>48.4</v>
      </c>
      <c r="K132" t="s">
        <v>244</v>
      </c>
      <c r="HH132">
        <v>221.55085599194359</v>
      </c>
      <c r="HX132">
        <v>2346.4249748237662</v>
      </c>
      <c r="IJ132">
        <v>40.28197381671702</v>
      </c>
      <c r="IW132">
        <v>10.070493454179255</v>
      </c>
    </row>
    <row r="133" spans="1:362">
      <c r="A133" t="s">
        <v>434</v>
      </c>
      <c r="B133">
        <v>2015</v>
      </c>
      <c r="C133" t="s">
        <v>439</v>
      </c>
      <c r="D133" t="s">
        <v>243</v>
      </c>
      <c r="E133">
        <v>63.400283333333334</v>
      </c>
      <c r="F133">
        <v>19.976700000000001</v>
      </c>
      <c r="G133">
        <v>51.4</v>
      </c>
      <c r="K133" t="s">
        <v>244</v>
      </c>
      <c r="FQ133">
        <v>10.070493454179255</v>
      </c>
      <c r="HH133">
        <v>140.98690835850957</v>
      </c>
      <c r="HX133">
        <v>1520.6445115810675</v>
      </c>
      <c r="IJ133">
        <v>453.17220543806644</v>
      </c>
    </row>
    <row r="134" spans="1:362">
      <c r="A134" t="s">
        <v>434</v>
      </c>
      <c r="B134">
        <v>2015</v>
      </c>
      <c r="C134" t="s">
        <v>440</v>
      </c>
      <c r="D134" t="s">
        <v>243</v>
      </c>
      <c r="E134">
        <v>63.380566666666667</v>
      </c>
      <c r="F134">
        <v>19.740200000000002</v>
      </c>
      <c r="G134">
        <v>55.7</v>
      </c>
      <c r="K134" t="s">
        <v>244</v>
      </c>
      <c r="DG134">
        <v>10.070493454179255</v>
      </c>
      <c r="HH134">
        <v>181.26888217522659</v>
      </c>
      <c r="HX134">
        <v>2396.7774420946625</v>
      </c>
      <c r="IJ134">
        <v>241.69184290030211</v>
      </c>
      <c r="MA134">
        <v>10.070493454179255</v>
      </c>
      <c r="MX134">
        <v>10.070493454179255</v>
      </c>
    </row>
    <row r="135" spans="1:362">
      <c r="A135" t="s">
        <v>434</v>
      </c>
      <c r="B135">
        <v>2015</v>
      </c>
      <c r="C135" t="s">
        <v>441</v>
      </c>
      <c r="D135" t="s">
        <v>243</v>
      </c>
      <c r="E135">
        <v>63.362966666666665</v>
      </c>
      <c r="F135">
        <v>19.951483333333332</v>
      </c>
      <c r="G135">
        <v>61.4</v>
      </c>
      <c r="K135" t="s">
        <v>246</v>
      </c>
      <c r="HH135">
        <v>40.28197381671702</v>
      </c>
      <c r="HX135">
        <v>1581.0674723061429</v>
      </c>
      <c r="IJ135">
        <v>876.13293051359517</v>
      </c>
      <c r="MX135">
        <v>40.28197381671702</v>
      </c>
    </row>
    <row r="136" spans="1:362">
      <c r="A136" t="s">
        <v>434</v>
      </c>
      <c r="B136">
        <v>2015</v>
      </c>
      <c r="C136" t="s">
        <v>442</v>
      </c>
      <c r="D136" t="s">
        <v>243</v>
      </c>
      <c r="E136">
        <v>63.416916666666665</v>
      </c>
      <c r="F136">
        <v>20.112316666666668</v>
      </c>
      <c r="G136">
        <v>86.4</v>
      </c>
      <c r="K136" t="s">
        <v>246</v>
      </c>
      <c r="HH136">
        <v>20.14098690835851</v>
      </c>
      <c r="HX136">
        <v>2839.8791540785501</v>
      </c>
      <c r="IJ136">
        <v>815.70996978851963</v>
      </c>
    </row>
    <row r="137" spans="1:362">
      <c r="A137" t="s">
        <v>434</v>
      </c>
      <c r="B137">
        <v>2015</v>
      </c>
      <c r="C137" t="s">
        <v>443</v>
      </c>
      <c r="D137" t="s">
        <v>243</v>
      </c>
      <c r="E137">
        <v>63.312466666666666</v>
      </c>
      <c r="F137">
        <v>19.800683333333332</v>
      </c>
      <c r="G137">
        <v>125</v>
      </c>
      <c r="K137" t="s">
        <v>244</v>
      </c>
      <c r="HX137">
        <v>1510.5740181268882</v>
      </c>
      <c r="IJ137">
        <v>704.93454179254786</v>
      </c>
      <c r="MA137">
        <v>302.11480362537765</v>
      </c>
    </row>
    <row r="138" spans="1:362">
      <c r="A138" t="s">
        <v>434</v>
      </c>
      <c r="B138">
        <v>2016</v>
      </c>
      <c r="C138" t="s">
        <v>436</v>
      </c>
      <c r="D138" t="s">
        <v>243</v>
      </c>
      <c r="E138">
        <v>63.491149999999998</v>
      </c>
      <c r="F138">
        <v>19.772933333333334</v>
      </c>
      <c r="G138">
        <v>21.6</v>
      </c>
      <c r="K138" t="s">
        <v>244</v>
      </c>
      <c r="DG138">
        <v>10.070493454179255</v>
      </c>
      <c r="HH138">
        <v>130.91641490433031</v>
      </c>
      <c r="HX138">
        <v>1893.2527693856998</v>
      </c>
      <c r="IJ138">
        <v>30.211480362537763</v>
      </c>
    </row>
    <row r="139" spans="1:362">
      <c r="A139" t="s">
        <v>434</v>
      </c>
      <c r="B139">
        <v>2016</v>
      </c>
      <c r="C139" t="s">
        <v>437</v>
      </c>
      <c r="D139" t="s">
        <v>243</v>
      </c>
      <c r="E139">
        <v>63.489866666666664</v>
      </c>
      <c r="F139">
        <v>19.803683333333332</v>
      </c>
      <c r="G139">
        <v>23.6</v>
      </c>
      <c r="K139" t="s">
        <v>244</v>
      </c>
      <c r="HH139">
        <v>594.15911379657598</v>
      </c>
      <c r="HX139">
        <v>845.92145015105746</v>
      </c>
      <c r="IJ139">
        <v>80.56394763343404</v>
      </c>
      <c r="IU139">
        <v>10.070493454179255</v>
      </c>
      <c r="JD139">
        <v>10.070493454179255</v>
      </c>
    </row>
    <row r="140" spans="1:362">
      <c r="A140" t="s">
        <v>434</v>
      </c>
      <c r="B140">
        <v>2017</v>
      </c>
      <c r="C140" t="s">
        <v>436</v>
      </c>
      <c r="D140" t="s">
        <v>243</v>
      </c>
      <c r="E140">
        <v>63.491216666666666</v>
      </c>
      <c r="F140">
        <v>19.772300000000001</v>
      </c>
      <c r="G140">
        <v>22</v>
      </c>
      <c r="K140" t="s">
        <v>244</v>
      </c>
      <c r="HH140">
        <v>246.79170779861798</v>
      </c>
      <c r="HX140">
        <v>2230.9970384995063</v>
      </c>
      <c r="IJ140">
        <v>9.8716683119447186</v>
      </c>
      <c r="MX140">
        <v>9.8716683119447186</v>
      </c>
    </row>
    <row r="141" spans="1:362">
      <c r="A141" t="s">
        <v>434</v>
      </c>
      <c r="B141">
        <v>2017</v>
      </c>
      <c r="C141" t="s">
        <v>437</v>
      </c>
      <c r="D141" t="s">
        <v>243</v>
      </c>
      <c r="E141">
        <v>63.489516666666667</v>
      </c>
      <c r="F141">
        <v>19.803599999999999</v>
      </c>
      <c r="G141">
        <v>24.1</v>
      </c>
      <c r="K141" t="s">
        <v>244</v>
      </c>
      <c r="HH141">
        <v>433.03121852970798</v>
      </c>
      <c r="HX141">
        <v>1903.3232628398791</v>
      </c>
      <c r="IJ141">
        <v>20.14098690835851</v>
      </c>
      <c r="MX141">
        <v>60.422960725075527</v>
      </c>
    </row>
    <row r="142" spans="1:362">
      <c r="A142" t="s">
        <v>434</v>
      </c>
      <c r="B142">
        <v>2017</v>
      </c>
      <c r="C142" t="s">
        <v>438</v>
      </c>
      <c r="D142" t="s">
        <v>243</v>
      </c>
      <c r="E142">
        <v>63.413550000000001</v>
      </c>
      <c r="F142">
        <v>19.851800000000001</v>
      </c>
      <c r="G142">
        <v>48.8</v>
      </c>
      <c r="K142" t="s">
        <v>246</v>
      </c>
      <c r="HH142">
        <v>120.96774193548387</v>
      </c>
      <c r="HX142">
        <v>1602.8225806451615</v>
      </c>
      <c r="IJ142">
        <v>151.20967741935485</v>
      </c>
      <c r="MX142">
        <v>20.161290322580644</v>
      </c>
    </row>
    <row r="143" spans="1:362">
      <c r="A143" t="s">
        <v>434</v>
      </c>
      <c r="B143">
        <v>2017</v>
      </c>
      <c r="C143" t="s">
        <v>439</v>
      </c>
      <c r="D143" t="s">
        <v>243</v>
      </c>
      <c r="E143">
        <v>63.400199999999998</v>
      </c>
      <c r="F143">
        <v>19.977516666666666</v>
      </c>
      <c r="G143">
        <v>51.8</v>
      </c>
      <c r="K143" t="s">
        <v>244</v>
      </c>
      <c r="FQ143">
        <v>9.8522167487684715</v>
      </c>
      <c r="HH143">
        <v>246.30541871921181</v>
      </c>
      <c r="HX143">
        <v>1359.6059113300491</v>
      </c>
      <c r="IJ143">
        <v>334.97536945812806</v>
      </c>
      <c r="MX143">
        <v>19.704433497536943</v>
      </c>
    </row>
    <row r="144" spans="1:362">
      <c r="A144" t="s">
        <v>434</v>
      </c>
      <c r="B144">
        <v>2017</v>
      </c>
      <c r="C144" t="s">
        <v>440</v>
      </c>
      <c r="D144" t="s">
        <v>243</v>
      </c>
      <c r="E144">
        <v>63.380650000000003</v>
      </c>
      <c r="F144">
        <v>19.740666666666666</v>
      </c>
      <c r="G144">
        <v>56.3</v>
      </c>
      <c r="K144" t="s">
        <v>244</v>
      </c>
      <c r="HH144">
        <v>197.04433497536945</v>
      </c>
      <c r="HX144">
        <v>1822.6600985221673</v>
      </c>
      <c r="IJ144">
        <v>59.113300492610833</v>
      </c>
      <c r="MA144">
        <v>9.8522167487684715</v>
      </c>
      <c r="MX144">
        <v>9.8522167487684715</v>
      </c>
    </row>
    <row r="145" spans="1:396">
      <c r="A145" t="s">
        <v>434</v>
      </c>
      <c r="B145">
        <v>2017</v>
      </c>
      <c r="C145" t="s">
        <v>441</v>
      </c>
      <c r="D145" t="s">
        <v>243</v>
      </c>
      <c r="E145">
        <v>63.363183333333332</v>
      </c>
      <c r="F145">
        <v>19.951000000000001</v>
      </c>
      <c r="G145">
        <v>61.7</v>
      </c>
      <c r="K145" t="s">
        <v>246</v>
      </c>
      <c r="HH145">
        <v>10.080645161290322</v>
      </c>
      <c r="HX145">
        <v>1149.1935483870968</v>
      </c>
      <c r="IJ145">
        <v>504.03225806451616</v>
      </c>
      <c r="IW145">
        <v>30.241935483870968</v>
      </c>
      <c r="MX145">
        <v>30.241935483870968</v>
      </c>
    </row>
    <row r="146" spans="1:396">
      <c r="A146" t="s">
        <v>434</v>
      </c>
      <c r="B146">
        <v>2017</v>
      </c>
      <c r="C146" t="s">
        <v>442</v>
      </c>
      <c r="D146" t="s">
        <v>243</v>
      </c>
      <c r="E146">
        <v>63.416899999999998</v>
      </c>
      <c r="F146">
        <v>20.113066666666668</v>
      </c>
      <c r="G146">
        <v>86</v>
      </c>
      <c r="K146" t="s">
        <v>246</v>
      </c>
      <c r="HX146">
        <v>2482.7586206896549</v>
      </c>
      <c r="IJ146">
        <v>551.72413793103442</v>
      </c>
      <c r="MX146">
        <v>29.556650246305416</v>
      </c>
    </row>
    <row r="147" spans="1:396">
      <c r="A147" t="s">
        <v>434</v>
      </c>
      <c r="B147">
        <v>2017</v>
      </c>
      <c r="C147" t="s">
        <v>443</v>
      </c>
      <c r="D147" t="s">
        <v>243</v>
      </c>
      <c r="E147">
        <v>63.312633333333331</v>
      </c>
      <c r="F147">
        <v>19.800916666666666</v>
      </c>
      <c r="G147">
        <v>124.8</v>
      </c>
      <c r="K147" t="s">
        <v>244</v>
      </c>
      <c r="HX147">
        <v>916.4149043303122</v>
      </c>
      <c r="IJ147">
        <v>594.15911379657598</v>
      </c>
      <c r="IV147">
        <v>10.070493454179255</v>
      </c>
      <c r="IW147">
        <v>50.352467270896277</v>
      </c>
      <c r="MA147">
        <v>20.14098690835851</v>
      </c>
      <c r="MX147">
        <v>10.070493454179255</v>
      </c>
    </row>
    <row r="148" spans="1:396">
      <c r="A148" t="s">
        <v>434</v>
      </c>
      <c r="B148">
        <v>2018</v>
      </c>
      <c r="C148" t="s">
        <v>436</v>
      </c>
      <c r="D148" t="s">
        <v>243</v>
      </c>
      <c r="E148">
        <v>63.49113333333333</v>
      </c>
      <c r="F148">
        <v>19.772433333333332</v>
      </c>
      <c r="G148">
        <v>20.399999999999999</v>
      </c>
      <c r="K148" t="s">
        <v>244</v>
      </c>
      <c r="HH148">
        <v>197.43336623889437</v>
      </c>
      <c r="HX148">
        <v>1332.6752221125371</v>
      </c>
      <c r="IU148">
        <v>9.8716683119447186</v>
      </c>
      <c r="MX148">
        <v>9.8716683119447186</v>
      </c>
    </row>
    <row r="149" spans="1:396">
      <c r="A149" t="s">
        <v>434</v>
      </c>
      <c r="B149">
        <v>2018</v>
      </c>
      <c r="C149" t="s">
        <v>437</v>
      </c>
      <c r="D149" t="s">
        <v>243</v>
      </c>
      <c r="E149">
        <v>63.4895</v>
      </c>
      <c r="F149">
        <v>19.803650000000001</v>
      </c>
      <c r="G149">
        <v>22.7</v>
      </c>
      <c r="K149" t="s">
        <v>244</v>
      </c>
      <c r="HH149">
        <v>431.72690763052213</v>
      </c>
      <c r="HX149">
        <v>833.33333333333337</v>
      </c>
      <c r="MX149">
        <v>50.200803212851412</v>
      </c>
    </row>
    <row r="150" spans="1:396">
      <c r="A150" t="s">
        <v>434</v>
      </c>
      <c r="B150">
        <v>2019</v>
      </c>
      <c r="C150" t="s">
        <v>436</v>
      </c>
      <c r="D150" t="s">
        <v>243</v>
      </c>
      <c r="E150">
        <v>63.491233333333334</v>
      </c>
      <c r="F150">
        <v>19.772283333333334</v>
      </c>
      <c r="G150">
        <v>21.8</v>
      </c>
      <c r="K150" t="s">
        <v>246</v>
      </c>
      <c r="HH150">
        <v>177.33990147783251</v>
      </c>
      <c r="HX150">
        <v>1339.9014778325122</v>
      </c>
      <c r="IJ150">
        <v>98.522167487684726</v>
      </c>
      <c r="JS150">
        <v>9.8522167487684715</v>
      </c>
      <c r="MX150">
        <v>9.8522167487684715</v>
      </c>
    </row>
    <row r="151" spans="1:396">
      <c r="A151" t="s">
        <v>434</v>
      </c>
      <c r="B151">
        <v>2019</v>
      </c>
      <c r="C151" t="s">
        <v>437</v>
      </c>
      <c r="D151" t="s">
        <v>243</v>
      </c>
      <c r="E151">
        <v>63.489533333333334</v>
      </c>
      <c r="F151">
        <v>19.803533333333334</v>
      </c>
      <c r="G151">
        <v>23.8</v>
      </c>
      <c r="K151" t="s">
        <v>244</v>
      </c>
      <c r="HH151">
        <v>659.34065934065939</v>
      </c>
      <c r="HX151">
        <v>369.63036963036967</v>
      </c>
      <c r="IJ151">
        <v>199.80019980019981</v>
      </c>
      <c r="MX151">
        <v>9.990009990009991</v>
      </c>
    </row>
    <row r="152" spans="1:396">
      <c r="A152" t="s">
        <v>434</v>
      </c>
      <c r="B152">
        <v>2019</v>
      </c>
      <c r="C152" t="s">
        <v>438</v>
      </c>
      <c r="D152" t="s">
        <v>243</v>
      </c>
      <c r="E152">
        <v>63.413533333333334</v>
      </c>
      <c r="F152">
        <v>19.851983333333333</v>
      </c>
      <c r="G152">
        <v>47.9</v>
      </c>
      <c r="K152" t="s">
        <v>246</v>
      </c>
      <c r="FQ152">
        <v>19.980019980019982</v>
      </c>
      <c r="HH152">
        <v>109.8901098901099</v>
      </c>
      <c r="HX152">
        <v>1558.4415584415585</v>
      </c>
      <c r="IJ152">
        <v>639.36063936063942</v>
      </c>
      <c r="MX152">
        <v>29.970029970029973</v>
      </c>
    </row>
    <row r="153" spans="1:396">
      <c r="A153" t="s">
        <v>434</v>
      </c>
      <c r="B153">
        <v>2019</v>
      </c>
      <c r="C153" t="s">
        <v>439</v>
      </c>
      <c r="D153" t="s">
        <v>243</v>
      </c>
      <c r="E153">
        <v>63.400133333333336</v>
      </c>
      <c r="F153">
        <v>19.977183333333333</v>
      </c>
      <c r="G153">
        <v>51.2</v>
      </c>
      <c r="K153" t="s">
        <v>244</v>
      </c>
      <c r="HH153">
        <v>149.85014985014985</v>
      </c>
      <c r="HX153">
        <v>509.49050949050951</v>
      </c>
      <c r="IJ153">
        <v>929.07092907092908</v>
      </c>
      <c r="IV153">
        <v>9.990009990009991</v>
      </c>
      <c r="MX153">
        <v>89.910089910089908</v>
      </c>
    </row>
    <row r="154" spans="1:396">
      <c r="A154" t="s">
        <v>434</v>
      </c>
      <c r="B154">
        <v>2019</v>
      </c>
      <c r="C154" t="s">
        <v>440</v>
      </c>
      <c r="D154" t="s">
        <v>243</v>
      </c>
      <c r="E154">
        <v>63.380749999999999</v>
      </c>
      <c r="F154">
        <v>19.740233333333332</v>
      </c>
      <c r="G154">
        <v>55.5</v>
      </c>
      <c r="K154" t="s">
        <v>244</v>
      </c>
      <c r="CQ154">
        <v>9.990009990009991</v>
      </c>
      <c r="HH154">
        <v>139.86013986013987</v>
      </c>
      <c r="HX154">
        <v>929.07092907092908</v>
      </c>
      <c r="IJ154">
        <v>119.88011988011989</v>
      </c>
      <c r="MX154">
        <v>19.980019980019982</v>
      </c>
    </row>
    <row r="155" spans="1:396">
      <c r="A155" t="s">
        <v>434</v>
      </c>
      <c r="B155">
        <v>2019</v>
      </c>
      <c r="C155" t="s">
        <v>441</v>
      </c>
      <c r="D155" t="s">
        <v>243</v>
      </c>
      <c r="E155">
        <v>63.363016666666667</v>
      </c>
      <c r="F155">
        <v>19.950900000000001</v>
      </c>
      <c r="G155">
        <v>61.2</v>
      </c>
      <c r="K155" t="s">
        <v>246</v>
      </c>
      <c r="HH155">
        <v>9.990009990009991</v>
      </c>
      <c r="HX155">
        <v>469.53046953046953</v>
      </c>
      <c r="IJ155">
        <v>929.07092907092908</v>
      </c>
      <c r="IW155">
        <v>9.990009990009991</v>
      </c>
      <c r="MA155">
        <v>9.990009990009991</v>
      </c>
      <c r="MX155">
        <v>39.960039960039964</v>
      </c>
    </row>
    <row r="156" spans="1:396">
      <c r="A156" t="s">
        <v>434</v>
      </c>
      <c r="B156">
        <v>2019</v>
      </c>
      <c r="C156" t="s">
        <v>442</v>
      </c>
      <c r="D156" t="s">
        <v>243</v>
      </c>
      <c r="E156">
        <v>63.416716666666666</v>
      </c>
      <c r="F156">
        <v>20.112649999999999</v>
      </c>
      <c r="G156">
        <v>86.2</v>
      </c>
      <c r="K156" t="s">
        <v>246</v>
      </c>
      <c r="HX156">
        <v>949.05094905094916</v>
      </c>
      <c r="IJ156">
        <v>1198.8011988011988</v>
      </c>
      <c r="IU156">
        <v>9.990009990009991</v>
      </c>
      <c r="IW156">
        <v>19.980019980019982</v>
      </c>
      <c r="MX156">
        <v>9.990009990009991</v>
      </c>
    </row>
    <row r="157" spans="1:396">
      <c r="A157" t="s">
        <v>434</v>
      </c>
      <c r="B157">
        <v>2019</v>
      </c>
      <c r="C157" t="s">
        <v>443</v>
      </c>
      <c r="D157" t="s">
        <v>243</v>
      </c>
      <c r="E157">
        <v>63.3125</v>
      </c>
      <c r="F157">
        <v>19.800483333333332</v>
      </c>
      <c r="G157">
        <v>126</v>
      </c>
      <c r="K157" t="s">
        <v>244</v>
      </c>
      <c r="HX157">
        <v>689.31068931068933</v>
      </c>
      <c r="IJ157">
        <v>449.55044955044957</v>
      </c>
      <c r="MA157">
        <v>9.990009990009991</v>
      </c>
      <c r="MX157">
        <v>19.980019980019982</v>
      </c>
    </row>
    <row r="158" spans="1:396">
      <c r="A158" t="s">
        <v>435</v>
      </c>
      <c r="B158">
        <v>1986</v>
      </c>
      <c r="C158">
        <v>6010</v>
      </c>
      <c r="D158" t="s">
        <v>245</v>
      </c>
      <c r="E158">
        <v>58.841500000000003</v>
      </c>
      <c r="F158">
        <v>17.55283</v>
      </c>
      <c r="G158">
        <v>21</v>
      </c>
      <c r="H158">
        <v>6.6</v>
      </c>
      <c r="I158">
        <v>1.7</v>
      </c>
      <c r="J158">
        <v>12.47</v>
      </c>
      <c r="K158" t="s">
        <v>244</v>
      </c>
      <c r="L158">
        <v>12.88</v>
      </c>
      <c r="M158">
        <v>142</v>
      </c>
      <c r="N158">
        <v>82.49</v>
      </c>
      <c r="BX158">
        <v>19.2864</v>
      </c>
      <c r="DA158">
        <v>9.6432000000000002</v>
      </c>
      <c r="FQ158">
        <v>38.572800000000001</v>
      </c>
      <c r="HH158">
        <v>1076.8239999999998</v>
      </c>
      <c r="IJ158">
        <v>22.500799999999998</v>
      </c>
      <c r="IX158">
        <v>74.404814999999999</v>
      </c>
      <c r="MA158">
        <v>9.6432000000000002</v>
      </c>
    </row>
    <row r="159" spans="1:396">
      <c r="A159" t="s">
        <v>435</v>
      </c>
      <c r="B159">
        <v>1986</v>
      </c>
      <c r="C159">
        <v>6016</v>
      </c>
      <c r="D159" t="s">
        <v>245</v>
      </c>
      <c r="E159">
        <v>58.745170000000002</v>
      </c>
      <c r="F159">
        <v>17.836169999999999</v>
      </c>
      <c r="G159">
        <v>27</v>
      </c>
      <c r="H159">
        <v>7.1</v>
      </c>
      <c r="I159">
        <v>1.6</v>
      </c>
      <c r="J159">
        <v>13</v>
      </c>
      <c r="K159" t="s">
        <v>244</v>
      </c>
      <c r="L159">
        <v>0.78</v>
      </c>
      <c r="N159">
        <v>31.77</v>
      </c>
      <c r="BP159">
        <v>49.603166666666674</v>
      </c>
      <c r="FQ159">
        <v>14.880965</v>
      </c>
      <c r="HH159">
        <v>846.56100000000004</v>
      </c>
      <c r="IJ159">
        <v>783.73</v>
      </c>
      <c r="JS159">
        <v>14.880965</v>
      </c>
      <c r="MA159">
        <v>9.9206299999999992</v>
      </c>
      <c r="MP159">
        <v>33.068776666666665</v>
      </c>
      <c r="MX159">
        <v>9.9206299999999992</v>
      </c>
    </row>
    <row r="160" spans="1:396">
      <c r="A160" t="s">
        <v>435</v>
      </c>
      <c r="B160">
        <v>1986</v>
      </c>
      <c r="C160">
        <v>6023</v>
      </c>
      <c r="D160" t="s">
        <v>245</v>
      </c>
      <c r="E160">
        <v>58.757330000000003</v>
      </c>
      <c r="F160">
        <v>17.721830000000001</v>
      </c>
      <c r="G160">
        <v>36</v>
      </c>
      <c r="H160">
        <v>7.2</v>
      </c>
      <c r="I160">
        <v>1.6</v>
      </c>
      <c r="J160">
        <v>13.494999999999999</v>
      </c>
      <c r="K160" t="s">
        <v>244</v>
      </c>
      <c r="L160">
        <v>2.2850000000000001</v>
      </c>
      <c r="N160">
        <v>46.13</v>
      </c>
      <c r="BX160">
        <v>29.761899999999997</v>
      </c>
      <c r="FQ160">
        <v>145.50256666666667</v>
      </c>
      <c r="HH160">
        <v>324.07433333333336</v>
      </c>
      <c r="IJ160">
        <v>783.72966666666673</v>
      </c>
      <c r="IX160">
        <v>89.285814999999999</v>
      </c>
      <c r="MA160">
        <v>29.761900000000001</v>
      </c>
      <c r="MP160">
        <v>19.8413</v>
      </c>
      <c r="MX160">
        <v>9.9206299999999992</v>
      </c>
      <c r="OF160">
        <v>29.761900000000001</v>
      </c>
    </row>
    <row r="161" spans="1:419">
      <c r="A161" t="s">
        <v>435</v>
      </c>
      <c r="B161">
        <v>1986</v>
      </c>
      <c r="C161">
        <v>6004</v>
      </c>
      <c r="D161" t="s">
        <v>245</v>
      </c>
      <c r="E161">
        <v>58.775669999999998</v>
      </c>
      <c r="F161">
        <v>17.693169999999999</v>
      </c>
      <c r="G161">
        <v>44</v>
      </c>
      <c r="H161">
        <v>7.3</v>
      </c>
      <c r="I161">
        <v>1.5</v>
      </c>
      <c r="J161">
        <v>12.715</v>
      </c>
      <c r="K161" t="s">
        <v>244</v>
      </c>
      <c r="L161">
        <v>5.96</v>
      </c>
      <c r="N161">
        <v>70.42</v>
      </c>
      <c r="BX161">
        <v>29.761899999999997</v>
      </c>
      <c r="HH161">
        <v>36.375643333333329</v>
      </c>
      <c r="IJ161">
        <v>14.880965</v>
      </c>
      <c r="MA161">
        <v>69.444314999999989</v>
      </c>
    </row>
    <row r="162" spans="1:419">
      <c r="A162" t="s">
        <v>435</v>
      </c>
      <c r="B162">
        <v>1986</v>
      </c>
      <c r="C162">
        <v>6006</v>
      </c>
      <c r="D162" t="s">
        <v>245</v>
      </c>
      <c r="E162">
        <v>58.721330000000002</v>
      </c>
      <c r="F162">
        <v>17.840669999999999</v>
      </c>
      <c r="G162">
        <v>60</v>
      </c>
      <c r="H162">
        <v>7.5</v>
      </c>
      <c r="I162">
        <v>1.8</v>
      </c>
      <c r="J162">
        <v>10.69</v>
      </c>
      <c r="K162" t="s">
        <v>244</v>
      </c>
      <c r="L162">
        <v>2.8650000000000002</v>
      </c>
      <c r="N162">
        <v>48.33</v>
      </c>
      <c r="BX162">
        <v>25.715199999999999</v>
      </c>
      <c r="HH162">
        <v>14.4648</v>
      </c>
      <c r="IJ162">
        <v>102.8608</v>
      </c>
      <c r="MA162">
        <v>279.65299999999996</v>
      </c>
    </row>
    <row r="163" spans="1:419">
      <c r="A163" t="s">
        <v>435</v>
      </c>
      <c r="B163">
        <v>1986</v>
      </c>
      <c r="C163" t="s">
        <v>247</v>
      </c>
      <c r="D163" t="s">
        <v>248</v>
      </c>
      <c r="E163">
        <v>57.931669999999997</v>
      </c>
      <c r="F163">
        <v>11.04167</v>
      </c>
      <c r="G163">
        <v>100</v>
      </c>
      <c r="P163">
        <v>214</v>
      </c>
      <c r="AD163">
        <v>10</v>
      </c>
      <c r="AH163">
        <v>44</v>
      </c>
      <c r="AL163">
        <v>10</v>
      </c>
      <c r="AO163">
        <v>40</v>
      </c>
      <c r="AP163">
        <v>3218</v>
      </c>
      <c r="AR163">
        <v>64</v>
      </c>
      <c r="AS163">
        <v>20</v>
      </c>
      <c r="AT163">
        <v>20</v>
      </c>
      <c r="AV163">
        <v>22.5</v>
      </c>
      <c r="BB163">
        <v>10</v>
      </c>
      <c r="BU163">
        <v>25</v>
      </c>
      <c r="BV163">
        <v>32</v>
      </c>
      <c r="BX163">
        <v>10</v>
      </c>
      <c r="CK163">
        <v>10</v>
      </c>
      <c r="CL163">
        <v>15</v>
      </c>
      <c r="CM163">
        <v>10</v>
      </c>
      <c r="CN163">
        <v>56</v>
      </c>
      <c r="CU163">
        <v>10</v>
      </c>
      <c r="DI163">
        <v>27.5</v>
      </c>
      <c r="DL163">
        <v>10</v>
      </c>
      <c r="DN163">
        <v>202</v>
      </c>
      <c r="DO163">
        <v>25</v>
      </c>
      <c r="DR163">
        <v>64</v>
      </c>
      <c r="DV163">
        <v>20</v>
      </c>
      <c r="DZ163">
        <v>10</v>
      </c>
      <c r="EE163">
        <v>16.670000000000002</v>
      </c>
      <c r="EH163">
        <v>50</v>
      </c>
      <c r="EQ163">
        <v>10</v>
      </c>
      <c r="ET163">
        <v>10</v>
      </c>
      <c r="EY163">
        <v>10</v>
      </c>
      <c r="FD163">
        <v>37.5</v>
      </c>
      <c r="FG163">
        <v>10</v>
      </c>
      <c r="FI163">
        <v>13.33</v>
      </c>
      <c r="FL163">
        <v>10</v>
      </c>
      <c r="FN163">
        <v>10</v>
      </c>
      <c r="FO163">
        <v>20</v>
      </c>
      <c r="FT163">
        <v>15</v>
      </c>
      <c r="FW163">
        <v>10</v>
      </c>
      <c r="GE163">
        <v>944</v>
      </c>
      <c r="GJ163">
        <v>43.33</v>
      </c>
      <c r="GT163">
        <v>72</v>
      </c>
      <c r="GU163">
        <v>48</v>
      </c>
      <c r="GX163">
        <v>26.67</v>
      </c>
      <c r="HD163">
        <v>28</v>
      </c>
      <c r="HF163">
        <v>18</v>
      </c>
      <c r="HP163">
        <v>10</v>
      </c>
      <c r="HS163">
        <v>20</v>
      </c>
      <c r="HV163">
        <v>10</v>
      </c>
      <c r="IH163">
        <v>10</v>
      </c>
      <c r="JA163">
        <v>23.33</v>
      </c>
      <c r="JF163">
        <v>10</v>
      </c>
      <c r="JG163">
        <v>10</v>
      </c>
      <c r="JH163">
        <v>10</v>
      </c>
      <c r="JI163">
        <v>10</v>
      </c>
      <c r="JY163">
        <v>15</v>
      </c>
      <c r="JZ163">
        <v>86</v>
      </c>
      <c r="KA163">
        <v>12.5</v>
      </c>
      <c r="KD163">
        <v>15</v>
      </c>
      <c r="KR163">
        <v>23.33</v>
      </c>
      <c r="KU163">
        <v>10</v>
      </c>
      <c r="KW163">
        <v>15</v>
      </c>
      <c r="KY163">
        <v>10</v>
      </c>
      <c r="LA163">
        <v>20</v>
      </c>
      <c r="LC163">
        <v>30</v>
      </c>
      <c r="LF163">
        <v>126</v>
      </c>
      <c r="LZ163">
        <v>34</v>
      </c>
      <c r="ME163">
        <v>10</v>
      </c>
      <c r="MF163">
        <v>10</v>
      </c>
      <c r="MG163">
        <v>15</v>
      </c>
      <c r="NB163">
        <v>23.3</v>
      </c>
      <c r="NE163">
        <v>10</v>
      </c>
      <c r="NF163">
        <v>16.670000000000002</v>
      </c>
      <c r="NQ163">
        <v>54</v>
      </c>
      <c r="NT163">
        <v>10</v>
      </c>
      <c r="NW163">
        <v>10</v>
      </c>
      <c r="OD163">
        <v>10</v>
      </c>
      <c r="OE163">
        <v>25</v>
      </c>
      <c r="OV163">
        <v>10</v>
      </c>
      <c r="OY163">
        <v>40</v>
      </c>
    </row>
    <row r="164" spans="1:419">
      <c r="A164" t="s">
        <v>435</v>
      </c>
      <c r="B164">
        <v>1986</v>
      </c>
      <c r="C164" t="s">
        <v>253</v>
      </c>
      <c r="D164" t="s">
        <v>248</v>
      </c>
      <c r="E164">
        <v>58.24</v>
      </c>
      <c r="F164">
        <v>11.25</v>
      </c>
      <c r="G164">
        <v>49</v>
      </c>
      <c r="O164">
        <v>50</v>
      </c>
      <c r="P164">
        <v>244</v>
      </c>
      <c r="AB164">
        <v>10</v>
      </c>
      <c r="AD164">
        <v>10</v>
      </c>
      <c r="AG164">
        <v>26</v>
      </c>
      <c r="AJ164">
        <v>10</v>
      </c>
      <c r="AO164">
        <v>84</v>
      </c>
      <c r="AP164">
        <v>360</v>
      </c>
      <c r="AR164">
        <v>80</v>
      </c>
      <c r="BA164">
        <v>10</v>
      </c>
      <c r="BU164">
        <v>10</v>
      </c>
      <c r="BV164">
        <v>35</v>
      </c>
      <c r="CK164">
        <v>20</v>
      </c>
      <c r="CL164">
        <v>15</v>
      </c>
      <c r="CM164">
        <v>10</v>
      </c>
      <c r="CN164">
        <v>17.5</v>
      </c>
      <c r="CP164">
        <v>10</v>
      </c>
      <c r="CU164">
        <v>35</v>
      </c>
      <c r="CZ164">
        <v>20</v>
      </c>
      <c r="DI164">
        <v>62</v>
      </c>
      <c r="DK164">
        <v>10</v>
      </c>
      <c r="DL164">
        <v>20</v>
      </c>
      <c r="DN164">
        <v>72.5</v>
      </c>
      <c r="DR164">
        <v>226</v>
      </c>
      <c r="DZ164">
        <v>92</v>
      </c>
      <c r="EC164">
        <v>13.33</v>
      </c>
      <c r="EE164">
        <v>10</v>
      </c>
      <c r="EH164">
        <v>16.670000000000002</v>
      </c>
      <c r="EJ164">
        <v>20</v>
      </c>
      <c r="EL164">
        <v>10</v>
      </c>
      <c r="EY164">
        <v>23.33</v>
      </c>
      <c r="FD164">
        <v>10</v>
      </c>
      <c r="FF164">
        <v>10</v>
      </c>
      <c r="FI164">
        <v>25</v>
      </c>
      <c r="FL164">
        <v>20</v>
      </c>
      <c r="FN164">
        <v>10</v>
      </c>
      <c r="FO164">
        <v>36</v>
      </c>
      <c r="FP164">
        <v>10</v>
      </c>
      <c r="FT164">
        <v>10</v>
      </c>
      <c r="GE164">
        <v>32</v>
      </c>
      <c r="GJ164">
        <v>62.5</v>
      </c>
      <c r="GT164">
        <v>178</v>
      </c>
      <c r="GU164">
        <v>30</v>
      </c>
      <c r="GX164">
        <v>12.5</v>
      </c>
      <c r="HA164">
        <v>15</v>
      </c>
      <c r="HE164">
        <v>20</v>
      </c>
      <c r="HF164">
        <v>15</v>
      </c>
      <c r="HK164">
        <v>10</v>
      </c>
      <c r="HN164">
        <v>10</v>
      </c>
      <c r="HV164">
        <v>10</v>
      </c>
      <c r="JA164">
        <v>10</v>
      </c>
      <c r="JH164">
        <v>15</v>
      </c>
      <c r="JI164">
        <v>13.33</v>
      </c>
      <c r="JK164">
        <v>10</v>
      </c>
      <c r="JV164">
        <v>10</v>
      </c>
      <c r="JY164">
        <v>10</v>
      </c>
      <c r="JZ164">
        <v>40</v>
      </c>
      <c r="KD164">
        <v>10</v>
      </c>
      <c r="KE164">
        <v>25</v>
      </c>
      <c r="KO164">
        <v>10</v>
      </c>
      <c r="KR164">
        <v>10</v>
      </c>
      <c r="KS164">
        <v>20</v>
      </c>
      <c r="KX164">
        <v>10</v>
      </c>
      <c r="KY164">
        <v>10</v>
      </c>
      <c r="LF164">
        <v>58</v>
      </c>
      <c r="LH164">
        <v>94</v>
      </c>
      <c r="LL164">
        <v>10</v>
      </c>
      <c r="LQ164">
        <v>10</v>
      </c>
      <c r="LV164">
        <v>10</v>
      </c>
      <c r="LZ164">
        <v>10</v>
      </c>
      <c r="ME164">
        <v>10</v>
      </c>
      <c r="MG164">
        <v>18</v>
      </c>
      <c r="MT164">
        <v>23.33</v>
      </c>
      <c r="MU164">
        <v>10</v>
      </c>
      <c r="ND164">
        <v>10</v>
      </c>
      <c r="NE164">
        <v>10</v>
      </c>
      <c r="NF164">
        <v>32</v>
      </c>
      <c r="NQ164">
        <v>10</v>
      </c>
      <c r="NT164">
        <v>34</v>
      </c>
      <c r="NU164">
        <v>10</v>
      </c>
      <c r="OD164">
        <v>20</v>
      </c>
      <c r="OE164">
        <v>33.33</v>
      </c>
      <c r="OF164">
        <v>10</v>
      </c>
      <c r="OJ164">
        <v>40</v>
      </c>
      <c r="OK164">
        <v>48</v>
      </c>
      <c r="OL164">
        <v>20</v>
      </c>
      <c r="ON164">
        <v>27.5</v>
      </c>
      <c r="OQ164">
        <v>10</v>
      </c>
      <c r="OV164">
        <v>20</v>
      </c>
      <c r="OY164">
        <v>20</v>
      </c>
    </row>
    <row r="165" spans="1:419">
      <c r="A165" t="s">
        <v>435</v>
      </c>
      <c r="B165">
        <v>1986</v>
      </c>
      <c r="C165" t="s">
        <v>249</v>
      </c>
      <c r="D165" t="s">
        <v>248</v>
      </c>
      <c r="E165">
        <v>58.253329999999998</v>
      </c>
      <c r="F165">
        <v>11.05833</v>
      </c>
      <c r="G165">
        <v>100</v>
      </c>
      <c r="P165">
        <v>70</v>
      </c>
      <c r="AD165">
        <v>10</v>
      </c>
      <c r="AJ165">
        <v>10</v>
      </c>
      <c r="AO165">
        <v>27.5</v>
      </c>
      <c r="AP165">
        <v>198</v>
      </c>
      <c r="AR165">
        <v>30</v>
      </c>
      <c r="AS165">
        <v>10</v>
      </c>
      <c r="BV165">
        <v>13.33</v>
      </c>
      <c r="BW165">
        <v>20</v>
      </c>
      <c r="CC165">
        <v>10</v>
      </c>
      <c r="CN165">
        <v>80</v>
      </c>
      <c r="DN165">
        <v>426</v>
      </c>
      <c r="DR165">
        <v>25</v>
      </c>
      <c r="EE165">
        <v>10</v>
      </c>
      <c r="EJ165">
        <v>16</v>
      </c>
      <c r="EL165">
        <v>23.33</v>
      </c>
      <c r="EM165">
        <v>10</v>
      </c>
      <c r="EP165">
        <v>20</v>
      </c>
      <c r="FA165">
        <v>10</v>
      </c>
      <c r="FD165">
        <v>47.5</v>
      </c>
      <c r="FF165">
        <v>15</v>
      </c>
      <c r="FG165">
        <v>10</v>
      </c>
      <c r="FI165">
        <v>20</v>
      </c>
      <c r="FJ165">
        <v>15</v>
      </c>
      <c r="FM165">
        <v>10</v>
      </c>
      <c r="FO165">
        <v>15</v>
      </c>
      <c r="FS165">
        <v>25</v>
      </c>
      <c r="FT165">
        <v>10</v>
      </c>
      <c r="FW165">
        <v>15</v>
      </c>
      <c r="GE165">
        <v>2096</v>
      </c>
      <c r="GJ165">
        <v>10</v>
      </c>
      <c r="GT165">
        <v>150</v>
      </c>
      <c r="GX165">
        <v>20</v>
      </c>
      <c r="HA165">
        <v>10</v>
      </c>
      <c r="HD165">
        <v>46</v>
      </c>
      <c r="HE165">
        <v>20</v>
      </c>
      <c r="HF165">
        <v>45</v>
      </c>
      <c r="JA165">
        <v>30</v>
      </c>
      <c r="JG165">
        <v>10</v>
      </c>
      <c r="JH165">
        <v>10</v>
      </c>
      <c r="JO165">
        <v>10</v>
      </c>
      <c r="JS165">
        <v>20</v>
      </c>
      <c r="JZ165">
        <v>10</v>
      </c>
      <c r="KA165">
        <v>10</v>
      </c>
      <c r="KD165">
        <v>10</v>
      </c>
      <c r="KE165">
        <v>25</v>
      </c>
      <c r="KL165">
        <v>26</v>
      </c>
      <c r="KR165">
        <v>20</v>
      </c>
      <c r="KS165">
        <v>20</v>
      </c>
      <c r="KW165">
        <v>10</v>
      </c>
      <c r="LA165">
        <v>10</v>
      </c>
      <c r="LC165">
        <v>462</v>
      </c>
      <c r="LF165">
        <v>17.5</v>
      </c>
      <c r="LH165">
        <v>20</v>
      </c>
      <c r="LK165">
        <v>10</v>
      </c>
      <c r="LQ165">
        <v>10</v>
      </c>
      <c r="MF165">
        <v>32.5</v>
      </c>
      <c r="MG165">
        <v>33.33</v>
      </c>
      <c r="MT165">
        <v>22</v>
      </c>
      <c r="MU165">
        <v>46</v>
      </c>
      <c r="MV165">
        <v>10</v>
      </c>
      <c r="ND165">
        <v>10</v>
      </c>
      <c r="NE165">
        <v>10</v>
      </c>
      <c r="NF165">
        <v>22</v>
      </c>
      <c r="NQ165">
        <v>10</v>
      </c>
      <c r="NT165">
        <v>32</v>
      </c>
      <c r="OE165">
        <v>30</v>
      </c>
      <c r="OF165">
        <v>10</v>
      </c>
      <c r="OG165">
        <v>23.33</v>
      </c>
    </row>
    <row r="166" spans="1:419">
      <c r="A166" t="s">
        <v>435</v>
      </c>
      <c r="B166">
        <v>1986</v>
      </c>
      <c r="C166" t="s">
        <v>252</v>
      </c>
      <c r="D166" t="s">
        <v>248</v>
      </c>
      <c r="E166">
        <v>58.339329999999997</v>
      </c>
      <c r="F166">
        <v>11.357329999999999</v>
      </c>
      <c r="G166">
        <v>27</v>
      </c>
      <c r="P166">
        <v>38</v>
      </c>
      <c r="AC166">
        <v>10</v>
      </c>
      <c r="AG166">
        <v>10</v>
      </c>
      <c r="AH166">
        <v>10</v>
      </c>
      <c r="AO166">
        <v>116</v>
      </c>
      <c r="AP166">
        <v>700</v>
      </c>
      <c r="AR166">
        <v>23.33</v>
      </c>
      <c r="BE166">
        <v>22.5</v>
      </c>
      <c r="BU166">
        <v>15</v>
      </c>
      <c r="CL166">
        <v>15</v>
      </c>
      <c r="CN166">
        <v>10</v>
      </c>
      <c r="CZ166">
        <v>17.5</v>
      </c>
      <c r="DI166">
        <v>26.67</v>
      </c>
      <c r="DK166">
        <v>10</v>
      </c>
      <c r="DR166">
        <v>60</v>
      </c>
      <c r="EH166">
        <v>10</v>
      </c>
      <c r="FD166">
        <v>10</v>
      </c>
      <c r="FI166">
        <v>25</v>
      </c>
      <c r="FN166">
        <v>10</v>
      </c>
      <c r="FO166">
        <v>10</v>
      </c>
      <c r="FT166">
        <v>20</v>
      </c>
      <c r="GE166">
        <v>10</v>
      </c>
      <c r="GJ166">
        <v>72</v>
      </c>
      <c r="GT166">
        <v>956</v>
      </c>
      <c r="GU166">
        <v>100</v>
      </c>
      <c r="GX166">
        <v>30</v>
      </c>
      <c r="HD166">
        <v>47.5</v>
      </c>
      <c r="HE166">
        <v>10</v>
      </c>
      <c r="HF166">
        <v>12.5</v>
      </c>
      <c r="IR166">
        <v>10</v>
      </c>
      <c r="JA166">
        <v>10</v>
      </c>
      <c r="JI166">
        <v>36.67</v>
      </c>
      <c r="JM166">
        <v>10</v>
      </c>
      <c r="JN166">
        <v>10</v>
      </c>
      <c r="JZ166">
        <v>10</v>
      </c>
      <c r="KD166">
        <v>12.5</v>
      </c>
      <c r="KR166">
        <v>10</v>
      </c>
      <c r="LA166">
        <v>10</v>
      </c>
      <c r="LF166">
        <v>76</v>
      </c>
      <c r="LV166">
        <v>13.33</v>
      </c>
      <c r="ME166">
        <v>10</v>
      </c>
      <c r="MG166">
        <v>20</v>
      </c>
      <c r="MT166">
        <v>20</v>
      </c>
      <c r="MU166">
        <v>15</v>
      </c>
      <c r="NB166">
        <v>16.670000000000002</v>
      </c>
      <c r="NF166">
        <v>32.5</v>
      </c>
      <c r="NQ166">
        <v>22.5</v>
      </c>
      <c r="OF166">
        <v>27.5</v>
      </c>
      <c r="OG166">
        <v>10</v>
      </c>
      <c r="OK166">
        <v>10</v>
      </c>
      <c r="OO166">
        <v>10</v>
      </c>
      <c r="OV166">
        <v>10</v>
      </c>
      <c r="OW166">
        <v>10</v>
      </c>
      <c r="OX166">
        <v>15</v>
      </c>
    </row>
    <row r="167" spans="1:419">
      <c r="A167" t="s">
        <v>435</v>
      </c>
      <c r="B167">
        <v>1986</v>
      </c>
      <c r="C167" t="s">
        <v>251</v>
      </c>
      <c r="D167" t="s">
        <v>248</v>
      </c>
      <c r="E167">
        <v>58.38167</v>
      </c>
      <c r="F167">
        <v>11.15333</v>
      </c>
      <c r="G167">
        <v>49</v>
      </c>
      <c r="P167">
        <v>458</v>
      </c>
      <c r="AC167">
        <v>10</v>
      </c>
      <c r="AG167">
        <v>20</v>
      </c>
      <c r="AH167">
        <v>10</v>
      </c>
      <c r="AO167">
        <v>32</v>
      </c>
      <c r="AP167">
        <v>218</v>
      </c>
      <c r="AR167">
        <v>23.33</v>
      </c>
      <c r="AT167">
        <v>10</v>
      </c>
      <c r="BA167">
        <v>10</v>
      </c>
      <c r="BU167">
        <v>10</v>
      </c>
      <c r="BV167">
        <v>15</v>
      </c>
      <c r="BX167">
        <v>10</v>
      </c>
      <c r="CL167">
        <v>10</v>
      </c>
      <c r="CM167">
        <v>15</v>
      </c>
      <c r="CN167">
        <v>13.33</v>
      </c>
      <c r="CU167">
        <v>17.5</v>
      </c>
      <c r="CZ167">
        <v>20</v>
      </c>
      <c r="DI167">
        <v>32</v>
      </c>
      <c r="DL167">
        <v>10</v>
      </c>
      <c r="DN167">
        <v>30</v>
      </c>
      <c r="DR167">
        <v>264</v>
      </c>
      <c r="DZ167">
        <v>214</v>
      </c>
      <c r="EE167">
        <v>20</v>
      </c>
      <c r="EG167">
        <v>10</v>
      </c>
      <c r="EH167">
        <v>13.33</v>
      </c>
      <c r="EJ167">
        <v>10</v>
      </c>
      <c r="EP167">
        <v>10</v>
      </c>
      <c r="EX167">
        <v>10</v>
      </c>
      <c r="EY167">
        <v>10</v>
      </c>
      <c r="FD167">
        <v>10</v>
      </c>
      <c r="FI167">
        <v>30</v>
      </c>
      <c r="FJ167">
        <v>10</v>
      </c>
      <c r="FL167">
        <v>13.33</v>
      </c>
      <c r="FM167">
        <v>13.33</v>
      </c>
      <c r="FN167">
        <v>10</v>
      </c>
      <c r="FO167">
        <v>32</v>
      </c>
      <c r="FP167">
        <v>10</v>
      </c>
      <c r="FT167">
        <v>10</v>
      </c>
      <c r="GE167">
        <v>52.5</v>
      </c>
      <c r="GJ167">
        <v>124</v>
      </c>
      <c r="GT167">
        <v>77.5</v>
      </c>
      <c r="GU167">
        <v>15</v>
      </c>
      <c r="GX167">
        <v>20</v>
      </c>
      <c r="GZ167">
        <v>20</v>
      </c>
      <c r="HE167">
        <v>10</v>
      </c>
      <c r="HF167">
        <v>10</v>
      </c>
      <c r="HK167">
        <v>10</v>
      </c>
      <c r="HN167">
        <v>10</v>
      </c>
      <c r="HW167">
        <v>10</v>
      </c>
      <c r="IT167">
        <v>10</v>
      </c>
      <c r="JH167">
        <v>10</v>
      </c>
      <c r="JI167">
        <v>15</v>
      </c>
      <c r="JM167">
        <v>10</v>
      </c>
      <c r="JY167">
        <v>10</v>
      </c>
      <c r="JZ167">
        <v>20</v>
      </c>
      <c r="KD167">
        <v>10</v>
      </c>
      <c r="KE167">
        <v>10</v>
      </c>
      <c r="KR167">
        <v>10</v>
      </c>
      <c r="KS167">
        <v>10</v>
      </c>
      <c r="KW167">
        <v>10</v>
      </c>
      <c r="KY167">
        <v>10</v>
      </c>
      <c r="LA167">
        <v>20</v>
      </c>
      <c r="LF167">
        <v>32</v>
      </c>
      <c r="LH167">
        <v>30</v>
      </c>
      <c r="LV167">
        <v>10</v>
      </c>
      <c r="LW167">
        <v>10</v>
      </c>
      <c r="MG167">
        <v>10</v>
      </c>
      <c r="MT167">
        <v>10</v>
      </c>
      <c r="MU167">
        <v>10</v>
      </c>
      <c r="NB167">
        <v>10</v>
      </c>
      <c r="NE167">
        <v>10</v>
      </c>
      <c r="NF167">
        <v>16</v>
      </c>
      <c r="NQ167">
        <v>20</v>
      </c>
      <c r="NT167">
        <v>15</v>
      </c>
      <c r="OD167">
        <v>20</v>
      </c>
      <c r="OE167">
        <v>20</v>
      </c>
      <c r="OK167">
        <v>46.25</v>
      </c>
      <c r="OL167">
        <v>10</v>
      </c>
      <c r="ON167">
        <v>10</v>
      </c>
      <c r="OO167">
        <v>20</v>
      </c>
      <c r="OQ167">
        <v>20</v>
      </c>
      <c r="OV167">
        <v>13.33</v>
      </c>
      <c r="OY167">
        <v>10</v>
      </c>
      <c r="PB167">
        <v>10</v>
      </c>
    </row>
    <row r="168" spans="1:419">
      <c r="A168" t="s">
        <v>435</v>
      </c>
      <c r="B168">
        <v>1986</v>
      </c>
      <c r="C168" t="s">
        <v>256</v>
      </c>
      <c r="D168" t="s">
        <v>248</v>
      </c>
      <c r="E168">
        <v>58.248330000000003</v>
      </c>
      <c r="F168">
        <v>10.571669999999999</v>
      </c>
      <c r="G168">
        <v>300</v>
      </c>
      <c r="P168">
        <v>582</v>
      </c>
      <c r="W168">
        <v>10</v>
      </c>
      <c r="Y168">
        <v>10</v>
      </c>
      <c r="AK168">
        <v>166</v>
      </c>
      <c r="AT168">
        <v>858</v>
      </c>
      <c r="AW168">
        <v>10</v>
      </c>
      <c r="BJ168">
        <v>10</v>
      </c>
      <c r="BV168">
        <v>15</v>
      </c>
      <c r="BX168">
        <v>10</v>
      </c>
      <c r="CB168">
        <v>10</v>
      </c>
      <c r="CD168">
        <v>10</v>
      </c>
      <c r="CF168">
        <v>27.5</v>
      </c>
      <c r="CI168">
        <v>10</v>
      </c>
      <c r="CL168">
        <v>10</v>
      </c>
      <c r="CN168">
        <v>13.33</v>
      </c>
      <c r="DF168">
        <v>25</v>
      </c>
      <c r="DN168">
        <v>38</v>
      </c>
      <c r="DT168">
        <v>14</v>
      </c>
      <c r="DV168">
        <v>10</v>
      </c>
      <c r="ED168">
        <v>10</v>
      </c>
      <c r="EH168">
        <v>82</v>
      </c>
      <c r="EI168">
        <v>17.5</v>
      </c>
      <c r="EL168">
        <v>66</v>
      </c>
      <c r="EO168">
        <v>10</v>
      </c>
      <c r="EQ168">
        <v>10</v>
      </c>
      <c r="EX168">
        <v>10</v>
      </c>
      <c r="FO168">
        <v>10</v>
      </c>
      <c r="GD168">
        <v>36.67</v>
      </c>
      <c r="GE168">
        <v>574</v>
      </c>
      <c r="GG168">
        <v>192</v>
      </c>
      <c r="GR168">
        <v>20</v>
      </c>
      <c r="HD168">
        <v>10</v>
      </c>
      <c r="HF168">
        <v>13.33</v>
      </c>
      <c r="HO168">
        <v>10</v>
      </c>
      <c r="IB168">
        <v>10</v>
      </c>
      <c r="ID168">
        <v>48</v>
      </c>
      <c r="JA168">
        <v>20</v>
      </c>
      <c r="JB168">
        <v>10</v>
      </c>
      <c r="JC168">
        <v>16</v>
      </c>
      <c r="JF168">
        <v>10</v>
      </c>
      <c r="JH168">
        <v>10</v>
      </c>
      <c r="JP168">
        <v>320</v>
      </c>
      <c r="JT168">
        <v>58</v>
      </c>
      <c r="JX168">
        <v>30</v>
      </c>
      <c r="KF168">
        <v>16</v>
      </c>
      <c r="KL168">
        <v>72</v>
      </c>
      <c r="KR168">
        <v>10</v>
      </c>
      <c r="LC168">
        <v>15</v>
      </c>
      <c r="LF168">
        <v>20</v>
      </c>
      <c r="LO168">
        <v>122</v>
      </c>
      <c r="MC168">
        <v>20</v>
      </c>
      <c r="MO168">
        <v>10</v>
      </c>
      <c r="MU168">
        <v>13.33</v>
      </c>
      <c r="MZ168">
        <v>10</v>
      </c>
      <c r="ND168">
        <v>15</v>
      </c>
      <c r="NE168">
        <v>10</v>
      </c>
      <c r="NT168">
        <v>12.5</v>
      </c>
      <c r="OC168">
        <v>10</v>
      </c>
      <c r="OF168">
        <v>20</v>
      </c>
      <c r="OL168">
        <v>998</v>
      </c>
      <c r="OM168">
        <v>90</v>
      </c>
      <c r="ON168">
        <v>50</v>
      </c>
      <c r="PB168">
        <v>130</v>
      </c>
      <c r="PC168">
        <v>10</v>
      </c>
    </row>
    <row r="169" spans="1:419">
      <c r="A169" t="s">
        <v>435</v>
      </c>
      <c r="B169">
        <v>1986</v>
      </c>
      <c r="C169" t="s">
        <v>250</v>
      </c>
      <c r="D169" t="s">
        <v>248</v>
      </c>
      <c r="E169">
        <v>58.541670000000003</v>
      </c>
      <c r="F169">
        <v>10.79167</v>
      </c>
      <c r="G169">
        <v>100</v>
      </c>
      <c r="P169">
        <v>92</v>
      </c>
      <c r="AD169">
        <v>10</v>
      </c>
      <c r="AG169">
        <v>10</v>
      </c>
      <c r="AH169">
        <v>15</v>
      </c>
      <c r="AO169">
        <v>23.33</v>
      </c>
      <c r="AP169">
        <v>146</v>
      </c>
      <c r="AR169">
        <v>38</v>
      </c>
      <c r="AV169">
        <v>10</v>
      </c>
      <c r="BA169">
        <v>10</v>
      </c>
      <c r="BE169">
        <v>20</v>
      </c>
      <c r="BV169">
        <v>28</v>
      </c>
      <c r="BX169">
        <v>10</v>
      </c>
      <c r="CC169">
        <v>10</v>
      </c>
      <c r="CM169">
        <v>10</v>
      </c>
      <c r="CN169">
        <v>166</v>
      </c>
      <c r="CZ169">
        <v>20</v>
      </c>
      <c r="DN169">
        <v>172</v>
      </c>
      <c r="DR169">
        <v>34</v>
      </c>
      <c r="DZ169">
        <v>20</v>
      </c>
      <c r="EJ169">
        <v>10</v>
      </c>
      <c r="EL169">
        <v>63.33</v>
      </c>
      <c r="EP169">
        <v>20</v>
      </c>
      <c r="EX169">
        <v>15</v>
      </c>
      <c r="FD169">
        <v>48</v>
      </c>
      <c r="FG169">
        <v>10</v>
      </c>
      <c r="FI169">
        <v>34</v>
      </c>
      <c r="FJ169">
        <v>10</v>
      </c>
      <c r="FM169">
        <v>10</v>
      </c>
      <c r="FT169">
        <v>40</v>
      </c>
      <c r="GE169">
        <v>1952</v>
      </c>
      <c r="GT169">
        <v>20</v>
      </c>
      <c r="GX169">
        <v>16.670000000000002</v>
      </c>
      <c r="HA169">
        <v>10</v>
      </c>
      <c r="HD169">
        <v>42</v>
      </c>
      <c r="HF169">
        <v>47.5</v>
      </c>
      <c r="HM169">
        <v>10</v>
      </c>
      <c r="HS169">
        <v>74</v>
      </c>
      <c r="IB169">
        <v>22.5</v>
      </c>
      <c r="II169">
        <v>20</v>
      </c>
      <c r="IP169">
        <v>10</v>
      </c>
      <c r="JA169">
        <v>86</v>
      </c>
      <c r="JE169">
        <v>10</v>
      </c>
      <c r="JS169">
        <v>10</v>
      </c>
      <c r="JY169">
        <v>15</v>
      </c>
      <c r="JZ169">
        <v>35</v>
      </c>
      <c r="KD169">
        <v>10</v>
      </c>
      <c r="KE169">
        <v>10</v>
      </c>
      <c r="KH169">
        <v>10</v>
      </c>
      <c r="KL169">
        <v>27.5</v>
      </c>
      <c r="KO169">
        <v>15</v>
      </c>
      <c r="KS169">
        <v>10</v>
      </c>
      <c r="LA169">
        <v>10</v>
      </c>
      <c r="LC169">
        <v>10</v>
      </c>
      <c r="LF169">
        <v>20</v>
      </c>
      <c r="LO169">
        <v>10</v>
      </c>
      <c r="LQ169">
        <v>104</v>
      </c>
      <c r="MF169">
        <v>13.33</v>
      </c>
      <c r="MG169">
        <v>27.5</v>
      </c>
      <c r="MU169">
        <v>78</v>
      </c>
      <c r="NB169">
        <v>10</v>
      </c>
      <c r="ND169">
        <v>10</v>
      </c>
      <c r="NE169">
        <v>10</v>
      </c>
      <c r="NF169">
        <v>46</v>
      </c>
      <c r="NO169">
        <v>10</v>
      </c>
      <c r="NP169">
        <v>15</v>
      </c>
      <c r="NQ169">
        <v>20</v>
      </c>
      <c r="NT169">
        <v>48</v>
      </c>
      <c r="OE169">
        <v>22.5</v>
      </c>
      <c r="OF169">
        <v>30</v>
      </c>
      <c r="OG169">
        <v>15</v>
      </c>
      <c r="OJ169">
        <v>10</v>
      </c>
      <c r="OL169">
        <v>40</v>
      </c>
      <c r="OO169">
        <v>10</v>
      </c>
    </row>
    <row r="170" spans="1:419">
      <c r="A170" t="s">
        <v>435</v>
      </c>
      <c r="B170">
        <v>1986</v>
      </c>
      <c r="C170" t="s">
        <v>255</v>
      </c>
      <c r="D170" t="s">
        <v>254</v>
      </c>
      <c r="E170">
        <v>55</v>
      </c>
      <c r="F170">
        <v>14.08333</v>
      </c>
      <c r="G170">
        <v>47</v>
      </c>
      <c r="K170" t="s">
        <v>244</v>
      </c>
      <c r="BA170">
        <v>9.9502500000000005</v>
      </c>
      <c r="BX170">
        <v>42.288525000000007</v>
      </c>
      <c r="CE170">
        <v>64.676625000000001</v>
      </c>
      <c r="FQ170">
        <v>16.583749999999998</v>
      </c>
      <c r="GE170">
        <v>14.925375000000001</v>
      </c>
      <c r="HH170">
        <v>29.850733333333334</v>
      </c>
      <c r="JS170">
        <v>9.9502500000000005</v>
      </c>
      <c r="ME170">
        <v>9.9502500000000005</v>
      </c>
      <c r="NH170">
        <v>475.12425000000002</v>
      </c>
    </row>
    <row r="171" spans="1:419">
      <c r="A171" t="s">
        <v>435</v>
      </c>
      <c r="B171">
        <v>1987</v>
      </c>
      <c r="C171">
        <v>6010</v>
      </c>
      <c r="D171" t="s">
        <v>245</v>
      </c>
      <c r="E171">
        <v>58.841830000000002</v>
      </c>
      <c r="F171">
        <v>17.55217</v>
      </c>
      <c r="G171">
        <v>21</v>
      </c>
      <c r="H171">
        <v>6.3</v>
      </c>
      <c r="I171">
        <v>1.7</v>
      </c>
      <c r="J171">
        <v>14.275</v>
      </c>
      <c r="K171" t="s">
        <v>244</v>
      </c>
      <c r="L171">
        <v>12.48</v>
      </c>
      <c r="M171">
        <v>305</v>
      </c>
      <c r="N171">
        <v>81.349999999999994</v>
      </c>
      <c r="BX171">
        <v>9.61538</v>
      </c>
      <c r="FQ171">
        <v>12.82052</v>
      </c>
      <c r="HH171">
        <v>891.02566666666678</v>
      </c>
      <c r="IJ171">
        <v>41.666699999999999</v>
      </c>
    </row>
    <row r="172" spans="1:419">
      <c r="A172" t="s">
        <v>435</v>
      </c>
      <c r="B172">
        <v>1987</v>
      </c>
      <c r="C172">
        <v>6016</v>
      </c>
      <c r="D172" t="s">
        <v>245</v>
      </c>
      <c r="E172">
        <v>58.744169999999997</v>
      </c>
      <c r="F172">
        <v>17.83633</v>
      </c>
      <c r="G172">
        <v>27</v>
      </c>
      <c r="H172">
        <v>6.5</v>
      </c>
      <c r="I172">
        <v>2.2000000000000002</v>
      </c>
      <c r="J172">
        <v>15.22</v>
      </c>
      <c r="K172" t="s">
        <v>244</v>
      </c>
      <c r="FE172">
        <v>67.763800000000003</v>
      </c>
      <c r="GK172">
        <v>9.6805400000000006</v>
      </c>
      <c r="HH172">
        <v>474.34666666666664</v>
      </c>
      <c r="IJ172">
        <v>151.66193333333334</v>
      </c>
      <c r="IX172">
        <v>1292.3539999999998</v>
      </c>
      <c r="JS172">
        <v>33.881900000000002</v>
      </c>
      <c r="MX172">
        <v>12.907393333333333</v>
      </c>
    </row>
    <row r="173" spans="1:419">
      <c r="A173" t="s">
        <v>435</v>
      </c>
      <c r="B173">
        <v>1987</v>
      </c>
      <c r="C173">
        <v>6023</v>
      </c>
      <c r="D173" t="s">
        <v>245</v>
      </c>
      <c r="E173">
        <v>58.7575</v>
      </c>
      <c r="F173">
        <v>17.72</v>
      </c>
      <c r="G173">
        <v>36</v>
      </c>
      <c r="H173">
        <v>7.1</v>
      </c>
      <c r="I173">
        <v>0.5</v>
      </c>
      <c r="J173">
        <v>12.47</v>
      </c>
      <c r="K173" t="s">
        <v>244</v>
      </c>
      <c r="BX173">
        <v>33.881900000000002</v>
      </c>
      <c r="FQ173">
        <v>29.041633333333333</v>
      </c>
      <c r="HH173">
        <v>122.62026666666667</v>
      </c>
      <c r="IJ173">
        <v>2374.9599999999996</v>
      </c>
      <c r="IX173">
        <v>9.6805400000000006</v>
      </c>
      <c r="MA173">
        <v>70.990633333333335</v>
      </c>
      <c r="MP173">
        <v>9.6805400000000006</v>
      </c>
      <c r="MX173">
        <v>93.578733333333346</v>
      </c>
      <c r="OF173">
        <v>9.6805400000000006</v>
      </c>
    </row>
    <row r="174" spans="1:419">
      <c r="A174" t="s">
        <v>435</v>
      </c>
      <c r="B174">
        <v>1987</v>
      </c>
      <c r="C174">
        <v>6004</v>
      </c>
      <c r="D174" t="s">
        <v>245</v>
      </c>
      <c r="E174">
        <v>58.776000000000003</v>
      </c>
      <c r="F174">
        <v>17.69267</v>
      </c>
      <c r="G174">
        <v>44</v>
      </c>
      <c r="H174">
        <v>7.2</v>
      </c>
      <c r="I174">
        <v>0.6</v>
      </c>
      <c r="J174">
        <v>11.475</v>
      </c>
      <c r="K174" t="s">
        <v>244</v>
      </c>
      <c r="L174">
        <v>5.82</v>
      </c>
      <c r="M174">
        <v>198</v>
      </c>
      <c r="N174">
        <v>66.510000000000005</v>
      </c>
      <c r="BX174">
        <v>33.881900000000002</v>
      </c>
      <c r="HH174">
        <v>29.041650000000001</v>
      </c>
      <c r="IJ174">
        <v>25.814766666666667</v>
      </c>
      <c r="MA174">
        <v>111.32644999999999</v>
      </c>
    </row>
    <row r="175" spans="1:419">
      <c r="A175" t="s">
        <v>435</v>
      </c>
      <c r="B175">
        <v>1987</v>
      </c>
      <c r="C175">
        <v>6006</v>
      </c>
      <c r="D175" t="s">
        <v>245</v>
      </c>
      <c r="E175">
        <v>58.719830000000002</v>
      </c>
      <c r="F175">
        <v>17.841830000000002</v>
      </c>
      <c r="G175">
        <v>60</v>
      </c>
      <c r="H175">
        <v>7.3</v>
      </c>
      <c r="I175">
        <v>1.3</v>
      </c>
      <c r="J175">
        <v>10.404999999999999</v>
      </c>
      <c r="K175" t="s">
        <v>244</v>
      </c>
      <c r="BX175">
        <v>9.61538</v>
      </c>
      <c r="HH175">
        <v>9.61538</v>
      </c>
      <c r="IJ175">
        <v>28.846150000000002</v>
      </c>
      <c r="MA175">
        <v>38.461500000000001</v>
      </c>
    </row>
    <row r="176" spans="1:419">
      <c r="A176" t="s">
        <v>435</v>
      </c>
      <c r="B176">
        <v>1987</v>
      </c>
      <c r="C176" t="s">
        <v>247</v>
      </c>
      <c r="D176" t="s">
        <v>248</v>
      </c>
      <c r="E176">
        <v>57.931669999999997</v>
      </c>
      <c r="F176">
        <v>11.04167</v>
      </c>
      <c r="G176">
        <v>100</v>
      </c>
      <c r="O176">
        <v>20</v>
      </c>
      <c r="P176">
        <v>5184</v>
      </c>
      <c r="AA176">
        <v>10</v>
      </c>
      <c r="AB176">
        <v>10</v>
      </c>
      <c r="AH176">
        <v>42.5</v>
      </c>
      <c r="AN176">
        <v>20</v>
      </c>
      <c r="AO176">
        <v>58</v>
      </c>
      <c r="AP176">
        <v>2760</v>
      </c>
      <c r="AR176">
        <v>176</v>
      </c>
      <c r="AS176">
        <v>37.5</v>
      </c>
      <c r="AV176">
        <v>22.5</v>
      </c>
      <c r="BU176">
        <v>104</v>
      </c>
      <c r="BV176">
        <v>28</v>
      </c>
      <c r="CK176">
        <v>10</v>
      </c>
      <c r="CL176">
        <v>10</v>
      </c>
      <c r="CM176">
        <v>10</v>
      </c>
      <c r="CN176">
        <v>64</v>
      </c>
      <c r="CU176">
        <v>10</v>
      </c>
      <c r="DI176">
        <v>58</v>
      </c>
      <c r="DK176">
        <v>20</v>
      </c>
      <c r="DL176">
        <v>20</v>
      </c>
      <c r="DN176">
        <v>174</v>
      </c>
      <c r="DO176">
        <v>10</v>
      </c>
      <c r="DR176">
        <v>208</v>
      </c>
      <c r="DU176">
        <v>10</v>
      </c>
      <c r="DZ176">
        <v>10</v>
      </c>
      <c r="EE176">
        <v>10</v>
      </c>
      <c r="EH176">
        <v>15</v>
      </c>
      <c r="EJ176">
        <v>10</v>
      </c>
      <c r="EX176">
        <v>15</v>
      </c>
      <c r="FD176">
        <v>36</v>
      </c>
      <c r="FI176">
        <v>18</v>
      </c>
      <c r="FJ176">
        <v>13.33</v>
      </c>
      <c r="FL176">
        <v>10</v>
      </c>
      <c r="FO176">
        <v>20</v>
      </c>
      <c r="FT176">
        <v>10</v>
      </c>
      <c r="FU176">
        <v>10</v>
      </c>
      <c r="GE176">
        <v>1190</v>
      </c>
      <c r="GJ176">
        <v>97.5</v>
      </c>
      <c r="GT176">
        <v>220</v>
      </c>
      <c r="GU176">
        <v>54</v>
      </c>
      <c r="GX176">
        <v>20</v>
      </c>
      <c r="GY176">
        <v>15</v>
      </c>
      <c r="HD176">
        <v>34</v>
      </c>
      <c r="HF176">
        <v>47.5</v>
      </c>
      <c r="HM176">
        <v>10</v>
      </c>
      <c r="HS176">
        <v>30</v>
      </c>
      <c r="IN176">
        <v>10</v>
      </c>
      <c r="JA176">
        <v>20</v>
      </c>
      <c r="JH176">
        <v>10</v>
      </c>
      <c r="JI176">
        <v>10</v>
      </c>
      <c r="JR176">
        <v>10</v>
      </c>
      <c r="JS176">
        <v>10</v>
      </c>
      <c r="JY176">
        <v>10</v>
      </c>
      <c r="JZ176">
        <v>32</v>
      </c>
      <c r="KA176">
        <v>13.33</v>
      </c>
      <c r="KD176">
        <v>10</v>
      </c>
      <c r="KE176">
        <v>10</v>
      </c>
      <c r="KO176">
        <v>13.33</v>
      </c>
      <c r="KR176">
        <v>25</v>
      </c>
      <c r="KS176">
        <v>10</v>
      </c>
      <c r="KY176">
        <v>10</v>
      </c>
      <c r="LA176">
        <v>20</v>
      </c>
      <c r="LC176">
        <v>26.67</v>
      </c>
      <c r="LF176">
        <v>94</v>
      </c>
      <c r="LH176">
        <v>10</v>
      </c>
      <c r="LI176">
        <v>20</v>
      </c>
      <c r="LL176">
        <v>10</v>
      </c>
      <c r="LO176">
        <v>10</v>
      </c>
      <c r="LZ176">
        <v>132</v>
      </c>
      <c r="ME176">
        <v>10</v>
      </c>
      <c r="MF176">
        <v>10</v>
      </c>
      <c r="MG176">
        <v>10</v>
      </c>
      <c r="NB176">
        <v>34</v>
      </c>
      <c r="NE176">
        <v>10</v>
      </c>
      <c r="NF176">
        <v>10</v>
      </c>
      <c r="NQ176">
        <v>48</v>
      </c>
      <c r="NT176">
        <v>15</v>
      </c>
      <c r="OE176">
        <v>10</v>
      </c>
      <c r="OV176">
        <v>10</v>
      </c>
      <c r="OY176">
        <v>23.33</v>
      </c>
    </row>
    <row r="177" spans="1:419">
      <c r="A177" t="s">
        <v>435</v>
      </c>
      <c r="B177">
        <v>1987</v>
      </c>
      <c r="C177" t="s">
        <v>253</v>
      </c>
      <c r="D177" t="s">
        <v>248</v>
      </c>
      <c r="E177">
        <v>58.24</v>
      </c>
      <c r="F177">
        <v>11.25</v>
      </c>
      <c r="G177">
        <v>49</v>
      </c>
      <c r="O177">
        <v>25</v>
      </c>
      <c r="P177">
        <v>762</v>
      </c>
      <c r="AD177">
        <v>20</v>
      </c>
      <c r="AG177">
        <v>20</v>
      </c>
      <c r="AJ177">
        <v>10</v>
      </c>
      <c r="AO177">
        <v>72</v>
      </c>
      <c r="AP177">
        <v>398</v>
      </c>
      <c r="AR177">
        <v>60</v>
      </c>
      <c r="AV177">
        <v>10</v>
      </c>
      <c r="BU177">
        <v>15</v>
      </c>
      <c r="BV177">
        <v>25</v>
      </c>
      <c r="CF177">
        <v>10</v>
      </c>
      <c r="CN177">
        <v>15</v>
      </c>
      <c r="CP177">
        <v>10</v>
      </c>
      <c r="CU177">
        <v>10</v>
      </c>
      <c r="CZ177">
        <v>34</v>
      </c>
      <c r="DI177">
        <v>60</v>
      </c>
      <c r="DL177">
        <v>12.5</v>
      </c>
      <c r="DN177">
        <v>302</v>
      </c>
      <c r="DR177">
        <v>248</v>
      </c>
      <c r="DZ177">
        <v>44</v>
      </c>
      <c r="EH177">
        <v>10</v>
      </c>
      <c r="EP177">
        <v>10</v>
      </c>
      <c r="EX177">
        <v>40</v>
      </c>
      <c r="EY177">
        <v>20</v>
      </c>
      <c r="FI177">
        <v>20</v>
      </c>
      <c r="FJ177">
        <v>15</v>
      </c>
      <c r="FL177">
        <v>28</v>
      </c>
      <c r="FO177">
        <v>76</v>
      </c>
      <c r="FP177">
        <v>10</v>
      </c>
      <c r="GA177">
        <v>10</v>
      </c>
      <c r="GE177">
        <v>40</v>
      </c>
      <c r="GJ177">
        <v>48</v>
      </c>
      <c r="GT177">
        <v>27.5</v>
      </c>
      <c r="GU177">
        <v>10</v>
      </c>
      <c r="GX177">
        <v>10</v>
      </c>
      <c r="GZ177">
        <v>10</v>
      </c>
      <c r="HD177">
        <v>10</v>
      </c>
      <c r="HE177">
        <v>15</v>
      </c>
      <c r="HF177">
        <v>10</v>
      </c>
      <c r="IT177">
        <v>13.33</v>
      </c>
      <c r="JA177">
        <v>16.670000000000002</v>
      </c>
      <c r="JI177">
        <v>18</v>
      </c>
      <c r="JM177">
        <v>10</v>
      </c>
      <c r="JR177">
        <v>10</v>
      </c>
      <c r="JZ177">
        <v>40</v>
      </c>
      <c r="KB177">
        <v>10</v>
      </c>
      <c r="KO177">
        <v>15</v>
      </c>
      <c r="KR177">
        <v>16</v>
      </c>
      <c r="KS177">
        <v>20</v>
      </c>
      <c r="KT177">
        <v>10</v>
      </c>
      <c r="KY177">
        <v>22</v>
      </c>
      <c r="LF177">
        <v>52</v>
      </c>
      <c r="LH177">
        <v>64</v>
      </c>
      <c r="LL177">
        <v>10</v>
      </c>
      <c r="LQ177">
        <v>10</v>
      </c>
      <c r="LV177">
        <v>10</v>
      </c>
      <c r="LW177">
        <v>10</v>
      </c>
      <c r="LZ177">
        <v>10</v>
      </c>
      <c r="MF177">
        <v>10</v>
      </c>
      <c r="MG177">
        <v>12.5</v>
      </c>
      <c r="MU177">
        <v>10</v>
      </c>
      <c r="NB177">
        <v>10</v>
      </c>
      <c r="ND177">
        <v>10</v>
      </c>
      <c r="NF177">
        <v>20</v>
      </c>
      <c r="NO177">
        <v>10</v>
      </c>
      <c r="NQ177">
        <v>10</v>
      </c>
      <c r="NT177">
        <v>10</v>
      </c>
      <c r="OD177">
        <v>20</v>
      </c>
      <c r="OE177">
        <v>40</v>
      </c>
      <c r="OF177">
        <v>10</v>
      </c>
      <c r="OJ177">
        <v>32</v>
      </c>
      <c r="OK177">
        <v>32</v>
      </c>
      <c r="OL177">
        <v>16.670000000000002</v>
      </c>
      <c r="ON177">
        <v>10</v>
      </c>
      <c r="OQ177">
        <v>25</v>
      </c>
      <c r="OV177">
        <v>20</v>
      </c>
      <c r="OY177">
        <v>10</v>
      </c>
    </row>
    <row r="178" spans="1:419">
      <c r="A178" t="s">
        <v>435</v>
      </c>
      <c r="B178">
        <v>1987</v>
      </c>
      <c r="C178" t="s">
        <v>249</v>
      </c>
      <c r="D178" t="s">
        <v>248</v>
      </c>
      <c r="E178">
        <v>58.253329999999998</v>
      </c>
      <c r="F178">
        <v>11.05833</v>
      </c>
      <c r="G178">
        <v>100</v>
      </c>
      <c r="P178">
        <v>38</v>
      </c>
      <c r="AD178">
        <v>13.33</v>
      </c>
      <c r="AG178">
        <v>10</v>
      </c>
      <c r="AH178">
        <v>25</v>
      </c>
      <c r="AJ178">
        <v>10</v>
      </c>
      <c r="AN178">
        <v>20</v>
      </c>
      <c r="AO178">
        <v>26</v>
      </c>
      <c r="AP178">
        <v>260</v>
      </c>
      <c r="AR178">
        <v>68</v>
      </c>
      <c r="AS178">
        <v>20</v>
      </c>
      <c r="AW178">
        <v>10</v>
      </c>
      <c r="BI178">
        <v>10</v>
      </c>
      <c r="BV178">
        <v>15</v>
      </c>
      <c r="BW178">
        <v>10</v>
      </c>
      <c r="CC178">
        <v>10</v>
      </c>
      <c r="CM178">
        <v>15</v>
      </c>
      <c r="CN178">
        <v>166</v>
      </c>
      <c r="CP178">
        <v>20</v>
      </c>
      <c r="CT178">
        <v>150</v>
      </c>
      <c r="DI178">
        <v>10</v>
      </c>
      <c r="DL178">
        <v>12.5</v>
      </c>
      <c r="DN178">
        <v>888</v>
      </c>
      <c r="DP178">
        <v>10</v>
      </c>
      <c r="DR178">
        <v>10</v>
      </c>
      <c r="DV178">
        <v>20</v>
      </c>
      <c r="EJ178">
        <v>35</v>
      </c>
      <c r="EK178">
        <v>20</v>
      </c>
      <c r="EL178">
        <v>28</v>
      </c>
      <c r="EO178">
        <v>10</v>
      </c>
      <c r="EP178">
        <v>17.5</v>
      </c>
      <c r="EX178">
        <v>10</v>
      </c>
      <c r="FD178">
        <v>60</v>
      </c>
      <c r="FF178">
        <v>30</v>
      </c>
      <c r="FG178">
        <v>15</v>
      </c>
      <c r="FI178">
        <v>22</v>
      </c>
      <c r="FJ178">
        <v>10</v>
      </c>
      <c r="FL178">
        <v>16.670000000000002</v>
      </c>
      <c r="FM178">
        <v>20</v>
      </c>
      <c r="FO178">
        <v>10</v>
      </c>
      <c r="FS178">
        <v>16</v>
      </c>
      <c r="FT178">
        <v>10</v>
      </c>
      <c r="FU178">
        <v>10</v>
      </c>
      <c r="GA178">
        <v>10</v>
      </c>
      <c r="GE178">
        <v>2220</v>
      </c>
      <c r="GF178">
        <v>20</v>
      </c>
      <c r="GJ178">
        <v>10</v>
      </c>
      <c r="GT178">
        <v>92.5</v>
      </c>
      <c r="GX178">
        <v>15</v>
      </c>
      <c r="HA178">
        <v>15</v>
      </c>
      <c r="HD178">
        <v>96</v>
      </c>
      <c r="HE178">
        <v>10</v>
      </c>
      <c r="HF178">
        <v>26</v>
      </c>
      <c r="HP178">
        <v>10</v>
      </c>
      <c r="JA178">
        <v>12.5</v>
      </c>
      <c r="JB178">
        <v>60</v>
      </c>
      <c r="JF178">
        <v>10</v>
      </c>
      <c r="JG178">
        <v>10</v>
      </c>
      <c r="JH178">
        <v>10</v>
      </c>
      <c r="JI178">
        <v>10</v>
      </c>
      <c r="JN178">
        <v>10</v>
      </c>
      <c r="JO178">
        <v>20</v>
      </c>
      <c r="JV178">
        <v>13.33</v>
      </c>
      <c r="JY178">
        <v>10</v>
      </c>
      <c r="JZ178">
        <v>13.33</v>
      </c>
      <c r="KA178">
        <v>10</v>
      </c>
      <c r="KD178">
        <v>15</v>
      </c>
      <c r="KE178">
        <v>13.33</v>
      </c>
      <c r="KH178">
        <v>10</v>
      </c>
      <c r="KL178">
        <v>32</v>
      </c>
      <c r="KO178">
        <v>10</v>
      </c>
      <c r="KR178">
        <v>20</v>
      </c>
      <c r="KS178">
        <v>30</v>
      </c>
      <c r="LC178">
        <v>710</v>
      </c>
      <c r="LF178">
        <v>26</v>
      </c>
      <c r="LK178">
        <v>10</v>
      </c>
      <c r="MC178">
        <v>10</v>
      </c>
      <c r="MF178">
        <v>10</v>
      </c>
      <c r="MG178">
        <v>17.5</v>
      </c>
      <c r="MT178">
        <v>22.5</v>
      </c>
      <c r="MU178">
        <v>48</v>
      </c>
      <c r="NE178">
        <v>10</v>
      </c>
      <c r="NF178">
        <v>20</v>
      </c>
      <c r="NQ178">
        <v>10</v>
      </c>
      <c r="NT178">
        <v>12.5</v>
      </c>
      <c r="OE178">
        <v>35</v>
      </c>
      <c r="ON178">
        <v>10</v>
      </c>
      <c r="OV178">
        <v>10</v>
      </c>
    </row>
    <row r="179" spans="1:419">
      <c r="A179" t="s">
        <v>435</v>
      </c>
      <c r="B179">
        <v>1987</v>
      </c>
      <c r="C179" t="s">
        <v>252</v>
      </c>
      <c r="D179" t="s">
        <v>248</v>
      </c>
      <c r="E179">
        <v>58.339329999999997</v>
      </c>
      <c r="F179">
        <v>11.357329999999999</v>
      </c>
      <c r="G179">
        <v>27</v>
      </c>
      <c r="P179">
        <v>46</v>
      </c>
      <c r="AG179">
        <v>10</v>
      </c>
      <c r="AO179">
        <v>144</v>
      </c>
      <c r="AP179">
        <v>798</v>
      </c>
      <c r="AR179">
        <v>32</v>
      </c>
      <c r="AV179">
        <v>10</v>
      </c>
      <c r="BE179">
        <v>15</v>
      </c>
      <c r="BU179">
        <v>20</v>
      </c>
      <c r="BV179">
        <v>10</v>
      </c>
      <c r="BW179">
        <v>10</v>
      </c>
      <c r="CL179">
        <v>10</v>
      </c>
      <c r="CN179">
        <v>15</v>
      </c>
      <c r="CZ179">
        <v>30</v>
      </c>
      <c r="DI179">
        <v>38</v>
      </c>
      <c r="DN179">
        <v>10</v>
      </c>
      <c r="DR179">
        <v>122</v>
      </c>
      <c r="DZ179">
        <v>10</v>
      </c>
      <c r="EE179">
        <v>10</v>
      </c>
      <c r="EH179">
        <v>20</v>
      </c>
      <c r="ET179">
        <v>10</v>
      </c>
      <c r="FD179">
        <v>13.33</v>
      </c>
      <c r="FI179">
        <v>10</v>
      </c>
      <c r="FN179">
        <v>20</v>
      </c>
      <c r="FO179">
        <v>12</v>
      </c>
      <c r="GE179">
        <v>10</v>
      </c>
      <c r="GJ179">
        <v>25</v>
      </c>
      <c r="GT179">
        <v>1590</v>
      </c>
      <c r="GU179">
        <v>84</v>
      </c>
      <c r="GX179">
        <v>10</v>
      </c>
      <c r="HD179">
        <v>70</v>
      </c>
      <c r="HF179">
        <v>30</v>
      </c>
      <c r="JA179">
        <v>10</v>
      </c>
      <c r="JI179">
        <v>17.5</v>
      </c>
      <c r="JR179">
        <v>10</v>
      </c>
      <c r="KD179">
        <v>16.670000000000002</v>
      </c>
      <c r="KR179">
        <v>16.670000000000002</v>
      </c>
      <c r="KT179">
        <v>10</v>
      </c>
      <c r="LA179">
        <v>10</v>
      </c>
      <c r="LF179">
        <v>130</v>
      </c>
      <c r="LV179">
        <v>10</v>
      </c>
      <c r="LZ179">
        <v>10</v>
      </c>
      <c r="ME179">
        <v>15</v>
      </c>
      <c r="MG179">
        <v>10</v>
      </c>
      <c r="MU179">
        <v>10</v>
      </c>
      <c r="NB179">
        <v>10</v>
      </c>
      <c r="ND179">
        <v>10</v>
      </c>
      <c r="NF179">
        <v>44</v>
      </c>
      <c r="NQ179">
        <v>56</v>
      </c>
      <c r="OE179">
        <v>50</v>
      </c>
      <c r="OF179">
        <v>16</v>
      </c>
      <c r="OK179">
        <v>10</v>
      </c>
      <c r="OO179">
        <v>10</v>
      </c>
      <c r="OW179">
        <v>10</v>
      </c>
    </row>
    <row r="180" spans="1:419">
      <c r="A180" t="s">
        <v>435</v>
      </c>
      <c r="B180">
        <v>1987</v>
      </c>
      <c r="C180" t="s">
        <v>251</v>
      </c>
      <c r="D180" t="s">
        <v>248</v>
      </c>
      <c r="E180">
        <v>58.38167</v>
      </c>
      <c r="F180">
        <v>11.15333</v>
      </c>
      <c r="G180">
        <v>49</v>
      </c>
      <c r="P180">
        <v>64</v>
      </c>
      <c r="AG180">
        <v>10</v>
      </c>
      <c r="AN180">
        <v>30</v>
      </c>
      <c r="AO180">
        <v>84</v>
      </c>
      <c r="AP180">
        <v>1004</v>
      </c>
      <c r="AR180">
        <v>50</v>
      </c>
      <c r="AT180">
        <v>10</v>
      </c>
      <c r="AV180">
        <v>10</v>
      </c>
      <c r="BA180">
        <v>10</v>
      </c>
      <c r="BU180">
        <v>25</v>
      </c>
      <c r="BV180">
        <v>20</v>
      </c>
      <c r="BX180">
        <v>10</v>
      </c>
      <c r="CL180">
        <v>10</v>
      </c>
      <c r="CM180">
        <v>10</v>
      </c>
      <c r="CN180">
        <v>10</v>
      </c>
      <c r="CO180">
        <v>10</v>
      </c>
      <c r="CU180">
        <v>10</v>
      </c>
      <c r="CZ180">
        <v>33.33</v>
      </c>
      <c r="DI180">
        <v>78</v>
      </c>
      <c r="DK180">
        <v>10</v>
      </c>
      <c r="DL180">
        <v>18</v>
      </c>
      <c r="DN180">
        <v>94</v>
      </c>
      <c r="DR180">
        <v>362</v>
      </c>
      <c r="DZ180">
        <v>96</v>
      </c>
      <c r="EA180">
        <v>10</v>
      </c>
      <c r="EC180">
        <v>24</v>
      </c>
      <c r="EG180">
        <v>10</v>
      </c>
      <c r="EH180">
        <v>22.5</v>
      </c>
      <c r="EJ180">
        <v>10</v>
      </c>
      <c r="EL180">
        <v>10</v>
      </c>
      <c r="EP180">
        <v>10</v>
      </c>
      <c r="FD180">
        <v>10</v>
      </c>
      <c r="FF180">
        <v>10</v>
      </c>
      <c r="FG180">
        <v>10</v>
      </c>
      <c r="FI180">
        <v>25</v>
      </c>
      <c r="FL180">
        <v>20</v>
      </c>
      <c r="FN180">
        <v>16.670000000000002</v>
      </c>
      <c r="FO180">
        <v>42</v>
      </c>
      <c r="FP180">
        <v>10</v>
      </c>
      <c r="GE180">
        <v>32</v>
      </c>
      <c r="GJ180">
        <v>38</v>
      </c>
      <c r="GT180">
        <v>224</v>
      </c>
      <c r="GU180">
        <v>42</v>
      </c>
      <c r="GX180">
        <v>10</v>
      </c>
      <c r="HF180">
        <v>13.33</v>
      </c>
      <c r="HN180">
        <v>10</v>
      </c>
      <c r="IT180">
        <v>13.33</v>
      </c>
      <c r="JA180">
        <v>16.670000000000002</v>
      </c>
      <c r="JH180">
        <v>20</v>
      </c>
      <c r="JI180">
        <v>22.5</v>
      </c>
      <c r="JM180">
        <v>20</v>
      </c>
      <c r="JZ180">
        <v>10</v>
      </c>
      <c r="KD180">
        <v>10</v>
      </c>
      <c r="KE180">
        <v>10</v>
      </c>
      <c r="KR180">
        <v>44</v>
      </c>
      <c r="LA180">
        <v>45</v>
      </c>
      <c r="LF180">
        <v>44</v>
      </c>
      <c r="LH180">
        <v>46</v>
      </c>
      <c r="LV180">
        <v>10</v>
      </c>
      <c r="LW180">
        <v>10</v>
      </c>
      <c r="LZ180">
        <v>17.5</v>
      </c>
      <c r="ME180">
        <v>10</v>
      </c>
      <c r="MF180">
        <v>10</v>
      </c>
      <c r="MG180">
        <v>13.33</v>
      </c>
      <c r="MT180">
        <v>10</v>
      </c>
      <c r="ND180">
        <v>10</v>
      </c>
      <c r="NE180">
        <v>10</v>
      </c>
      <c r="NF180">
        <v>17.5</v>
      </c>
      <c r="NM180">
        <v>10</v>
      </c>
      <c r="NO180">
        <v>10</v>
      </c>
      <c r="NQ180">
        <v>40</v>
      </c>
      <c r="NT180">
        <v>20</v>
      </c>
      <c r="OD180">
        <v>16.670000000000002</v>
      </c>
      <c r="OE180">
        <v>25</v>
      </c>
      <c r="OF180">
        <v>20</v>
      </c>
      <c r="OJ180">
        <v>33.33</v>
      </c>
      <c r="OK180">
        <v>40</v>
      </c>
      <c r="OL180">
        <v>10</v>
      </c>
      <c r="OO180">
        <v>10</v>
      </c>
      <c r="OP180">
        <v>15</v>
      </c>
      <c r="OV180">
        <v>10</v>
      </c>
      <c r="OW180">
        <v>10</v>
      </c>
      <c r="OY180">
        <v>10</v>
      </c>
    </row>
    <row r="181" spans="1:419">
      <c r="A181" t="s">
        <v>435</v>
      </c>
      <c r="B181">
        <v>1987</v>
      </c>
      <c r="C181" t="s">
        <v>256</v>
      </c>
      <c r="D181" t="s">
        <v>248</v>
      </c>
      <c r="E181">
        <v>58.248330000000003</v>
      </c>
      <c r="F181">
        <v>10.571669999999999</v>
      </c>
      <c r="G181">
        <v>300</v>
      </c>
      <c r="P181">
        <v>330</v>
      </c>
      <c r="AE181">
        <v>13.33</v>
      </c>
      <c r="AK181">
        <v>84</v>
      </c>
      <c r="AT181">
        <v>804</v>
      </c>
      <c r="BV181">
        <v>10</v>
      </c>
      <c r="BX181">
        <v>17.5</v>
      </c>
      <c r="CD181">
        <v>10</v>
      </c>
      <c r="CF181">
        <v>16.670000000000002</v>
      </c>
      <c r="CI181">
        <v>13.33</v>
      </c>
      <c r="CN181">
        <v>10</v>
      </c>
      <c r="CV181">
        <v>10</v>
      </c>
      <c r="DF181">
        <v>30</v>
      </c>
      <c r="DK181">
        <v>20</v>
      </c>
      <c r="DN181">
        <v>17.5</v>
      </c>
      <c r="DQ181">
        <v>10</v>
      </c>
      <c r="DT181">
        <v>10</v>
      </c>
      <c r="ED181">
        <v>10</v>
      </c>
      <c r="EH181">
        <v>25</v>
      </c>
      <c r="EI181">
        <v>10</v>
      </c>
      <c r="EL181">
        <v>62</v>
      </c>
      <c r="EP181">
        <v>10</v>
      </c>
      <c r="EW181">
        <v>10</v>
      </c>
      <c r="FA181">
        <v>10</v>
      </c>
      <c r="FI181">
        <v>10</v>
      </c>
      <c r="FN181">
        <v>20</v>
      </c>
      <c r="GD181">
        <v>25</v>
      </c>
      <c r="GE181">
        <v>316</v>
      </c>
      <c r="GG181">
        <v>186</v>
      </c>
      <c r="GR181">
        <v>16.670000000000002</v>
      </c>
      <c r="HA181">
        <v>10</v>
      </c>
      <c r="HF181">
        <v>10</v>
      </c>
      <c r="HG181">
        <v>10</v>
      </c>
      <c r="IB181">
        <v>13.33</v>
      </c>
      <c r="ID181">
        <v>18</v>
      </c>
      <c r="IM181">
        <v>10</v>
      </c>
      <c r="JA181">
        <v>10</v>
      </c>
      <c r="JB181">
        <v>30</v>
      </c>
      <c r="JC181">
        <v>30</v>
      </c>
      <c r="JF181">
        <v>10</v>
      </c>
      <c r="JI181">
        <v>10</v>
      </c>
      <c r="JM181">
        <v>10</v>
      </c>
      <c r="JP181">
        <v>134</v>
      </c>
      <c r="JT181">
        <v>42</v>
      </c>
      <c r="JX181">
        <v>10</v>
      </c>
      <c r="KF181">
        <v>13.33</v>
      </c>
      <c r="KL181">
        <v>26</v>
      </c>
      <c r="LA181">
        <v>10</v>
      </c>
      <c r="LO181">
        <v>72</v>
      </c>
      <c r="MC181">
        <v>25</v>
      </c>
      <c r="MR181">
        <v>10</v>
      </c>
      <c r="MU181">
        <v>20</v>
      </c>
      <c r="MZ181">
        <v>10</v>
      </c>
      <c r="NE181">
        <v>10</v>
      </c>
      <c r="NR181">
        <v>10</v>
      </c>
      <c r="NT181">
        <v>12.5</v>
      </c>
      <c r="OF181">
        <v>10</v>
      </c>
      <c r="OL181">
        <v>724</v>
      </c>
      <c r="OM181">
        <v>62</v>
      </c>
      <c r="ON181">
        <v>10</v>
      </c>
      <c r="PB181">
        <v>94</v>
      </c>
      <c r="PC181">
        <v>10</v>
      </c>
    </row>
    <row r="182" spans="1:419">
      <c r="A182" t="s">
        <v>435</v>
      </c>
      <c r="B182">
        <v>1987</v>
      </c>
      <c r="C182" t="s">
        <v>250</v>
      </c>
      <c r="D182" t="s">
        <v>248</v>
      </c>
      <c r="E182">
        <v>58.541670000000003</v>
      </c>
      <c r="F182">
        <v>10.79167</v>
      </c>
      <c r="G182">
        <v>100</v>
      </c>
      <c r="P182">
        <v>256</v>
      </c>
      <c r="AA182">
        <v>10</v>
      </c>
      <c r="AB182">
        <v>10</v>
      </c>
      <c r="AD182">
        <v>20</v>
      </c>
      <c r="AH182">
        <v>16.670000000000002</v>
      </c>
      <c r="AJ182">
        <v>20</v>
      </c>
      <c r="AN182">
        <v>25</v>
      </c>
      <c r="AO182">
        <v>26</v>
      </c>
      <c r="AP182">
        <v>132</v>
      </c>
      <c r="AR182">
        <v>350</v>
      </c>
      <c r="AV182">
        <v>33.33</v>
      </c>
      <c r="BA182">
        <v>10</v>
      </c>
      <c r="BE182">
        <v>13.33</v>
      </c>
      <c r="BV182">
        <v>25</v>
      </c>
      <c r="CC182">
        <v>10</v>
      </c>
      <c r="CL182">
        <v>10</v>
      </c>
      <c r="CM182">
        <v>10</v>
      </c>
      <c r="CN182">
        <v>132</v>
      </c>
      <c r="CU182">
        <v>10</v>
      </c>
      <c r="CZ182">
        <v>10</v>
      </c>
      <c r="DN182">
        <v>424</v>
      </c>
      <c r="DQ182">
        <v>10</v>
      </c>
      <c r="DR182">
        <v>72</v>
      </c>
      <c r="DU182">
        <v>10</v>
      </c>
      <c r="DZ182">
        <v>15</v>
      </c>
      <c r="EC182">
        <v>30</v>
      </c>
      <c r="EE182">
        <v>10</v>
      </c>
      <c r="EJ182">
        <v>10</v>
      </c>
      <c r="EL182">
        <v>17.5</v>
      </c>
      <c r="EN182">
        <v>10</v>
      </c>
      <c r="EP182">
        <v>10</v>
      </c>
      <c r="EX182">
        <v>10</v>
      </c>
      <c r="EY182">
        <v>20</v>
      </c>
      <c r="FA182">
        <v>10</v>
      </c>
      <c r="FD182">
        <v>90</v>
      </c>
      <c r="FF182">
        <v>10</v>
      </c>
      <c r="FG182">
        <v>10</v>
      </c>
      <c r="FI182">
        <v>22.5</v>
      </c>
      <c r="FJ182">
        <v>10</v>
      </c>
      <c r="FL182">
        <v>20</v>
      </c>
      <c r="FM182">
        <v>15</v>
      </c>
      <c r="FO182">
        <v>20</v>
      </c>
      <c r="FS182">
        <v>10</v>
      </c>
      <c r="FT182">
        <v>10</v>
      </c>
      <c r="FU182">
        <v>15</v>
      </c>
      <c r="GE182">
        <v>2558</v>
      </c>
      <c r="GT182">
        <v>10</v>
      </c>
      <c r="GX182">
        <v>30</v>
      </c>
      <c r="GY182">
        <v>20</v>
      </c>
      <c r="HD182">
        <v>36.67</v>
      </c>
      <c r="HE182">
        <v>13.33</v>
      </c>
      <c r="HF182">
        <v>22</v>
      </c>
      <c r="HP182">
        <v>80</v>
      </c>
      <c r="HS182">
        <v>54</v>
      </c>
      <c r="HT182">
        <v>10</v>
      </c>
      <c r="IB182">
        <v>15</v>
      </c>
      <c r="II182">
        <v>20</v>
      </c>
      <c r="IP182">
        <v>10</v>
      </c>
      <c r="JA182">
        <v>25</v>
      </c>
      <c r="JQ182">
        <v>10</v>
      </c>
      <c r="JY182">
        <v>25</v>
      </c>
      <c r="JZ182">
        <v>30</v>
      </c>
      <c r="KL182">
        <v>30</v>
      </c>
      <c r="KO182">
        <v>50</v>
      </c>
      <c r="KS182">
        <v>30</v>
      </c>
      <c r="LA182">
        <v>30</v>
      </c>
      <c r="LC182">
        <v>15</v>
      </c>
      <c r="LF182">
        <v>13.33</v>
      </c>
      <c r="LQ182">
        <v>77.5</v>
      </c>
      <c r="LZ182">
        <v>10</v>
      </c>
      <c r="MF182">
        <v>15</v>
      </c>
      <c r="MG182">
        <v>20</v>
      </c>
      <c r="MI182">
        <v>10</v>
      </c>
      <c r="MT182">
        <v>20</v>
      </c>
      <c r="MU182">
        <v>46</v>
      </c>
      <c r="MV182">
        <v>10</v>
      </c>
      <c r="NB182">
        <v>10</v>
      </c>
      <c r="NE182">
        <v>10</v>
      </c>
      <c r="NF182">
        <v>38</v>
      </c>
      <c r="NO182">
        <v>10</v>
      </c>
      <c r="NQ182">
        <v>20</v>
      </c>
      <c r="NT182">
        <v>108</v>
      </c>
      <c r="OE182">
        <v>13.33</v>
      </c>
      <c r="OF182">
        <v>27.5</v>
      </c>
      <c r="OL182">
        <v>22</v>
      </c>
      <c r="ON182">
        <v>10</v>
      </c>
      <c r="OO182">
        <v>13.33</v>
      </c>
      <c r="OV182">
        <v>20</v>
      </c>
      <c r="OW182">
        <v>10</v>
      </c>
    </row>
    <row r="183" spans="1:419">
      <c r="A183" t="s">
        <v>435</v>
      </c>
      <c r="B183">
        <v>1987</v>
      </c>
      <c r="C183" t="s">
        <v>255</v>
      </c>
      <c r="D183" t="s">
        <v>254</v>
      </c>
      <c r="E183">
        <v>55</v>
      </c>
      <c r="F183">
        <v>14.08333</v>
      </c>
      <c r="G183">
        <v>47</v>
      </c>
      <c r="K183" t="s">
        <v>244</v>
      </c>
      <c r="BA183">
        <v>9.8039199999999997</v>
      </c>
      <c r="BX183">
        <v>36.76473</v>
      </c>
      <c r="FQ183">
        <v>9.8039199999999997</v>
      </c>
    </row>
    <row r="184" spans="1:419">
      <c r="A184" t="s">
        <v>435</v>
      </c>
      <c r="B184">
        <v>1988</v>
      </c>
      <c r="C184">
        <v>6010</v>
      </c>
      <c r="D184" t="s">
        <v>245</v>
      </c>
      <c r="E184">
        <v>58.841500000000003</v>
      </c>
      <c r="F184">
        <v>17.552</v>
      </c>
      <c r="G184">
        <v>21</v>
      </c>
      <c r="H184">
        <v>6.5</v>
      </c>
      <c r="I184">
        <v>3.8</v>
      </c>
      <c r="J184">
        <v>14.725</v>
      </c>
      <c r="K184" t="s">
        <v>244</v>
      </c>
      <c r="L184">
        <v>12.01</v>
      </c>
      <c r="M184">
        <v>362</v>
      </c>
      <c r="N184">
        <v>83.19</v>
      </c>
      <c r="BX184">
        <v>14.436970000000001</v>
      </c>
      <c r="FQ184">
        <v>38.498600000000003</v>
      </c>
      <c r="HH184">
        <v>529.35500000000002</v>
      </c>
      <c r="IJ184">
        <v>44.914979999999993</v>
      </c>
      <c r="IX184">
        <v>19.249300000000002</v>
      </c>
      <c r="MX184">
        <v>9.6246399999999994</v>
      </c>
    </row>
    <row r="185" spans="1:419">
      <c r="A185" t="s">
        <v>435</v>
      </c>
      <c r="B185">
        <v>1988</v>
      </c>
      <c r="C185">
        <v>6016</v>
      </c>
      <c r="D185" t="s">
        <v>245</v>
      </c>
      <c r="E185">
        <v>58.744500000000002</v>
      </c>
      <c r="F185">
        <v>17.835830000000001</v>
      </c>
      <c r="G185">
        <v>27</v>
      </c>
      <c r="H185">
        <v>6.6</v>
      </c>
      <c r="I185">
        <v>2.7</v>
      </c>
      <c r="J185">
        <v>14.375</v>
      </c>
      <c r="K185" t="s">
        <v>244</v>
      </c>
      <c r="BP185">
        <v>53.191499999999998</v>
      </c>
      <c r="FQ185">
        <v>9.6711799999999997</v>
      </c>
      <c r="HH185">
        <v>689.87733333333335</v>
      </c>
      <c r="IJ185">
        <v>196.64700000000002</v>
      </c>
      <c r="MX185">
        <v>19.342353333333332</v>
      </c>
    </row>
    <row r="186" spans="1:419">
      <c r="A186" t="s">
        <v>435</v>
      </c>
      <c r="B186">
        <v>1988</v>
      </c>
      <c r="C186">
        <v>6023</v>
      </c>
      <c r="D186" t="s">
        <v>245</v>
      </c>
      <c r="E186">
        <v>58.759</v>
      </c>
      <c r="F186">
        <v>17.719000000000001</v>
      </c>
      <c r="G186">
        <v>36</v>
      </c>
      <c r="H186">
        <v>6.6</v>
      </c>
      <c r="I186">
        <v>2.6</v>
      </c>
      <c r="J186">
        <v>14.85</v>
      </c>
      <c r="K186" t="s">
        <v>244</v>
      </c>
      <c r="L186">
        <v>2.58</v>
      </c>
      <c r="N186">
        <v>58.36</v>
      </c>
      <c r="FQ186">
        <v>48.355926666666669</v>
      </c>
      <c r="HH186">
        <v>286.91133333333329</v>
      </c>
      <c r="IJ186">
        <v>1740.8133333333335</v>
      </c>
      <c r="MA186">
        <v>29.013500000000004</v>
      </c>
      <c r="MX186">
        <v>54.803366666666669</v>
      </c>
    </row>
    <row r="187" spans="1:419">
      <c r="A187" t="s">
        <v>435</v>
      </c>
      <c r="B187">
        <v>1988</v>
      </c>
      <c r="C187">
        <v>6004</v>
      </c>
      <c r="D187" t="s">
        <v>245</v>
      </c>
      <c r="E187">
        <v>58.775329999999997</v>
      </c>
      <c r="F187">
        <v>17.691669999999998</v>
      </c>
      <c r="G187">
        <v>44</v>
      </c>
      <c r="H187">
        <v>6.6</v>
      </c>
      <c r="I187">
        <v>2.8</v>
      </c>
      <c r="J187">
        <v>12.545</v>
      </c>
      <c r="K187" t="s">
        <v>244</v>
      </c>
      <c r="L187">
        <v>5.44</v>
      </c>
      <c r="M187">
        <v>313</v>
      </c>
      <c r="N187">
        <v>69.7</v>
      </c>
      <c r="BX187">
        <v>57.74785</v>
      </c>
      <c r="HH187">
        <v>81.809650000000005</v>
      </c>
      <c r="IJ187">
        <v>81.809449999999998</v>
      </c>
      <c r="MA187">
        <v>206.92950000000002</v>
      </c>
    </row>
    <row r="188" spans="1:419">
      <c r="A188" t="s">
        <v>435</v>
      </c>
      <c r="B188">
        <v>1988</v>
      </c>
      <c r="C188">
        <v>6006</v>
      </c>
      <c r="D188" t="s">
        <v>245</v>
      </c>
      <c r="E188">
        <v>58.719830000000002</v>
      </c>
      <c r="F188">
        <v>17.84083</v>
      </c>
      <c r="G188">
        <v>60</v>
      </c>
      <c r="H188">
        <v>7.7</v>
      </c>
      <c r="I188">
        <v>2.9</v>
      </c>
      <c r="J188">
        <v>9.48</v>
      </c>
      <c r="K188" t="s">
        <v>244</v>
      </c>
      <c r="L188">
        <v>4.3499999999999996</v>
      </c>
      <c r="M188">
        <v>280</v>
      </c>
      <c r="N188">
        <v>67.16</v>
      </c>
      <c r="BX188">
        <v>9.6246399999999994</v>
      </c>
      <c r="HH188">
        <v>28.873899999999999</v>
      </c>
      <c r="IJ188">
        <v>33.686250000000001</v>
      </c>
      <c r="IX188">
        <v>9.6246399999999994</v>
      </c>
      <c r="MA188">
        <v>221.36666666666667</v>
      </c>
      <c r="MX188">
        <v>28.873933333333337</v>
      </c>
    </row>
    <row r="189" spans="1:419">
      <c r="A189" t="s">
        <v>435</v>
      </c>
      <c r="B189">
        <v>1988</v>
      </c>
      <c r="C189" t="s">
        <v>253</v>
      </c>
      <c r="D189" t="s">
        <v>248</v>
      </c>
      <c r="E189">
        <v>58.24</v>
      </c>
      <c r="F189">
        <v>11.25</v>
      </c>
      <c r="G189">
        <v>49</v>
      </c>
      <c r="P189">
        <v>228</v>
      </c>
      <c r="AC189">
        <v>10</v>
      </c>
      <c r="AD189">
        <v>16.670000000000002</v>
      </c>
      <c r="AG189">
        <v>20</v>
      </c>
      <c r="AO189">
        <v>42</v>
      </c>
      <c r="AP189">
        <v>436</v>
      </c>
      <c r="AR189">
        <v>58</v>
      </c>
      <c r="AS189">
        <v>20</v>
      </c>
      <c r="AT189">
        <v>10</v>
      </c>
      <c r="AV189">
        <v>10</v>
      </c>
      <c r="BA189">
        <v>10</v>
      </c>
      <c r="BV189">
        <v>20</v>
      </c>
      <c r="BY189">
        <v>10</v>
      </c>
      <c r="CL189">
        <v>10</v>
      </c>
      <c r="CM189">
        <v>10</v>
      </c>
      <c r="CN189">
        <v>40</v>
      </c>
      <c r="CP189">
        <v>10</v>
      </c>
      <c r="CR189">
        <v>10</v>
      </c>
      <c r="CU189">
        <v>22.5</v>
      </c>
      <c r="CZ189">
        <v>74</v>
      </c>
      <c r="DC189">
        <v>10</v>
      </c>
      <c r="DI189">
        <v>156</v>
      </c>
      <c r="DL189">
        <v>20</v>
      </c>
      <c r="DN189">
        <v>978</v>
      </c>
      <c r="DR189">
        <v>222</v>
      </c>
      <c r="DZ189">
        <v>30</v>
      </c>
      <c r="EH189">
        <v>13.33</v>
      </c>
      <c r="FD189">
        <v>23.33</v>
      </c>
      <c r="FG189">
        <v>20</v>
      </c>
      <c r="FI189">
        <v>15</v>
      </c>
      <c r="FJ189">
        <v>10</v>
      </c>
      <c r="FL189">
        <v>78</v>
      </c>
      <c r="FM189">
        <v>15</v>
      </c>
      <c r="FN189">
        <v>16.670000000000002</v>
      </c>
      <c r="FO189">
        <v>55</v>
      </c>
      <c r="FT189">
        <v>10</v>
      </c>
      <c r="GB189">
        <v>10</v>
      </c>
      <c r="GE189">
        <v>72</v>
      </c>
      <c r="GG189">
        <v>10</v>
      </c>
      <c r="GJ189">
        <v>127.5</v>
      </c>
      <c r="GT189">
        <v>570</v>
      </c>
      <c r="GU189">
        <v>32</v>
      </c>
      <c r="GX189">
        <v>20</v>
      </c>
      <c r="HA189">
        <v>13.33</v>
      </c>
      <c r="HD189">
        <v>50</v>
      </c>
      <c r="HE189">
        <v>10</v>
      </c>
      <c r="HF189">
        <v>10</v>
      </c>
      <c r="HK189">
        <v>20</v>
      </c>
      <c r="HM189">
        <v>10</v>
      </c>
      <c r="IZ189">
        <v>10</v>
      </c>
      <c r="JA189">
        <v>30</v>
      </c>
      <c r="JH189">
        <v>10</v>
      </c>
      <c r="JM189">
        <v>10</v>
      </c>
      <c r="JV189">
        <v>20</v>
      </c>
      <c r="JZ189">
        <v>50</v>
      </c>
      <c r="KB189">
        <v>10</v>
      </c>
      <c r="KD189">
        <v>10</v>
      </c>
      <c r="KE189">
        <v>10</v>
      </c>
      <c r="KL189">
        <v>10</v>
      </c>
      <c r="KO189">
        <v>10</v>
      </c>
      <c r="KR189">
        <v>28</v>
      </c>
      <c r="KS189">
        <v>10</v>
      </c>
      <c r="KT189">
        <v>10</v>
      </c>
      <c r="KV189">
        <v>10</v>
      </c>
      <c r="KW189">
        <v>10</v>
      </c>
      <c r="KY189">
        <v>10</v>
      </c>
      <c r="LC189">
        <v>10</v>
      </c>
      <c r="LF189">
        <v>118</v>
      </c>
      <c r="LH189">
        <v>124</v>
      </c>
      <c r="LL189">
        <v>10</v>
      </c>
      <c r="LV189">
        <v>10</v>
      </c>
      <c r="LZ189">
        <v>10</v>
      </c>
      <c r="MC189">
        <v>10</v>
      </c>
      <c r="ME189">
        <v>10</v>
      </c>
      <c r="MF189">
        <v>20</v>
      </c>
      <c r="MG189">
        <v>62.5</v>
      </c>
      <c r="MT189">
        <v>25</v>
      </c>
      <c r="MU189">
        <v>10</v>
      </c>
      <c r="NB189">
        <v>10</v>
      </c>
      <c r="ND189">
        <v>10</v>
      </c>
      <c r="NF189">
        <v>12.5</v>
      </c>
      <c r="NM189">
        <v>10</v>
      </c>
      <c r="NQ189">
        <v>48</v>
      </c>
      <c r="NS189">
        <v>10</v>
      </c>
      <c r="NT189">
        <v>10</v>
      </c>
      <c r="OJ189">
        <v>20</v>
      </c>
      <c r="OK189">
        <v>10</v>
      </c>
      <c r="OL189">
        <v>15</v>
      </c>
      <c r="ON189">
        <v>23.33</v>
      </c>
      <c r="OO189">
        <v>10</v>
      </c>
      <c r="OR189">
        <v>10</v>
      </c>
      <c r="OV189">
        <v>10</v>
      </c>
      <c r="OX189">
        <v>10</v>
      </c>
      <c r="OY189">
        <v>22</v>
      </c>
    </row>
    <row r="190" spans="1:419">
      <c r="A190" t="s">
        <v>435</v>
      </c>
      <c r="B190">
        <v>1988</v>
      </c>
      <c r="C190" t="s">
        <v>251</v>
      </c>
      <c r="D190" t="s">
        <v>248</v>
      </c>
      <c r="E190">
        <v>58.38167</v>
      </c>
      <c r="F190">
        <v>11.15333</v>
      </c>
      <c r="G190">
        <v>49</v>
      </c>
      <c r="P190">
        <v>400</v>
      </c>
      <c r="AG190">
        <v>10</v>
      </c>
      <c r="AN190">
        <v>60</v>
      </c>
      <c r="AO190">
        <v>60</v>
      </c>
      <c r="AP190">
        <v>364</v>
      </c>
      <c r="AR190">
        <v>20</v>
      </c>
      <c r="AV190">
        <v>10</v>
      </c>
      <c r="BA190">
        <v>10</v>
      </c>
      <c r="BV190">
        <v>20</v>
      </c>
      <c r="CE190">
        <v>10</v>
      </c>
      <c r="CL190">
        <v>10</v>
      </c>
      <c r="CM190">
        <v>10</v>
      </c>
      <c r="CN190">
        <v>35</v>
      </c>
      <c r="CU190">
        <v>20</v>
      </c>
      <c r="CZ190">
        <v>56</v>
      </c>
      <c r="DI190">
        <v>202</v>
      </c>
      <c r="DL190">
        <v>10</v>
      </c>
      <c r="DN190">
        <v>404</v>
      </c>
      <c r="DR190">
        <v>194</v>
      </c>
      <c r="DZ190">
        <v>90</v>
      </c>
      <c r="EH190">
        <v>15</v>
      </c>
      <c r="EP190">
        <v>10</v>
      </c>
      <c r="FD190">
        <v>40</v>
      </c>
      <c r="FI190">
        <v>38</v>
      </c>
      <c r="FL190">
        <v>10</v>
      </c>
      <c r="FN190">
        <v>10</v>
      </c>
      <c r="FO190">
        <v>58</v>
      </c>
      <c r="GE190">
        <v>217.5</v>
      </c>
      <c r="GJ190">
        <v>104</v>
      </c>
      <c r="GT190">
        <v>358</v>
      </c>
      <c r="GU190">
        <v>10</v>
      </c>
      <c r="GX190">
        <v>10</v>
      </c>
      <c r="HF190">
        <v>10</v>
      </c>
      <c r="IZ190">
        <v>10</v>
      </c>
      <c r="JA190">
        <v>10</v>
      </c>
      <c r="JH190">
        <v>10</v>
      </c>
      <c r="JI190">
        <v>13.33</v>
      </c>
      <c r="JM190">
        <v>10</v>
      </c>
      <c r="JV190">
        <v>10</v>
      </c>
      <c r="JZ190">
        <v>30</v>
      </c>
      <c r="KD190">
        <v>10</v>
      </c>
      <c r="KO190">
        <v>20</v>
      </c>
      <c r="KR190">
        <v>52.5</v>
      </c>
      <c r="KY190">
        <v>20</v>
      </c>
      <c r="LF190">
        <v>104</v>
      </c>
      <c r="LH190">
        <v>24</v>
      </c>
      <c r="LQ190">
        <v>10</v>
      </c>
      <c r="LV190">
        <v>10</v>
      </c>
      <c r="ME190">
        <v>10</v>
      </c>
      <c r="MF190">
        <v>10</v>
      </c>
      <c r="MG190">
        <v>65</v>
      </c>
      <c r="MT190">
        <v>10</v>
      </c>
      <c r="NB190">
        <v>10</v>
      </c>
      <c r="ND190">
        <v>10</v>
      </c>
      <c r="NF190">
        <v>15</v>
      </c>
      <c r="NQ190">
        <v>26</v>
      </c>
      <c r="OF190">
        <v>10</v>
      </c>
      <c r="OJ190">
        <v>20</v>
      </c>
      <c r="OL190">
        <v>10</v>
      </c>
      <c r="ON190">
        <v>45</v>
      </c>
      <c r="OY190">
        <v>16.670000000000002</v>
      </c>
    </row>
    <row r="191" spans="1:419">
      <c r="A191" t="s">
        <v>435</v>
      </c>
      <c r="B191">
        <v>1988</v>
      </c>
      <c r="C191" t="s">
        <v>256</v>
      </c>
      <c r="D191" t="s">
        <v>248</v>
      </c>
      <c r="E191">
        <v>58.248330000000003</v>
      </c>
      <c r="F191">
        <v>10.571669999999999</v>
      </c>
      <c r="G191">
        <v>300</v>
      </c>
      <c r="P191">
        <v>280</v>
      </c>
      <c r="AH191">
        <v>10</v>
      </c>
      <c r="AK191">
        <v>142</v>
      </c>
      <c r="AQ191">
        <v>10</v>
      </c>
      <c r="AT191">
        <v>718</v>
      </c>
      <c r="BV191">
        <v>10</v>
      </c>
      <c r="BX191">
        <v>16</v>
      </c>
      <c r="CD191">
        <v>10</v>
      </c>
      <c r="CF191">
        <v>18</v>
      </c>
      <c r="CI191">
        <v>10</v>
      </c>
      <c r="CN191">
        <v>10</v>
      </c>
      <c r="CR191">
        <v>10</v>
      </c>
      <c r="CT191">
        <v>10</v>
      </c>
      <c r="DF191">
        <v>27.5</v>
      </c>
      <c r="DL191">
        <v>10</v>
      </c>
      <c r="DN191">
        <v>16.670000000000002</v>
      </c>
      <c r="DT191">
        <v>30</v>
      </c>
      <c r="EB191">
        <v>10</v>
      </c>
      <c r="EH191">
        <v>55</v>
      </c>
      <c r="EI191">
        <v>20</v>
      </c>
      <c r="EL191">
        <v>46</v>
      </c>
      <c r="EO191">
        <v>10</v>
      </c>
      <c r="EP191">
        <v>15</v>
      </c>
      <c r="EW191">
        <v>10</v>
      </c>
      <c r="FA191">
        <v>10</v>
      </c>
      <c r="FL191">
        <v>10</v>
      </c>
      <c r="FN191">
        <v>20</v>
      </c>
      <c r="GD191">
        <v>15</v>
      </c>
      <c r="GE191">
        <v>516</v>
      </c>
      <c r="GG191">
        <v>162</v>
      </c>
      <c r="GJ191">
        <v>10</v>
      </c>
      <c r="GR191">
        <v>10</v>
      </c>
      <c r="HA191">
        <v>20</v>
      </c>
      <c r="HF191">
        <v>10</v>
      </c>
      <c r="HL191">
        <v>10</v>
      </c>
      <c r="IB191">
        <v>15</v>
      </c>
      <c r="ID191">
        <v>27.5</v>
      </c>
      <c r="JA191">
        <v>26.67</v>
      </c>
      <c r="JB191">
        <v>40</v>
      </c>
      <c r="JC191">
        <v>20</v>
      </c>
      <c r="JF191">
        <v>10</v>
      </c>
      <c r="JI191">
        <v>10</v>
      </c>
      <c r="JP191">
        <v>202</v>
      </c>
      <c r="JS191">
        <v>15</v>
      </c>
      <c r="JT191">
        <v>35</v>
      </c>
      <c r="JV191">
        <v>10</v>
      </c>
      <c r="JX191">
        <v>16.670000000000002</v>
      </c>
      <c r="KF191">
        <v>16.670000000000002</v>
      </c>
      <c r="KL191">
        <v>92</v>
      </c>
      <c r="KO191">
        <v>10</v>
      </c>
      <c r="LA191">
        <v>10</v>
      </c>
      <c r="LF191">
        <v>10</v>
      </c>
      <c r="LO191">
        <v>70</v>
      </c>
      <c r="LV191">
        <v>15</v>
      </c>
      <c r="MS191">
        <v>10</v>
      </c>
      <c r="MU191">
        <v>20</v>
      </c>
      <c r="NF191">
        <v>16.670000000000002</v>
      </c>
      <c r="NR191">
        <v>10</v>
      </c>
      <c r="NT191">
        <v>16.670000000000002</v>
      </c>
      <c r="OF191">
        <v>20</v>
      </c>
      <c r="OG191">
        <v>32.5</v>
      </c>
      <c r="OH191">
        <v>10</v>
      </c>
      <c r="OL191">
        <v>808</v>
      </c>
      <c r="OM191">
        <v>40</v>
      </c>
      <c r="ON191">
        <v>10</v>
      </c>
      <c r="PB191">
        <v>54</v>
      </c>
      <c r="PC191">
        <v>10</v>
      </c>
    </row>
    <row r="192" spans="1:419">
      <c r="A192" t="s">
        <v>435</v>
      </c>
      <c r="B192">
        <v>1988</v>
      </c>
      <c r="C192" t="s">
        <v>250</v>
      </c>
      <c r="D192" t="s">
        <v>248</v>
      </c>
      <c r="E192">
        <v>58.541670000000003</v>
      </c>
      <c r="F192">
        <v>10.79167</v>
      </c>
      <c r="G192">
        <v>100</v>
      </c>
      <c r="P192">
        <v>40</v>
      </c>
      <c r="W192">
        <v>10</v>
      </c>
      <c r="AB192">
        <v>25</v>
      </c>
      <c r="AC192">
        <v>10</v>
      </c>
      <c r="AD192">
        <v>10</v>
      </c>
      <c r="AH192">
        <v>20</v>
      </c>
      <c r="AJ192">
        <v>10</v>
      </c>
      <c r="AO192">
        <v>27.5</v>
      </c>
      <c r="AP192">
        <v>52</v>
      </c>
      <c r="AR192">
        <v>350</v>
      </c>
      <c r="AV192">
        <v>20</v>
      </c>
      <c r="BE192">
        <v>10</v>
      </c>
      <c r="BS192">
        <v>10</v>
      </c>
      <c r="BV192">
        <v>16</v>
      </c>
      <c r="CC192">
        <v>10</v>
      </c>
      <c r="CI192">
        <v>10</v>
      </c>
      <c r="CN192">
        <v>142</v>
      </c>
      <c r="CZ192">
        <v>10</v>
      </c>
      <c r="DN192">
        <v>160</v>
      </c>
      <c r="DR192">
        <v>130</v>
      </c>
      <c r="DU192">
        <v>10</v>
      </c>
      <c r="DZ192">
        <v>20</v>
      </c>
      <c r="EE192">
        <v>10</v>
      </c>
      <c r="EH192">
        <v>20</v>
      </c>
      <c r="EJ192">
        <v>20</v>
      </c>
      <c r="EK192">
        <v>10</v>
      </c>
      <c r="EL192">
        <v>38</v>
      </c>
      <c r="EN192">
        <v>40</v>
      </c>
      <c r="EP192">
        <v>15</v>
      </c>
      <c r="ET192">
        <v>10</v>
      </c>
      <c r="EX192">
        <v>20</v>
      </c>
      <c r="FA192">
        <v>25</v>
      </c>
      <c r="FD192">
        <v>70</v>
      </c>
      <c r="FI192">
        <v>22</v>
      </c>
      <c r="FK192">
        <v>10</v>
      </c>
      <c r="FL192">
        <v>10</v>
      </c>
      <c r="FM192">
        <v>20</v>
      </c>
      <c r="FO192">
        <v>20</v>
      </c>
      <c r="FT192">
        <v>10</v>
      </c>
      <c r="FU192">
        <v>10</v>
      </c>
      <c r="GE192">
        <v>2496</v>
      </c>
      <c r="GX192">
        <v>32.5</v>
      </c>
      <c r="GY192">
        <v>10</v>
      </c>
      <c r="HA192">
        <v>10</v>
      </c>
      <c r="HD192">
        <v>47.5</v>
      </c>
      <c r="HF192">
        <v>26</v>
      </c>
      <c r="HP192">
        <v>40</v>
      </c>
      <c r="HS192">
        <v>40</v>
      </c>
      <c r="IB192">
        <v>55</v>
      </c>
      <c r="JA192">
        <v>102</v>
      </c>
      <c r="JB192">
        <v>13.33</v>
      </c>
      <c r="JO192">
        <v>10</v>
      </c>
      <c r="JS192">
        <v>10</v>
      </c>
      <c r="KE192">
        <v>10</v>
      </c>
      <c r="KL192">
        <v>45</v>
      </c>
      <c r="KO192">
        <v>20</v>
      </c>
      <c r="KR192">
        <v>20</v>
      </c>
      <c r="KS192">
        <v>10</v>
      </c>
      <c r="LC192">
        <v>28</v>
      </c>
      <c r="LF192">
        <v>34</v>
      </c>
      <c r="LL192">
        <v>10</v>
      </c>
      <c r="LO192">
        <v>20</v>
      </c>
      <c r="LQ192">
        <v>78</v>
      </c>
      <c r="MF192">
        <v>37.5</v>
      </c>
      <c r="MG192">
        <v>30</v>
      </c>
      <c r="MI192">
        <v>10</v>
      </c>
      <c r="MU192">
        <v>66</v>
      </c>
      <c r="NB192">
        <v>15</v>
      </c>
      <c r="NE192">
        <v>24</v>
      </c>
      <c r="NF192">
        <v>16.670000000000002</v>
      </c>
      <c r="NP192">
        <v>30</v>
      </c>
      <c r="NQ192">
        <v>20</v>
      </c>
      <c r="NR192">
        <v>15</v>
      </c>
      <c r="NT192">
        <v>50</v>
      </c>
      <c r="OE192">
        <v>10</v>
      </c>
      <c r="OF192">
        <v>13.33</v>
      </c>
      <c r="OH192">
        <v>10</v>
      </c>
      <c r="OL192">
        <v>36.67</v>
      </c>
      <c r="ON192">
        <v>10</v>
      </c>
      <c r="OO192">
        <v>15</v>
      </c>
    </row>
    <row r="193" spans="1:419">
      <c r="A193" t="s">
        <v>435</v>
      </c>
      <c r="B193">
        <v>1988</v>
      </c>
      <c r="C193" t="s">
        <v>255</v>
      </c>
      <c r="D193" t="s">
        <v>254</v>
      </c>
      <c r="E193">
        <v>55</v>
      </c>
      <c r="F193">
        <v>14.08333</v>
      </c>
      <c r="G193">
        <v>47</v>
      </c>
      <c r="K193" t="s">
        <v>244</v>
      </c>
      <c r="BA193">
        <v>14.705860000000001</v>
      </c>
      <c r="BX193">
        <v>19.607800000000001</v>
      </c>
      <c r="CE193">
        <v>31.862729999999999</v>
      </c>
      <c r="FQ193">
        <v>26.960774999999998</v>
      </c>
      <c r="GE193">
        <v>9.8039199999999997</v>
      </c>
      <c r="HH193">
        <v>127.45093</v>
      </c>
      <c r="MA193">
        <v>24.509799999999998</v>
      </c>
      <c r="ME193">
        <v>9.8039199999999997</v>
      </c>
      <c r="NH193">
        <v>311.27437499999996</v>
      </c>
    </row>
    <row r="194" spans="1:419">
      <c r="A194" t="s">
        <v>435</v>
      </c>
      <c r="B194">
        <v>1989</v>
      </c>
      <c r="C194">
        <v>6010</v>
      </c>
      <c r="D194" t="s">
        <v>245</v>
      </c>
      <c r="E194">
        <v>58.841329999999999</v>
      </c>
      <c r="F194">
        <v>17.552669999999999</v>
      </c>
      <c r="G194">
        <v>21</v>
      </c>
      <c r="H194">
        <v>6.7</v>
      </c>
      <c r="I194">
        <v>5.5</v>
      </c>
      <c r="J194">
        <v>12.61</v>
      </c>
      <c r="K194" t="s">
        <v>244</v>
      </c>
      <c r="L194">
        <v>12.805</v>
      </c>
      <c r="M194">
        <v>304</v>
      </c>
      <c r="N194">
        <v>81.807000000000002</v>
      </c>
      <c r="CH194">
        <v>9.9502500000000005</v>
      </c>
      <c r="CQ194">
        <v>9.9502500000000005</v>
      </c>
      <c r="FQ194">
        <v>36.484200000000001</v>
      </c>
      <c r="HH194">
        <v>991.70899999999995</v>
      </c>
      <c r="IJ194">
        <v>43.117733333333341</v>
      </c>
      <c r="MX194">
        <v>49.751249999999999</v>
      </c>
    </row>
    <row r="195" spans="1:419">
      <c r="A195" t="s">
        <v>435</v>
      </c>
      <c r="B195">
        <v>1989</v>
      </c>
      <c r="C195">
        <v>6016</v>
      </c>
      <c r="D195" t="s">
        <v>245</v>
      </c>
      <c r="E195">
        <v>58.744</v>
      </c>
      <c r="F195">
        <v>17.833670000000001</v>
      </c>
      <c r="G195">
        <v>27</v>
      </c>
      <c r="H195">
        <v>6.7</v>
      </c>
      <c r="I195">
        <v>6.2</v>
      </c>
      <c r="J195">
        <v>11.47</v>
      </c>
      <c r="K195" t="s">
        <v>244</v>
      </c>
      <c r="HH195">
        <v>946.74533333333329</v>
      </c>
      <c r="IJ195">
        <v>26.298510000000004</v>
      </c>
      <c r="JS195">
        <v>24.654814999999999</v>
      </c>
      <c r="MP195">
        <v>39.447733333333332</v>
      </c>
      <c r="MX195">
        <v>82.1828</v>
      </c>
    </row>
    <row r="196" spans="1:419">
      <c r="A196" t="s">
        <v>435</v>
      </c>
      <c r="B196">
        <v>1989</v>
      </c>
      <c r="C196">
        <v>6023</v>
      </c>
      <c r="D196" t="s">
        <v>245</v>
      </c>
      <c r="E196">
        <v>58.758830000000003</v>
      </c>
      <c r="F196">
        <v>17.7195</v>
      </c>
      <c r="G196">
        <v>36</v>
      </c>
      <c r="H196">
        <v>6.8</v>
      </c>
      <c r="I196">
        <v>4.4000000000000004</v>
      </c>
      <c r="J196">
        <v>14.01</v>
      </c>
      <c r="K196" t="s">
        <v>244</v>
      </c>
      <c r="L196">
        <v>2.8668999999999998</v>
      </c>
      <c r="N196">
        <v>50.605699999999999</v>
      </c>
      <c r="BX196">
        <v>9.9502500000000005</v>
      </c>
      <c r="FQ196">
        <v>16.583733333333331</v>
      </c>
      <c r="HH196">
        <v>298.50740000000002</v>
      </c>
      <c r="IJ196">
        <v>235.4891666666667</v>
      </c>
      <c r="IX196">
        <v>9.9502500000000005</v>
      </c>
      <c r="MA196">
        <v>9.9502500000000005</v>
      </c>
      <c r="MX196">
        <v>56.384733333333337</v>
      </c>
    </row>
    <row r="197" spans="1:419">
      <c r="A197" t="s">
        <v>435</v>
      </c>
      <c r="B197">
        <v>1989</v>
      </c>
      <c r="C197">
        <v>6004</v>
      </c>
      <c r="D197" t="s">
        <v>245</v>
      </c>
      <c r="E197">
        <v>58.775170000000003</v>
      </c>
      <c r="F197">
        <v>17.691669999999998</v>
      </c>
      <c r="G197">
        <v>44</v>
      </c>
      <c r="H197">
        <v>6.8</v>
      </c>
      <c r="I197">
        <v>4.8</v>
      </c>
      <c r="J197">
        <v>11.62</v>
      </c>
      <c r="K197" t="s">
        <v>244</v>
      </c>
      <c r="L197">
        <v>7.1639999999999997</v>
      </c>
      <c r="M197">
        <v>449</v>
      </c>
      <c r="N197">
        <v>74.474999999999994</v>
      </c>
      <c r="BX197">
        <v>33.16748333333333</v>
      </c>
      <c r="HH197">
        <v>126.0365</v>
      </c>
      <c r="IJ197">
        <v>175.78766666666669</v>
      </c>
      <c r="MA197">
        <v>145.93706666666665</v>
      </c>
      <c r="MX197">
        <v>14.925375000000001</v>
      </c>
    </row>
    <row r="198" spans="1:419">
      <c r="A198" t="s">
        <v>435</v>
      </c>
      <c r="B198">
        <v>1989</v>
      </c>
      <c r="C198">
        <v>6006</v>
      </c>
      <c r="D198" t="s">
        <v>245</v>
      </c>
      <c r="E198">
        <v>58.720170000000003</v>
      </c>
      <c r="F198">
        <v>17.841170000000002</v>
      </c>
      <c r="G198">
        <v>60</v>
      </c>
      <c r="H198">
        <v>7.3</v>
      </c>
      <c r="I198">
        <v>3.1</v>
      </c>
      <c r="J198">
        <v>11.465</v>
      </c>
      <c r="K198" t="s">
        <v>244</v>
      </c>
      <c r="L198">
        <v>1.9219999999999999</v>
      </c>
      <c r="N198">
        <v>40.655999999999999</v>
      </c>
      <c r="BX198">
        <v>9.9502500000000005</v>
      </c>
      <c r="HH198">
        <v>9.9502500000000005</v>
      </c>
      <c r="IJ198">
        <v>19.900483333333334</v>
      </c>
      <c r="MA198">
        <v>334.99166666666667</v>
      </c>
      <c r="MX198">
        <v>33.167466666666662</v>
      </c>
    </row>
    <row r="199" spans="1:419">
      <c r="A199" t="s">
        <v>435</v>
      </c>
      <c r="B199">
        <v>1989</v>
      </c>
      <c r="C199" t="s">
        <v>247</v>
      </c>
      <c r="D199" t="s">
        <v>248</v>
      </c>
      <c r="E199">
        <v>57.931669999999997</v>
      </c>
      <c r="F199">
        <v>11.04167</v>
      </c>
      <c r="G199">
        <v>100</v>
      </c>
      <c r="P199">
        <v>2186</v>
      </c>
      <c r="Q199">
        <v>10</v>
      </c>
      <c r="AO199">
        <v>64</v>
      </c>
      <c r="AP199">
        <v>3460</v>
      </c>
      <c r="AR199">
        <v>260</v>
      </c>
      <c r="AV199">
        <v>20</v>
      </c>
      <c r="BU199">
        <v>30</v>
      </c>
      <c r="BV199">
        <v>32</v>
      </c>
      <c r="BY199">
        <v>10</v>
      </c>
      <c r="CL199">
        <v>30</v>
      </c>
      <c r="CN199">
        <v>15</v>
      </c>
      <c r="DI199">
        <v>52</v>
      </c>
      <c r="DL199">
        <v>10</v>
      </c>
      <c r="DN199">
        <v>130</v>
      </c>
      <c r="DR199">
        <v>27.5</v>
      </c>
      <c r="DZ199">
        <v>10</v>
      </c>
      <c r="EE199">
        <v>25</v>
      </c>
      <c r="EH199">
        <v>15</v>
      </c>
      <c r="EK199">
        <v>23.33</v>
      </c>
      <c r="EP199">
        <v>10</v>
      </c>
      <c r="EX199">
        <v>20</v>
      </c>
      <c r="EY199">
        <v>25</v>
      </c>
      <c r="EZ199">
        <v>10</v>
      </c>
      <c r="FD199">
        <v>46</v>
      </c>
      <c r="FI199">
        <v>37.5</v>
      </c>
      <c r="FJ199">
        <v>30</v>
      </c>
      <c r="FL199">
        <v>20</v>
      </c>
      <c r="FO199">
        <v>16.670000000000002</v>
      </c>
      <c r="FT199">
        <v>15</v>
      </c>
      <c r="FW199">
        <v>12.5</v>
      </c>
      <c r="GE199">
        <v>772</v>
      </c>
      <c r="GJ199">
        <v>36.67</v>
      </c>
      <c r="GL199">
        <v>10</v>
      </c>
      <c r="GT199">
        <v>532</v>
      </c>
      <c r="GU199">
        <v>107.5</v>
      </c>
      <c r="GX199">
        <v>10</v>
      </c>
      <c r="GY199">
        <v>20</v>
      </c>
      <c r="HD199">
        <v>15</v>
      </c>
      <c r="HF199">
        <v>25</v>
      </c>
      <c r="HS199">
        <v>12.5</v>
      </c>
      <c r="JA199">
        <v>36</v>
      </c>
      <c r="JF199">
        <v>10</v>
      </c>
      <c r="JH199">
        <v>15</v>
      </c>
      <c r="JI199">
        <v>10</v>
      </c>
      <c r="JZ199">
        <v>22.5</v>
      </c>
      <c r="KC199">
        <v>46</v>
      </c>
      <c r="KD199">
        <v>10</v>
      </c>
      <c r="KR199">
        <v>10</v>
      </c>
      <c r="KY199">
        <v>10</v>
      </c>
      <c r="LA199">
        <v>20</v>
      </c>
      <c r="LF199">
        <v>68</v>
      </c>
      <c r="LL199">
        <v>20</v>
      </c>
      <c r="LZ199">
        <v>128</v>
      </c>
      <c r="ME199">
        <v>15</v>
      </c>
      <c r="MT199">
        <v>10</v>
      </c>
      <c r="NB199">
        <v>15</v>
      </c>
      <c r="NE199">
        <v>10</v>
      </c>
      <c r="NH199">
        <v>10</v>
      </c>
      <c r="NJ199">
        <v>10</v>
      </c>
      <c r="NQ199">
        <v>47.5</v>
      </c>
      <c r="NT199">
        <v>16.670000000000002</v>
      </c>
      <c r="OD199">
        <v>170</v>
      </c>
      <c r="OE199">
        <v>50</v>
      </c>
      <c r="OO199">
        <v>10</v>
      </c>
      <c r="OV199">
        <v>13.33</v>
      </c>
      <c r="OY199">
        <v>15</v>
      </c>
    </row>
    <row r="200" spans="1:419">
      <c r="A200" t="s">
        <v>435</v>
      </c>
      <c r="B200">
        <v>1989</v>
      </c>
      <c r="C200" t="s">
        <v>253</v>
      </c>
      <c r="D200" t="s">
        <v>248</v>
      </c>
      <c r="E200">
        <v>58.24</v>
      </c>
      <c r="F200">
        <v>11.25</v>
      </c>
      <c r="G200">
        <v>49</v>
      </c>
      <c r="O200">
        <v>16.670000000000002</v>
      </c>
      <c r="P200">
        <v>610</v>
      </c>
      <c r="Q200">
        <v>30</v>
      </c>
      <c r="AC200">
        <v>58</v>
      </c>
      <c r="AH200">
        <v>20</v>
      </c>
      <c r="AJ200">
        <v>15</v>
      </c>
      <c r="AO200">
        <v>92</v>
      </c>
      <c r="AP200">
        <v>336</v>
      </c>
      <c r="AR200">
        <v>32.5</v>
      </c>
      <c r="AV200">
        <v>10</v>
      </c>
      <c r="BH200">
        <v>10</v>
      </c>
      <c r="BV200">
        <v>25</v>
      </c>
      <c r="CN200">
        <v>10</v>
      </c>
      <c r="CP200">
        <v>23.33</v>
      </c>
      <c r="CU200">
        <v>20</v>
      </c>
      <c r="CZ200">
        <v>22.5</v>
      </c>
      <c r="DI200">
        <v>80</v>
      </c>
      <c r="DL200">
        <v>16.670000000000002</v>
      </c>
      <c r="DN200">
        <v>86</v>
      </c>
      <c r="DR200">
        <v>154</v>
      </c>
      <c r="DZ200">
        <v>106</v>
      </c>
      <c r="EG200">
        <v>10</v>
      </c>
      <c r="EH200">
        <v>10</v>
      </c>
      <c r="EP200">
        <v>10</v>
      </c>
      <c r="EX200">
        <v>10</v>
      </c>
      <c r="EY200">
        <v>26.67</v>
      </c>
      <c r="FI200">
        <v>28</v>
      </c>
      <c r="FK200">
        <v>30</v>
      </c>
      <c r="FL200">
        <v>24</v>
      </c>
      <c r="FM200">
        <v>10</v>
      </c>
      <c r="FO200">
        <v>54</v>
      </c>
      <c r="FT200">
        <v>10</v>
      </c>
      <c r="FW200">
        <v>20</v>
      </c>
      <c r="GB200">
        <v>10</v>
      </c>
      <c r="GE200">
        <v>36</v>
      </c>
      <c r="GJ200">
        <v>142.5</v>
      </c>
      <c r="GT200">
        <v>128</v>
      </c>
      <c r="GX200">
        <v>15</v>
      </c>
      <c r="HD200">
        <v>10</v>
      </c>
      <c r="HF200">
        <v>15</v>
      </c>
      <c r="HI200">
        <v>10</v>
      </c>
      <c r="HK200">
        <v>13.33</v>
      </c>
      <c r="HN200">
        <v>10</v>
      </c>
      <c r="IU200">
        <v>10</v>
      </c>
      <c r="JA200">
        <v>23.33</v>
      </c>
      <c r="JI200">
        <v>22</v>
      </c>
      <c r="JM200">
        <v>10</v>
      </c>
      <c r="JV200">
        <v>10</v>
      </c>
      <c r="KC200">
        <v>20</v>
      </c>
      <c r="KD200">
        <v>10</v>
      </c>
      <c r="KO200">
        <v>10</v>
      </c>
      <c r="KR200">
        <v>20</v>
      </c>
      <c r="KY200">
        <v>26.67</v>
      </c>
      <c r="LF200">
        <v>68</v>
      </c>
      <c r="LH200">
        <v>102.5</v>
      </c>
      <c r="LQ200">
        <v>10</v>
      </c>
      <c r="ME200">
        <v>10</v>
      </c>
      <c r="MF200">
        <v>10</v>
      </c>
      <c r="MG200">
        <v>35</v>
      </c>
      <c r="MO200">
        <v>10</v>
      </c>
      <c r="MT200">
        <v>10</v>
      </c>
      <c r="MU200">
        <v>10</v>
      </c>
      <c r="ND200">
        <v>10</v>
      </c>
      <c r="NT200">
        <v>17.5</v>
      </c>
      <c r="OE200">
        <v>38</v>
      </c>
      <c r="OF200">
        <v>10</v>
      </c>
      <c r="OJ200">
        <v>10</v>
      </c>
      <c r="OK200">
        <v>36.67</v>
      </c>
      <c r="ON200">
        <v>25</v>
      </c>
      <c r="OO200">
        <v>20</v>
      </c>
      <c r="OR200">
        <v>10</v>
      </c>
      <c r="OV200">
        <v>10</v>
      </c>
      <c r="OY200">
        <v>15</v>
      </c>
    </row>
    <row r="201" spans="1:419">
      <c r="A201" t="s">
        <v>435</v>
      </c>
      <c r="B201">
        <v>1989</v>
      </c>
      <c r="C201" t="s">
        <v>249</v>
      </c>
      <c r="D201" t="s">
        <v>248</v>
      </c>
      <c r="E201">
        <v>58.253329999999998</v>
      </c>
      <c r="F201">
        <v>11.05833</v>
      </c>
      <c r="G201">
        <v>100</v>
      </c>
      <c r="P201">
        <v>20</v>
      </c>
      <c r="AH201">
        <v>10</v>
      </c>
      <c r="AO201">
        <v>23.33</v>
      </c>
      <c r="AP201">
        <v>190</v>
      </c>
      <c r="AR201">
        <v>40</v>
      </c>
      <c r="AV201">
        <v>16.670000000000002</v>
      </c>
      <c r="BF201">
        <v>10</v>
      </c>
      <c r="BV201">
        <v>10</v>
      </c>
      <c r="BW201">
        <v>10</v>
      </c>
      <c r="CA201">
        <v>10</v>
      </c>
      <c r="CG201">
        <v>10</v>
      </c>
      <c r="CM201">
        <v>12.5</v>
      </c>
      <c r="CN201">
        <v>84</v>
      </c>
      <c r="CP201">
        <v>10</v>
      </c>
      <c r="CT201">
        <v>127.5</v>
      </c>
      <c r="CZ201">
        <v>10</v>
      </c>
      <c r="DA201">
        <v>10</v>
      </c>
      <c r="DL201">
        <v>10</v>
      </c>
      <c r="DN201">
        <v>418</v>
      </c>
      <c r="DR201">
        <v>20</v>
      </c>
      <c r="DT201">
        <v>10</v>
      </c>
      <c r="DZ201">
        <v>10</v>
      </c>
      <c r="EH201">
        <v>10</v>
      </c>
      <c r="EK201">
        <v>82.5</v>
      </c>
      <c r="EL201">
        <v>16.670000000000002</v>
      </c>
      <c r="EN201">
        <v>10</v>
      </c>
      <c r="EP201">
        <v>15</v>
      </c>
      <c r="EQ201">
        <v>10</v>
      </c>
      <c r="FD201">
        <v>35</v>
      </c>
      <c r="FG201">
        <v>16.670000000000002</v>
      </c>
      <c r="FI201">
        <v>14</v>
      </c>
      <c r="FL201">
        <v>10</v>
      </c>
      <c r="FM201">
        <v>20</v>
      </c>
      <c r="FO201">
        <v>15</v>
      </c>
      <c r="FT201">
        <v>17.5</v>
      </c>
      <c r="GE201">
        <v>1678</v>
      </c>
      <c r="GJ201">
        <v>10</v>
      </c>
      <c r="GT201">
        <v>80</v>
      </c>
      <c r="GX201">
        <v>10</v>
      </c>
      <c r="HD201">
        <v>36</v>
      </c>
      <c r="HF201">
        <v>15</v>
      </c>
      <c r="HP201">
        <v>10</v>
      </c>
      <c r="IN201">
        <v>10</v>
      </c>
      <c r="JA201">
        <v>26</v>
      </c>
      <c r="JF201">
        <v>10</v>
      </c>
      <c r="JH201">
        <v>10</v>
      </c>
      <c r="JK201">
        <v>10</v>
      </c>
      <c r="JM201">
        <v>10</v>
      </c>
      <c r="JO201">
        <v>10</v>
      </c>
      <c r="JQ201">
        <v>10</v>
      </c>
      <c r="JZ201">
        <v>40</v>
      </c>
      <c r="KC201">
        <v>1566</v>
      </c>
      <c r="KD201">
        <v>15</v>
      </c>
      <c r="KE201">
        <v>10</v>
      </c>
      <c r="KG201">
        <v>13.33</v>
      </c>
      <c r="KL201">
        <v>44</v>
      </c>
      <c r="KO201">
        <v>10</v>
      </c>
      <c r="KR201">
        <v>10</v>
      </c>
      <c r="KS201">
        <v>20</v>
      </c>
      <c r="KT201">
        <v>10</v>
      </c>
      <c r="LH201">
        <v>30</v>
      </c>
      <c r="LI201">
        <v>20</v>
      </c>
      <c r="LK201">
        <v>10</v>
      </c>
      <c r="LL201">
        <v>10</v>
      </c>
      <c r="LQ201">
        <v>10</v>
      </c>
      <c r="LW201">
        <v>10</v>
      </c>
      <c r="MC201">
        <v>25</v>
      </c>
      <c r="MG201">
        <v>10</v>
      </c>
      <c r="MH201">
        <v>20</v>
      </c>
      <c r="MK201">
        <v>10</v>
      </c>
      <c r="MT201">
        <v>60</v>
      </c>
      <c r="MU201">
        <v>36</v>
      </c>
      <c r="MV201">
        <v>15</v>
      </c>
      <c r="NF201">
        <v>30</v>
      </c>
      <c r="NT201">
        <v>17.5</v>
      </c>
      <c r="NZ201">
        <v>10</v>
      </c>
      <c r="OE201">
        <v>10</v>
      </c>
      <c r="OF201">
        <v>10</v>
      </c>
      <c r="OY201">
        <v>10</v>
      </c>
    </row>
    <row r="202" spans="1:419">
      <c r="A202" t="s">
        <v>435</v>
      </c>
      <c r="B202">
        <v>1989</v>
      </c>
      <c r="C202" t="s">
        <v>252</v>
      </c>
      <c r="D202" t="s">
        <v>248</v>
      </c>
      <c r="E202">
        <v>58.339329999999997</v>
      </c>
      <c r="F202">
        <v>11.357329999999999</v>
      </c>
      <c r="G202">
        <v>27</v>
      </c>
      <c r="P202">
        <v>190</v>
      </c>
      <c r="AO202">
        <v>30</v>
      </c>
      <c r="AP202">
        <v>526</v>
      </c>
      <c r="AR202">
        <v>34</v>
      </c>
      <c r="BU202">
        <v>10</v>
      </c>
      <c r="CF202">
        <v>20</v>
      </c>
      <c r="CL202">
        <v>10</v>
      </c>
      <c r="CN202">
        <v>10</v>
      </c>
      <c r="CZ202">
        <v>12.5</v>
      </c>
      <c r="DI202">
        <v>20</v>
      </c>
      <c r="DR202">
        <v>47.5</v>
      </c>
      <c r="EH202">
        <v>10</v>
      </c>
      <c r="FD202">
        <v>10</v>
      </c>
      <c r="FI202">
        <v>16.670000000000002</v>
      </c>
      <c r="FN202">
        <v>10</v>
      </c>
      <c r="FO202">
        <v>32</v>
      </c>
      <c r="GJ202">
        <v>96.67</v>
      </c>
      <c r="GT202">
        <v>3712</v>
      </c>
      <c r="GU202">
        <v>10</v>
      </c>
      <c r="GX202">
        <v>13.33</v>
      </c>
      <c r="HD202">
        <v>20</v>
      </c>
      <c r="HS202">
        <v>25</v>
      </c>
      <c r="JA202">
        <v>10</v>
      </c>
      <c r="JF202">
        <v>20</v>
      </c>
      <c r="JI202">
        <v>26.67</v>
      </c>
      <c r="JM202">
        <v>10</v>
      </c>
      <c r="JO202">
        <v>13.33</v>
      </c>
      <c r="KD202">
        <v>10</v>
      </c>
      <c r="KR202">
        <v>10</v>
      </c>
      <c r="KY202">
        <v>10</v>
      </c>
      <c r="LF202">
        <v>82</v>
      </c>
      <c r="LV202">
        <v>12</v>
      </c>
      <c r="MF202">
        <v>10</v>
      </c>
      <c r="MG202">
        <v>10</v>
      </c>
      <c r="MU202">
        <v>10</v>
      </c>
      <c r="NE202">
        <v>20</v>
      </c>
      <c r="NF202">
        <v>42</v>
      </c>
      <c r="OK202">
        <v>40</v>
      </c>
      <c r="ON202">
        <v>16.670000000000002</v>
      </c>
      <c r="OW202">
        <v>10</v>
      </c>
    </row>
    <row r="203" spans="1:419">
      <c r="A203" t="s">
        <v>435</v>
      </c>
      <c r="B203">
        <v>1989</v>
      </c>
      <c r="C203" t="s">
        <v>251</v>
      </c>
      <c r="D203" t="s">
        <v>248</v>
      </c>
      <c r="E203">
        <v>58.38167</v>
      </c>
      <c r="F203">
        <v>11.15333</v>
      </c>
      <c r="G203">
        <v>49</v>
      </c>
      <c r="P203">
        <v>234</v>
      </c>
      <c r="Q203">
        <v>13.33</v>
      </c>
      <c r="AB203">
        <v>20</v>
      </c>
      <c r="AC203">
        <v>28</v>
      </c>
      <c r="AJ203">
        <v>40</v>
      </c>
      <c r="AO203">
        <v>90</v>
      </c>
      <c r="AP203">
        <v>740</v>
      </c>
      <c r="AR203">
        <v>10</v>
      </c>
      <c r="BQ203">
        <v>15</v>
      </c>
      <c r="BU203">
        <v>10</v>
      </c>
      <c r="BV203">
        <v>13.33</v>
      </c>
      <c r="BY203">
        <v>20</v>
      </c>
      <c r="CL203">
        <v>10</v>
      </c>
      <c r="CM203">
        <v>10</v>
      </c>
      <c r="CN203">
        <v>10</v>
      </c>
      <c r="CU203">
        <v>20</v>
      </c>
      <c r="CZ203">
        <v>86</v>
      </c>
      <c r="DI203">
        <v>86</v>
      </c>
      <c r="DL203">
        <v>10</v>
      </c>
      <c r="DM203">
        <v>10</v>
      </c>
      <c r="DN203">
        <v>70</v>
      </c>
      <c r="DR203">
        <v>115</v>
      </c>
      <c r="DS203">
        <v>10</v>
      </c>
      <c r="DZ203">
        <v>52</v>
      </c>
      <c r="EE203">
        <v>30</v>
      </c>
      <c r="EH203">
        <v>27.5</v>
      </c>
      <c r="EP203">
        <v>10</v>
      </c>
      <c r="EY203">
        <v>16</v>
      </c>
      <c r="FD203">
        <v>40</v>
      </c>
      <c r="FI203">
        <v>24</v>
      </c>
      <c r="FL203">
        <v>23.33</v>
      </c>
      <c r="FO203">
        <v>46</v>
      </c>
      <c r="FT203">
        <v>10</v>
      </c>
      <c r="FW203">
        <v>10</v>
      </c>
      <c r="GE203">
        <v>18</v>
      </c>
      <c r="GJ203">
        <v>324</v>
      </c>
      <c r="GR203">
        <v>10</v>
      </c>
      <c r="GT203">
        <v>674</v>
      </c>
      <c r="GX203">
        <v>24</v>
      </c>
      <c r="GZ203">
        <v>10</v>
      </c>
      <c r="HK203">
        <v>20</v>
      </c>
      <c r="HN203">
        <v>10</v>
      </c>
      <c r="IU203">
        <v>10</v>
      </c>
      <c r="JA203">
        <v>20</v>
      </c>
      <c r="JF203">
        <v>10</v>
      </c>
      <c r="JH203">
        <v>10</v>
      </c>
      <c r="JI203">
        <v>15</v>
      </c>
      <c r="JM203">
        <v>15</v>
      </c>
      <c r="JN203">
        <v>15</v>
      </c>
      <c r="KD203">
        <v>15</v>
      </c>
      <c r="KO203">
        <v>10</v>
      </c>
      <c r="KR203">
        <v>25</v>
      </c>
      <c r="KY203">
        <v>15</v>
      </c>
      <c r="LF203">
        <v>36</v>
      </c>
      <c r="LH203">
        <v>140</v>
      </c>
      <c r="LV203">
        <v>10</v>
      </c>
      <c r="MF203">
        <v>10</v>
      </c>
      <c r="MG203">
        <v>16.670000000000002</v>
      </c>
      <c r="MO203">
        <v>10</v>
      </c>
      <c r="MT203">
        <v>10</v>
      </c>
      <c r="NB203">
        <v>10</v>
      </c>
      <c r="ND203">
        <v>10</v>
      </c>
      <c r="NE203">
        <v>10</v>
      </c>
      <c r="NQ203">
        <v>10</v>
      </c>
      <c r="OE203">
        <v>80</v>
      </c>
      <c r="OJ203">
        <v>10</v>
      </c>
      <c r="OK203">
        <v>10</v>
      </c>
      <c r="OL203">
        <v>10</v>
      </c>
      <c r="ON203">
        <v>30</v>
      </c>
      <c r="OQ203">
        <v>20</v>
      </c>
      <c r="OV203">
        <v>10</v>
      </c>
      <c r="OY203">
        <v>14</v>
      </c>
    </row>
    <row r="204" spans="1:419">
      <c r="A204" t="s">
        <v>435</v>
      </c>
      <c r="B204">
        <v>1989</v>
      </c>
      <c r="C204" t="s">
        <v>256</v>
      </c>
      <c r="D204" t="s">
        <v>248</v>
      </c>
      <c r="E204">
        <v>58.248330000000003</v>
      </c>
      <c r="F204">
        <v>10.571669999999999</v>
      </c>
      <c r="G204">
        <v>300</v>
      </c>
      <c r="P204">
        <v>240</v>
      </c>
      <c r="W204">
        <v>10</v>
      </c>
      <c r="AK204">
        <v>94</v>
      </c>
      <c r="AT204">
        <v>628</v>
      </c>
      <c r="BM204">
        <v>10</v>
      </c>
      <c r="CD204">
        <v>10</v>
      </c>
      <c r="CF204">
        <v>13.33</v>
      </c>
      <c r="CR204">
        <v>10</v>
      </c>
      <c r="DF204">
        <v>26</v>
      </c>
      <c r="DN204">
        <v>98</v>
      </c>
      <c r="DQ204">
        <v>10</v>
      </c>
      <c r="DT204">
        <v>10</v>
      </c>
      <c r="EH204">
        <v>65</v>
      </c>
      <c r="EI204">
        <v>16</v>
      </c>
      <c r="EL204">
        <v>42</v>
      </c>
      <c r="EM204">
        <v>10</v>
      </c>
      <c r="EP204">
        <v>10</v>
      </c>
      <c r="EX204">
        <v>10</v>
      </c>
      <c r="EZ204">
        <v>10</v>
      </c>
      <c r="FH204">
        <v>10</v>
      </c>
      <c r="FT204">
        <v>10</v>
      </c>
      <c r="GC204">
        <v>10</v>
      </c>
      <c r="GE204">
        <v>248</v>
      </c>
      <c r="GG204">
        <v>130</v>
      </c>
      <c r="GR204">
        <v>15</v>
      </c>
      <c r="GT204">
        <v>10</v>
      </c>
      <c r="HA204">
        <v>20</v>
      </c>
      <c r="HF204">
        <v>10</v>
      </c>
      <c r="HO204">
        <v>13.33</v>
      </c>
      <c r="IB204">
        <v>15</v>
      </c>
      <c r="ID204">
        <v>57.5</v>
      </c>
      <c r="JA204">
        <v>20</v>
      </c>
      <c r="JC204">
        <v>15</v>
      </c>
      <c r="JF204">
        <v>15</v>
      </c>
      <c r="JH204">
        <v>10</v>
      </c>
      <c r="JP204">
        <v>116</v>
      </c>
      <c r="JT204">
        <v>57.5</v>
      </c>
      <c r="KF204">
        <v>13.33</v>
      </c>
      <c r="KL204">
        <v>77.5</v>
      </c>
      <c r="KO204">
        <v>10</v>
      </c>
      <c r="KR204">
        <v>10</v>
      </c>
      <c r="LO204">
        <v>118</v>
      </c>
      <c r="MG204">
        <v>10</v>
      </c>
      <c r="MJ204">
        <v>10</v>
      </c>
      <c r="MU204">
        <v>10</v>
      </c>
      <c r="MZ204">
        <v>10</v>
      </c>
      <c r="ND204">
        <v>10</v>
      </c>
      <c r="NL204">
        <v>10</v>
      </c>
      <c r="NQ204">
        <v>10</v>
      </c>
      <c r="NR204">
        <v>40</v>
      </c>
      <c r="NT204">
        <v>15</v>
      </c>
      <c r="OF204">
        <v>10</v>
      </c>
      <c r="OG204">
        <v>10</v>
      </c>
      <c r="OL204">
        <v>644</v>
      </c>
      <c r="OM204">
        <v>44</v>
      </c>
      <c r="ON204">
        <v>26.67</v>
      </c>
      <c r="PB204">
        <v>57.5</v>
      </c>
      <c r="PC204">
        <v>10</v>
      </c>
    </row>
    <row r="205" spans="1:419">
      <c r="A205" t="s">
        <v>435</v>
      </c>
      <c r="B205">
        <v>1989</v>
      </c>
      <c r="C205" t="s">
        <v>250</v>
      </c>
      <c r="D205" t="s">
        <v>248</v>
      </c>
      <c r="E205">
        <v>58.541670000000003</v>
      </c>
      <c r="F205">
        <v>10.79167</v>
      </c>
      <c r="G205">
        <v>100</v>
      </c>
      <c r="P205">
        <v>48</v>
      </c>
      <c r="Q205">
        <v>40</v>
      </c>
      <c r="AD205">
        <v>20</v>
      </c>
      <c r="AH205">
        <v>30</v>
      </c>
      <c r="AO205">
        <v>46.67</v>
      </c>
      <c r="AP205">
        <v>230</v>
      </c>
      <c r="AR205">
        <v>116</v>
      </c>
      <c r="AV205">
        <v>25</v>
      </c>
      <c r="BA205">
        <v>10</v>
      </c>
      <c r="BE205">
        <v>10</v>
      </c>
      <c r="BV205">
        <v>16</v>
      </c>
      <c r="BW205">
        <v>10</v>
      </c>
      <c r="CC205">
        <v>10</v>
      </c>
      <c r="CM205">
        <v>15</v>
      </c>
      <c r="CN205">
        <v>30</v>
      </c>
      <c r="CP205">
        <v>10</v>
      </c>
      <c r="CT205">
        <v>10</v>
      </c>
      <c r="DL205">
        <v>10</v>
      </c>
      <c r="DM205">
        <v>10</v>
      </c>
      <c r="DN205">
        <v>295</v>
      </c>
      <c r="DQ205">
        <v>130</v>
      </c>
      <c r="DR205">
        <v>90</v>
      </c>
      <c r="DZ205">
        <v>53.33</v>
      </c>
      <c r="EH205">
        <v>16.670000000000002</v>
      </c>
      <c r="EL205">
        <v>40</v>
      </c>
      <c r="EP205">
        <v>10</v>
      </c>
      <c r="EX205">
        <v>20</v>
      </c>
      <c r="FD205">
        <v>100</v>
      </c>
      <c r="FI205">
        <v>18</v>
      </c>
      <c r="FJ205">
        <v>10</v>
      </c>
      <c r="FL205">
        <v>10</v>
      </c>
      <c r="FO205">
        <v>10</v>
      </c>
      <c r="FT205">
        <v>16.670000000000002</v>
      </c>
      <c r="FW205">
        <v>10</v>
      </c>
      <c r="GE205">
        <v>1410</v>
      </c>
      <c r="GJ205">
        <v>20</v>
      </c>
      <c r="GX205">
        <v>30</v>
      </c>
      <c r="HA205">
        <v>10</v>
      </c>
      <c r="HD205">
        <v>44</v>
      </c>
      <c r="HF205">
        <v>10</v>
      </c>
      <c r="HS205">
        <v>22.5</v>
      </c>
      <c r="IB205">
        <v>30</v>
      </c>
      <c r="II205">
        <v>10</v>
      </c>
      <c r="JA205">
        <v>16</v>
      </c>
      <c r="JF205">
        <v>10</v>
      </c>
      <c r="JG205">
        <v>10</v>
      </c>
      <c r="JZ205">
        <v>10</v>
      </c>
      <c r="KC205">
        <v>20</v>
      </c>
      <c r="KD205">
        <v>13.33</v>
      </c>
      <c r="KL205">
        <v>32</v>
      </c>
      <c r="KO205">
        <v>20</v>
      </c>
      <c r="KR205">
        <v>10</v>
      </c>
      <c r="KZ205">
        <v>15</v>
      </c>
      <c r="LF205">
        <v>25</v>
      </c>
      <c r="LL205">
        <v>15</v>
      </c>
      <c r="LQ205">
        <v>94</v>
      </c>
      <c r="LZ205">
        <v>10</v>
      </c>
      <c r="MH205">
        <v>10</v>
      </c>
      <c r="MU205">
        <v>60</v>
      </c>
      <c r="NE205">
        <v>10</v>
      </c>
      <c r="NG205">
        <v>15</v>
      </c>
      <c r="NR205">
        <v>10</v>
      </c>
      <c r="NT205">
        <v>54</v>
      </c>
      <c r="OF205">
        <v>15</v>
      </c>
      <c r="OK205">
        <v>20</v>
      </c>
      <c r="OO205">
        <v>15</v>
      </c>
      <c r="OT205">
        <v>10</v>
      </c>
    </row>
    <row r="206" spans="1:419">
      <c r="A206" t="s">
        <v>435</v>
      </c>
      <c r="B206">
        <v>1989</v>
      </c>
      <c r="C206" t="s">
        <v>255</v>
      </c>
      <c r="D206" t="s">
        <v>254</v>
      </c>
      <c r="E206">
        <v>55</v>
      </c>
      <c r="F206">
        <v>14.08333</v>
      </c>
      <c r="G206">
        <v>47</v>
      </c>
      <c r="K206" t="s">
        <v>244</v>
      </c>
      <c r="BA206">
        <v>9.8039199999999997</v>
      </c>
      <c r="BX206">
        <v>45.098039999999997</v>
      </c>
      <c r="DO206">
        <v>19.60783</v>
      </c>
      <c r="FQ206">
        <v>9.8039199999999997</v>
      </c>
      <c r="HH206">
        <v>9.8039199999999997</v>
      </c>
    </row>
    <row r="207" spans="1:419">
      <c r="A207" t="s">
        <v>434</v>
      </c>
      <c r="B207">
        <v>2016</v>
      </c>
      <c r="C207">
        <v>6010</v>
      </c>
      <c r="D207" t="s">
        <v>245</v>
      </c>
      <c r="E207">
        <v>58.840829999999997</v>
      </c>
      <c r="F207">
        <v>17.551850000000002</v>
      </c>
      <c r="G207">
        <v>21</v>
      </c>
      <c r="H207">
        <v>5.49</v>
      </c>
      <c r="I207">
        <v>10</v>
      </c>
      <c r="J207">
        <v>11.236700000000001</v>
      </c>
      <c r="K207" t="s">
        <v>246</v>
      </c>
      <c r="L207">
        <v>11.605</v>
      </c>
      <c r="M207">
        <v>16</v>
      </c>
      <c r="N207">
        <v>80.88</v>
      </c>
      <c r="CQ207">
        <v>236.04466666666667</v>
      </c>
      <c r="FQ207">
        <v>51.036693333333325</v>
      </c>
      <c r="GK207">
        <v>60.606033333333336</v>
      </c>
      <c r="HH207">
        <v>1913.8733333333332</v>
      </c>
      <c r="HX207">
        <v>19.1388</v>
      </c>
      <c r="IO207">
        <v>28.708100000000002</v>
      </c>
      <c r="IX207">
        <v>12.759186666666666</v>
      </c>
      <c r="MB207">
        <v>76.554900000000004</v>
      </c>
      <c r="MX207">
        <v>9.5693800000000007</v>
      </c>
    </row>
    <row r="208" spans="1:419">
      <c r="A208" t="s">
        <v>434</v>
      </c>
      <c r="B208">
        <v>2016</v>
      </c>
      <c r="C208">
        <v>6016</v>
      </c>
      <c r="D208" t="s">
        <v>245</v>
      </c>
      <c r="E208">
        <v>58.744669999999999</v>
      </c>
      <c r="F208">
        <v>17.836749999999999</v>
      </c>
      <c r="G208">
        <v>27</v>
      </c>
      <c r="H208">
        <v>5.3</v>
      </c>
      <c r="I208">
        <v>8</v>
      </c>
      <c r="J208">
        <v>12.193</v>
      </c>
      <c r="K208" t="s">
        <v>244</v>
      </c>
      <c r="FZ208">
        <v>8.5763300000000005</v>
      </c>
      <c r="HH208">
        <v>257.29000000000002</v>
      </c>
      <c r="HX208">
        <v>188.679</v>
      </c>
      <c r="IJ208">
        <v>25.728999999999999</v>
      </c>
      <c r="IX208">
        <v>248.714</v>
      </c>
      <c r="JS208">
        <v>8.5763300000000005</v>
      </c>
      <c r="MX208">
        <v>17.152699999999999</v>
      </c>
    </row>
    <row r="209" spans="1:420">
      <c r="A209" t="s">
        <v>434</v>
      </c>
      <c r="B209">
        <v>2016</v>
      </c>
      <c r="C209">
        <v>6023</v>
      </c>
      <c r="D209" t="s">
        <v>245</v>
      </c>
      <c r="E209">
        <v>58.758749999999999</v>
      </c>
      <c r="F209">
        <v>17.718769999999999</v>
      </c>
      <c r="G209">
        <v>36</v>
      </c>
      <c r="H209">
        <v>5.55</v>
      </c>
      <c r="I209">
        <v>8</v>
      </c>
      <c r="J209">
        <v>11.292999999999999</v>
      </c>
      <c r="K209" t="s">
        <v>244</v>
      </c>
      <c r="FQ209">
        <v>42.881599999999999</v>
      </c>
      <c r="HH209">
        <v>188.679</v>
      </c>
      <c r="IJ209">
        <v>17.152699999999999</v>
      </c>
      <c r="IX209">
        <v>34.305300000000003</v>
      </c>
      <c r="JA209">
        <v>17.152699999999999</v>
      </c>
      <c r="MP209">
        <v>8.5763300000000005</v>
      </c>
      <c r="MX209">
        <v>8.5763300000000005</v>
      </c>
    </row>
    <row r="210" spans="1:420">
      <c r="A210" t="s">
        <v>434</v>
      </c>
      <c r="B210">
        <v>2016</v>
      </c>
      <c r="C210">
        <v>6004</v>
      </c>
      <c r="D210" t="s">
        <v>245</v>
      </c>
      <c r="E210">
        <v>58.77402</v>
      </c>
      <c r="F210">
        <v>17.691400000000002</v>
      </c>
      <c r="G210">
        <v>44</v>
      </c>
      <c r="H210">
        <v>5.93</v>
      </c>
      <c r="I210">
        <v>5.6</v>
      </c>
      <c r="J210">
        <v>10.9267</v>
      </c>
      <c r="K210" t="s">
        <v>244</v>
      </c>
      <c r="L210">
        <v>4.3849999999999998</v>
      </c>
      <c r="M210">
        <v>80</v>
      </c>
      <c r="N210">
        <v>56.805</v>
      </c>
      <c r="BX210">
        <v>14.354089999999999</v>
      </c>
      <c r="FQ210">
        <v>54.22643333333334</v>
      </c>
      <c r="HH210">
        <v>216.90566666666666</v>
      </c>
      <c r="HX210">
        <v>127.59179999999999</v>
      </c>
      <c r="IJ210">
        <v>9.5693800000000007</v>
      </c>
      <c r="MA210">
        <v>267.94266666666664</v>
      </c>
    </row>
    <row r="211" spans="1:420">
      <c r="A211" t="s">
        <v>434</v>
      </c>
      <c r="B211">
        <v>2016</v>
      </c>
      <c r="C211">
        <v>6006</v>
      </c>
      <c r="D211" t="s">
        <v>245</v>
      </c>
      <c r="E211">
        <v>58.718870000000003</v>
      </c>
      <c r="F211">
        <v>17.842269999999999</v>
      </c>
      <c r="G211">
        <v>60</v>
      </c>
      <c r="H211">
        <v>7.11</v>
      </c>
      <c r="I211">
        <v>4.7</v>
      </c>
      <c r="J211">
        <v>6.39</v>
      </c>
      <c r="K211" t="s">
        <v>244</v>
      </c>
      <c r="L211">
        <v>4.55</v>
      </c>
      <c r="M211">
        <v>119.24</v>
      </c>
      <c r="N211">
        <v>56.564999999999998</v>
      </c>
      <c r="BX211">
        <v>38.277533333333331</v>
      </c>
      <c r="FQ211">
        <v>31.897933333333338</v>
      </c>
      <c r="HH211">
        <v>245.614</v>
      </c>
      <c r="HX211">
        <v>15.948953333333336</v>
      </c>
      <c r="IJ211">
        <v>19.1388</v>
      </c>
      <c r="JA211">
        <v>9.5693800000000007</v>
      </c>
      <c r="MA211">
        <v>23.923440000000003</v>
      </c>
      <c r="MX211">
        <v>14.354089999999999</v>
      </c>
    </row>
    <row r="212" spans="1:420">
      <c r="A212" t="s">
        <v>434</v>
      </c>
      <c r="B212">
        <v>2016</v>
      </c>
      <c r="C212" t="s">
        <v>256</v>
      </c>
      <c r="D212" t="s">
        <v>248</v>
      </c>
      <c r="E212">
        <v>58.823500000000003</v>
      </c>
      <c r="F212">
        <v>11.088329999999999</v>
      </c>
      <c r="G212">
        <v>244</v>
      </c>
      <c r="K212" t="s">
        <v>244</v>
      </c>
      <c r="P212">
        <v>175</v>
      </c>
      <c r="AC212">
        <v>20</v>
      </c>
      <c r="AE212">
        <v>20</v>
      </c>
      <c r="AK212">
        <v>40</v>
      </c>
      <c r="AT212">
        <v>230</v>
      </c>
      <c r="AV212">
        <v>10</v>
      </c>
      <c r="BU212">
        <v>20</v>
      </c>
      <c r="BV212">
        <v>15</v>
      </c>
      <c r="CI212">
        <v>95</v>
      </c>
      <c r="CJ212">
        <v>10</v>
      </c>
      <c r="CN212">
        <v>25</v>
      </c>
      <c r="EH212">
        <v>195</v>
      </c>
      <c r="EN212">
        <v>10</v>
      </c>
      <c r="FD212">
        <v>35</v>
      </c>
      <c r="FW212">
        <v>10</v>
      </c>
      <c r="GE212">
        <v>220</v>
      </c>
      <c r="HB212">
        <v>10</v>
      </c>
      <c r="HL212">
        <v>10</v>
      </c>
      <c r="IB212">
        <v>80</v>
      </c>
      <c r="JA212">
        <v>10</v>
      </c>
      <c r="JC212">
        <v>20</v>
      </c>
      <c r="JN212">
        <v>45</v>
      </c>
      <c r="JO212">
        <v>65</v>
      </c>
      <c r="KK212">
        <v>245</v>
      </c>
      <c r="KL212">
        <v>230</v>
      </c>
      <c r="LF212">
        <v>10</v>
      </c>
      <c r="LS212">
        <v>10</v>
      </c>
      <c r="OE212">
        <v>20</v>
      </c>
      <c r="OF212">
        <v>10</v>
      </c>
      <c r="OL212">
        <v>720</v>
      </c>
      <c r="PD212">
        <v>35</v>
      </c>
    </row>
    <row r="213" spans="1:420">
      <c r="A213" t="s">
        <v>434</v>
      </c>
      <c r="B213">
        <v>2016</v>
      </c>
      <c r="C213" t="s">
        <v>250</v>
      </c>
      <c r="D213" t="s">
        <v>248</v>
      </c>
      <c r="E213">
        <v>58.541670000000003</v>
      </c>
      <c r="F213">
        <v>10.79167</v>
      </c>
      <c r="G213">
        <v>106</v>
      </c>
      <c r="K213" t="s">
        <v>244</v>
      </c>
      <c r="P213">
        <v>60</v>
      </c>
      <c r="Q213">
        <v>60</v>
      </c>
      <c r="AD213">
        <v>10</v>
      </c>
      <c r="AO213">
        <v>160</v>
      </c>
      <c r="AP213">
        <v>270</v>
      </c>
      <c r="AV213">
        <v>10</v>
      </c>
      <c r="BV213">
        <v>10</v>
      </c>
      <c r="CI213">
        <v>10</v>
      </c>
      <c r="CJ213">
        <v>10</v>
      </c>
      <c r="DN213">
        <v>10</v>
      </c>
      <c r="DR213">
        <v>20</v>
      </c>
      <c r="DZ213">
        <v>40</v>
      </c>
      <c r="EP213">
        <v>110</v>
      </c>
      <c r="FD213">
        <v>50</v>
      </c>
      <c r="FI213">
        <v>10</v>
      </c>
      <c r="GE213">
        <v>500</v>
      </c>
      <c r="GT213">
        <v>40</v>
      </c>
      <c r="GX213">
        <v>20</v>
      </c>
      <c r="HD213">
        <v>200</v>
      </c>
      <c r="HS213">
        <v>40</v>
      </c>
      <c r="HV213">
        <v>10</v>
      </c>
      <c r="KD213">
        <v>20</v>
      </c>
      <c r="KL213">
        <v>50</v>
      </c>
      <c r="KO213">
        <v>10</v>
      </c>
      <c r="KS213">
        <v>10</v>
      </c>
      <c r="LC213">
        <v>30</v>
      </c>
      <c r="LF213">
        <v>10</v>
      </c>
      <c r="MC213">
        <v>10</v>
      </c>
      <c r="NT213">
        <v>40</v>
      </c>
      <c r="OW213">
        <v>10</v>
      </c>
      <c r="OY213">
        <v>10</v>
      </c>
    </row>
    <row r="214" spans="1:420">
      <c r="A214" t="s">
        <v>434</v>
      </c>
      <c r="B214">
        <v>2016</v>
      </c>
      <c r="C214" t="s">
        <v>247</v>
      </c>
      <c r="D214" t="s">
        <v>248</v>
      </c>
      <c r="E214">
        <v>57.931669999999997</v>
      </c>
      <c r="F214">
        <v>11.041499999999999</v>
      </c>
      <c r="G214">
        <v>95</v>
      </c>
      <c r="K214" t="s">
        <v>244</v>
      </c>
      <c r="P214">
        <v>10</v>
      </c>
      <c r="AO214">
        <v>150</v>
      </c>
      <c r="AP214">
        <v>1560</v>
      </c>
      <c r="BV214">
        <v>10</v>
      </c>
      <c r="DI214">
        <v>30</v>
      </c>
      <c r="DR214">
        <v>70</v>
      </c>
      <c r="FD214">
        <v>100</v>
      </c>
      <c r="GE214">
        <v>90</v>
      </c>
      <c r="GT214">
        <v>640</v>
      </c>
      <c r="GZ214">
        <v>10</v>
      </c>
      <c r="HD214">
        <v>20</v>
      </c>
      <c r="HL214">
        <v>30</v>
      </c>
      <c r="HS214">
        <v>40</v>
      </c>
      <c r="JA214">
        <v>10</v>
      </c>
      <c r="KL214">
        <v>30</v>
      </c>
      <c r="KT214">
        <v>20</v>
      </c>
      <c r="LF214">
        <v>20</v>
      </c>
      <c r="NB214">
        <v>690</v>
      </c>
    </row>
    <row r="215" spans="1:420">
      <c r="A215" t="s">
        <v>434</v>
      </c>
      <c r="B215">
        <v>2016</v>
      </c>
      <c r="C215" t="s">
        <v>253</v>
      </c>
      <c r="D215" t="s">
        <v>248</v>
      </c>
      <c r="E215">
        <v>58.24</v>
      </c>
      <c r="F215">
        <v>11.25</v>
      </c>
      <c r="G215">
        <v>49.5</v>
      </c>
      <c r="K215" t="s">
        <v>244</v>
      </c>
      <c r="AG215">
        <v>20</v>
      </c>
      <c r="AH215">
        <v>10</v>
      </c>
      <c r="AO215">
        <v>70</v>
      </c>
      <c r="AP215">
        <v>1710</v>
      </c>
      <c r="BP215">
        <v>10</v>
      </c>
      <c r="CA215">
        <v>10</v>
      </c>
      <c r="CJ215">
        <v>10</v>
      </c>
      <c r="CT215">
        <v>10</v>
      </c>
      <c r="CZ215">
        <v>10</v>
      </c>
      <c r="DN215">
        <v>10</v>
      </c>
      <c r="DP215">
        <v>10</v>
      </c>
      <c r="DR215">
        <v>140</v>
      </c>
      <c r="EH215">
        <v>10</v>
      </c>
      <c r="ET215">
        <v>20</v>
      </c>
      <c r="FJ215">
        <v>10</v>
      </c>
      <c r="FL215">
        <v>10</v>
      </c>
      <c r="FO215">
        <v>10</v>
      </c>
      <c r="FU215">
        <v>10</v>
      </c>
      <c r="GE215">
        <v>20</v>
      </c>
      <c r="GJ215">
        <v>380</v>
      </c>
      <c r="GT215">
        <v>290</v>
      </c>
      <c r="HL215">
        <v>10</v>
      </c>
      <c r="HS215">
        <v>10</v>
      </c>
      <c r="JF215">
        <v>10</v>
      </c>
      <c r="JI215">
        <v>20</v>
      </c>
      <c r="JM215">
        <v>20</v>
      </c>
      <c r="JN215">
        <v>10</v>
      </c>
      <c r="KD215">
        <v>10</v>
      </c>
      <c r="KT215">
        <v>10</v>
      </c>
      <c r="LF215">
        <v>40</v>
      </c>
      <c r="LH215">
        <v>10</v>
      </c>
      <c r="LY215">
        <v>10</v>
      </c>
      <c r="MH215">
        <v>40</v>
      </c>
      <c r="NB215">
        <v>10</v>
      </c>
      <c r="OF215">
        <v>10</v>
      </c>
      <c r="OO215">
        <v>10</v>
      </c>
      <c r="OW215">
        <v>10</v>
      </c>
      <c r="OY215">
        <v>10</v>
      </c>
    </row>
    <row r="216" spans="1:420">
      <c r="A216" t="s">
        <v>434</v>
      </c>
      <c r="B216">
        <v>2016</v>
      </c>
      <c r="C216" t="s">
        <v>249</v>
      </c>
      <c r="D216" t="s">
        <v>248</v>
      </c>
      <c r="E216">
        <v>58.253329999999998</v>
      </c>
      <c r="F216">
        <v>11.05833</v>
      </c>
      <c r="G216">
        <v>100.5</v>
      </c>
      <c r="K216" t="s">
        <v>244</v>
      </c>
      <c r="AG216">
        <v>10</v>
      </c>
      <c r="AO216">
        <v>40</v>
      </c>
      <c r="AP216">
        <v>440</v>
      </c>
      <c r="AR216">
        <v>10</v>
      </c>
      <c r="BV216">
        <v>10</v>
      </c>
      <c r="DN216">
        <v>10</v>
      </c>
      <c r="EP216">
        <v>90</v>
      </c>
      <c r="FD216">
        <v>10</v>
      </c>
      <c r="FG216">
        <v>10</v>
      </c>
      <c r="FW216">
        <v>10</v>
      </c>
      <c r="GB216">
        <v>10</v>
      </c>
      <c r="GE216">
        <v>330</v>
      </c>
      <c r="GT216">
        <v>250</v>
      </c>
      <c r="HD216">
        <v>140</v>
      </c>
      <c r="HL216">
        <v>10</v>
      </c>
      <c r="KL216">
        <v>20</v>
      </c>
      <c r="KR216">
        <v>60</v>
      </c>
      <c r="KS216">
        <v>20</v>
      </c>
      <c r="LC216">
        <v>50</v>
      </c>
      <c r="LF216">
        <v>10</v>
      </c>
      <c r="NT216">
        <v>50</v>
      </c>
      <c r="OY216">
        <v>10</v>
      </c>
    </row>
    <row r="217" spans="1:420">
      <c r="A217" t="s">
        <v>434</v>
      </c>
      <c r="B217">
        <v>2016</v>
      </c>
      <c r="C217" t="s">
        <v>252</v>
      </c>
      <c r="D217" t="s">
        <v>248</v>
      </c>
      <c r="E217">
        <v>58.339170000000003</v>
      </c>
      <c r="F217">
        <v>11.35717</v>
      </c>
      <c r="G217">
        <v>29</v>
      </c>
      <c r="K217" t="s">
        <v>244</v>
      </c>
      <c r="P217">
        <v>10</v>
      </c>
      <c r="AG217">
        <v>10</v>
      </c>
      <c r="AO217">
        <v>200</v>
      </c>
      <c r="AP217">
        <v>970</v>
      </c>
      <c r="CF217">
        <v>10</v>
      </c>
      <c r="CZ217">
        <v>60</v>
      </c>
      <c r="DR217">
        <v>80</v>
      </c>
      <c r="GJ217">
        <v>60</v>
      </c>
      <c r="GT217">
        <v>320</v>
      </c>
      <c r="HR217">
        <v>10</v>
      </c>
      <c r="HV217">
        <v>10</v>
      </c>
      <c r="HW217">
        <v>10</v>
      </c>
      <c r="IA217">
        <v>210</v>
      </c>
      <c r="JI217">
        <v>60</v>
      </c>
      <c r="LA217">
        <v>30</v>
      </c>
      <c r="LF217">
        <v>20</v>
      </c>
      <c r="NB217">
        <v>10</v>
      </c>
      <c r="OF217">
        <v>10</v>
      </c>
      <c r="OP217">
        <v>20</v>
      </c>
      <c r="OW217">
        <v>110</v>
      </c>
    </row>
    <row r="218" spans="1:420">
      <c r="A218" t="s">
        <v>434</v>
      </c>
      <c r="B218">
        <v>2016</v>
      </c>
      <c r="C218" t="s">
        <v>251</v>
      </c>
      <c r="D218" t="s">
        <v>248</v>
      </c>
      <c r="E218">
        <v>58.38167</v>
      </c>
      <c r="F218">
        <v>11.15333</v>
      </c>
      <c r="G218">
        <v>49</v>
      </c>
      <c r="K218" t="s">
        <v>244</v>
      </c>
      <c r="P218">
        <v>10</v>
      </c>
      <c r="Q218">
        <v>10</v>
      </c>
      <c r="AO218">
        <v>90</v>
      </c>
      <c r="AP218">
        <v>890</v>
      </c>
      <c r="CZ218">
        <v>30</v>
      </c>
      <c r="DR218">
        <v>30</v>
      </c>
      <c r="FC218">
        <v>10</v>
      </c>
      <c r="GJ218">
        <v>60</v>
      </c>
      <c r="GT218">
        <v>390</v>
      </c>
      <c r="HL218">
        <v>10</v>
      </c>
      <c r="JA218">
        <v>10</v>
      </c>
      <c r="JI218">
        <v>90</v>
      </c>
      <c r="JM218">
        <v>20</v>
      </c>
      <c r="JN218">
        <v>10</v>
      </c>
      <c r="KD218">
        <v>10</v>
      </c>
      <c r="KR218">
        <v>10</v>
      </c>
      <c r="KS218">
        <v>10</v>
      </c>
      <c r="KT218">
        <v>10</v>
      </c>
      <c r="LF218">
        <v>10</v>
      </c>
      <c r="LH218">
        <v>50</v>
      </c>
      <c r="LV218">
        <v>10</v>
      </c>
      <c r="MC218">
        <v>10</v>
      </c>
      <c r="MV218">
        <v>10</v>
      </c>
      <c r="NB218">
        <v>30</v>
      </c>
      <c r="OK218">
        <v>10</v>
      </c>
    </row>
    <row r="219" spans="1:420">
      <c r="A219" t="s">
        <v>434</v>
      </c>
      <c r="B219">
        <v>2016</v>
      </c>
      <c r="C219" t="s">
        <v>255</v>
      </c>
      <c r="D219" t="s">
        <v>254</v>
      </c>
      <c r="E219">
        <v>55.832819999999998</v>
      </c>
      <c r="F219">
        <v>15.79725</v>
      </c>
      <c r="G219">
        <v>52.5</v>
      </c>
      <c r="H219">
        <v>9.89</v>
      </c>
      <c r="I219">
        <v>5.5</v>
      </c>
      <c r="J219">
        <v>8.2100000000000009</v>
      </c>
      <c r="K219" t="s">
        <v>244</v>
      </c>
      <c r="FQ219">
        <v>77.186999999999998</v>
      </c>
      <c r="HH219">
        <v>360.20600000000002</v>
      </c>
      <c r="MP219">
        <v>8.5763300000000005</v>
      </c>
      <c r="NH219">
        <v>8.5763300000000005</v>
      </c>
    </row>
    <row r="220" spans="1:420">
      <c r="A220" t="s">
        <v>434</v>
      </c>
      <c r="B220">
        <v>2017</v>
      </c>
      <c r="C220">
        <v>6010</v>
      </c>
      <c r="D220" t="s">
        <v>245</v>
      </c>
      <c r="E220">
        <v>58.840829999999997</v>
      </c>
      <c r="F220">
        <v>17.551729999999999</v>
      </c>
      <c r="G220">
        <v>21</v>
      </c>
      <c r="H220">
        <v>5.66</v>
      </c>
      <c r="I220">
        <v>7.2</v>
      </c>
      <c r="J220">
        <v>11.85</v>
      </c>
      <c r="K220" t="s">
        <v>246</v>
      </c>
      <c r="L220">
        <v>12.015000000000001</v>
      </c>
      <c r="M220">
        <v>96</v>
      </c>
      <c r="N220">
        <v>79.010000000000005</v>
      </c>
      <c r="CQ220">
        <v>38.277533333333338</v>
      </c>
      <c r="FQ220">
        <v>28.708166666666667</v>
      </c>
      <c r="GK220">
        <v>133.97126666666665</v>
      </c>
      <c r="HH220">
        <v>1681.0200000000002</v>
      </c>
      <c r="HX220">
        <v>38.277500000000003</v>
      </c>
      <c r="IJ220">
        <v>66.98566666666666</v>
      </c>
      <c r="IO220">
        <v>15.948993333333334</v>
      </c>
      <c r="IX220">
        <v>14.354089999999999</v>
      </c>
      <c r="MB220">
        <v>162.67933333333335</v>
      </c>
      <c r="MP220">
        <v>9.5693800000000007</v>
      </c>
    </row>
    <row r="221" spans="1:420">
      <c r="A221" t="s">
        <v>434</v>
      </c>
      <c r="B221">
        <v>2017</v>
      </c>
      <c r="C221">
        <v>6016</v>
      </c>
      <c r="D221" t="s">
        <v>245</v>
      </c>
      <c r="E221">
        <v>58.744669999999999</v>
      </c>
      <c r="F221">
        <v>17.836729999999999</v>
      </c>
      <c r="G221">
        <v>27</v>
      </c>
      <c r="H221">
        <v>5.69</v>
      </c>
      <c r="I221">
        <v>6.7</v>
      </c>
      <c r="J221">
        <v>11.9567</v>
      </c>
      <c r="K221" t="s">
        <v>244</v>
      </c>
      <c r="BX221">
        <v>17.152699999999999</v>
      </c>
      <c r="HH221">
        <v>274.44299999999998</v>
      </c>
      <c r="HX221">
        <v>180.10300000000001</v>
      </c>
      <c r="IJ221">
        <v>154.374</v>
      </c>
      <c r="IX221">
        <v>454.54500000000002</v>
      </c>
    </row>
    <row r="222" spans="1:420">
      <c r="A222" t="s">
        <v>434</v>
      </c>
      <c r="B222">
        <v>2017</v>
      </c>
      <c r="C222">
        <v>6023</v>
      </c>
      <c r="D222" t="s">
        <v>245</v>
      </c>
      <c r="E222">
        <v>58.758800000000001</v>
      </c>
      <c r="F222">
        <v>17.718720000000001</v>
      </c>
      <c r="G222">
        <v>36</v>
      </c>
      <c r="H222">
        <v>5.85</v>
      </c>
      <c r="I222">
        <v>6.5</v>
      </c>
      <c r="J222">
        <v>11.343</v>
      </c>
      <c r="K222" t="s">
        <v>244</v>
      </c>
      <c r="BX222">
        <v>19.1388</v>
      </c>
      <c r="FQ222">
        <v>86.124399999999994</v>
      </c>
      <c r="HH222">
        <v>392.34399999999999</v>
      </c>
      <c r="HX222">
        <v>95.693799999999996</v>
      </c>
      <c r="IF222">
        <v>19.1388</v>
      </c>
      <c r="IJ222">
        <v>86.124399999999994</v>
      </c>
      <c r="IX222">
        <v>47.846899999999998</v>
      </c>
      <c r="MP222">
        <v>19.1388</v>
      </c>
      <c r="MX222">
        <v>9.5693800000000007</v>
      </c>
    </row>
    <row r="223" spans="1:420">
      <c r="A223" t="s">
        <v>434</v>
      </c>
      <c r="B223">
        <v>2017</v>
      </c>
      <c r="C223">
        <v>6004</v>
      </c>
      <c r="D223" t="s">
        <v>245</v>
      </c>
      <c r="E223">
        <v>58.774000000000001</v>
      </c>
      <c r="F223">
        <v>17.691369999999999</v>
      </c>
      <c r="G223">
        <v>44</v>
      </c>
      <c r="H223">
        <v>6.4</v>
      </c>
      <c r="I223">
        <v>4.8</v>
      </c>
      <c r="J223">
        <v>9.3367000000000004</v>
      </c>
      <c r="K223" t="s">
        <v>244</v>
      </c>
      <c r="L223">
        <v>4.67</v>
      </c>
      <c r="M223">
        <v>156</v>
      </c>
      <c r="N223">
        <v>60.994999999999997</v>
      </c>
      <c r="BX223">
        <v>31.897933333333338</v>
      </c>
      <c r="FQ223">
        <v>54.226466666666674</v>
      </c>
      <c r="HH223">
        <v>188.19766666666669</v>
      </c>
      <c r="HX223">
        <v>130.78133333333335</v>
      </c>
      <c r="IJ223">
        <v>82.934566666666669</v>
      </c>
      <c r="IX223">
        <v>9.5693800000000007</v>
      </c>
      <c r="MA223">
        <v>810.20766666666668</v>
      </c>
    </row>
    <row r="224" spans="1:420">
      <c r="A224" t="s">
        <v>434</v>
      </c>
      <c r="B224">
        <v>2017</v>
      </c>
      <c r="C224">
        <v>6006</v>
      </c>
      <c r="D224" t="s">
        <v>245</v>
      </c>
      <c r="E224">
        <v>58.71895</v>
      </c>
      <c r="F224">
        <v>17.84225</v>
      </c>
      <c r="G224">
        <v>60</v>
      </c>
      <c r="H224">
        <v>7.63</v>
      </c>
      <c r="I224">
        <v>4.5999999999999996</v>
      </c>
      <c r="J224">
        <v>4.82</v>
      </c>
      <c r="K224" t="s">
        <v>246</v>
      </c>
      <c r="L224">
        <v>5.8</v>
      </c>
      <c r="M224">
        <v>101</v>
      </c>
      <c r="N224">
        <v>63.094999999999999</v>
      </c>
      <c r="BX224">
        <v>11.43512</v>
      </c>
      <c r="FQ224">
        <v>14.293910000000002</v>
      </c>
      <c r="HH224">
        <v>228.70233333333331</v>
      </c>
      <c r="HX224">
        <v>22.870233333333331</v>
      </c>
      <c r="IJ224">
        <v>8.5763300000000005</v>
      </c>
      <c r="MA224">
        <v>25.728976666666668</v>
      </c>
      <c r="MP224">
        <v>17.152699999999999</v>
      </c>
    </row>
    <row r="225" spans="1:396">
      <c r="A225" t="s">
        <v>434</v>
      </c>
      <c r="B225">
        <v>2017</v>
      </c>
      <c r="C225">
        <v>1004</v>
      </c>
      <c r="D225" t="s">
        <v>245</v>
      </c>
      <c r="E225">
        <v>59.384830000000001</v>
      </c>
      <c r="F225">
        <v>19.463830000000002</v>
      </c>
      <c r="G225">
        <v>40</v>
      </c>
      <c r="H225">
        <v>5.93</v>
      </c>
      <c r="I225">
        <v>4.2</v>
      </c>
      <c r="J225">
        <v>10.67</v>
      </c>
      <c r="K225" t="s">
        <v>244</v>
      </c>
      <c r="FQ225">
        <v>8.5763300000000005</v>
      </c>
      <c r="HH225">
        <v>334.47699999999998</v>
      </c>
      <c r="HX225">
        <v>1080.6199999999999</v>
      </c>
      <c r="IJ225">
        <v>68.610600000000005</v>
      </c>
      <c r="JS225">
        <v>68.610600000000005</v>
      </c>
      <c r="MX225">
        <v>25.728999999999999</v>
      </c>
    </row>
    <row r="226" spans="1:396">
      <c r="A226" t="s">
        <v>434</v>
      </c>
      <c r="B226">
        <v>2017</v>
      </c>
      <c r="C226">
        <v>1003</v>
      </c>
      <c r="D226" t="s">
        <v>245</v>
      </c>
      <c r="E226">
        <v>59.520400000000002</v>
      </c>
      <c r="F226">
        <v>19.836079999999999</v>
      </c>
      <c r="G226">
        <v>55</v>
      </c>
      <c r="H226">
        <v>6.64</v>
      </c>
      <c r="I226">
        <v>3.7</v>
      </c>
      <c r="J226">
        <v>9.99</v>
      </c>
      <c r="K226" t="s">
        <v>244</v>
      </c>
      <c r="BX226">
        <v>68.610600000000005</v>
      </c>
      <c r="FQ226">
        <v>162.94999999999999</v>
      </c>
      <c r="HH226">
        <v>257.29000000000002</v>
      </c>
      <c r="HX226">
        <v>8.5763300000000005</v>
      </c>
      <c r="IJ226">
        <v>1535.16</v>
      </c>
      <c r="JA226">
        <v>17.152699999999999</v>
      </c>
      <c r="MA226">
        <v>102.916</v>
      </c>
    </row>
    <row r="227" spans="1:396">
      <c r="A227" t="s">
        <v>434</v>
      </c>
      <c r="B227">
        <v>2017</v>
      </c>
      <c r="C227">
        <v>1001</v>
      </c>
      <c r="D227" t="s">
        <v>245</v>
      </c>
      <c r="E227">
        <v>59.540500000000002</v>
      </c>
      <c r="F227">
        <v>18.95833</v>
      </c>
      <c r="G227">
        <v>21</v>
      </c>
      <c r="H227">
        <v>5.14</v>
      </c>
      <c r="I227">
        <v>8.9</v>
      </c>
      <c r="J227">
        <v>11.1967</v>
      </c>
      <c r="K227" t="s">
        <v>244</v>
      </c>
      <c r="FQ227">
        <v>38.277500000000003</v>
      </c>
      <c r="GK227">
        <v>38.277500000000003</v>
      </c>
      <c r="HH227">
        <v>574.16300000000001</v>
      </c>
      <c r="HX227">
        <v>47.846899999999998</v>
      </c>
      <c r="IJ227">
        <v>9.5693800000000007</v>
      </c>
      <c r="MB227">
        <v>124.402</v>
      </c>
    </row>
    <row r="228" spans="1:396">
      <c r="A228" t="s">
        <v>434</v>
      </c>
      <c r="B228">
        <v>2017</v>
      </c>
      <c r="C228">
        <v>1084</v>
      </c>
      <c r="D228" t="s">
        <v>245</v>
      </c>
      <c r="E228">
        <v>59.34205</v>
      </c>
      <c r="F228">
        <v>19.97383</v>
      </c>
      <c r="G228">
        <v>65</v>
      </c>
      <c r="H228">
        <v>7.57</v>
      </c>
      <c r="I228">
        <v>4.4000000000000004</v>
      </c>
      <c r="J228">
        <v>4.9466999999999999</v>
      </c>
      <c r="K228" t="s">
        <v>246</v>
      </c>
      <c r="BX228">
        <v>8.5763300000000005</v>
      </c>
      <c r="HH228">
        <v>8.5763300000000005</v>
      </c>
      <c r="HX228">
        <v>111.492</v>
      </c>
      <c r="IJ228">
        <v>8.5763300000000005</v>
      </c>
    </row>
    <row r="229" spans="1:396">
      <c r="A229" t="s">
        <v>434</v>
      </c>
      <c r="B229">
        <v>2017</v>
      </c>
      <c r="C229" t="s">
        <v>247</v>
      </c>
      <c r="D229" t="s">
        <v>248</v>
      </c>
      <c r="E229">
        <v>57.931669999999997</v>
      </c>
      <c r="F229">
        <v>11.041499999999999</v>
      </c>
      <c r="G229">
        <v>93.5</v>
      </c>
      <c r="K229" t="s">
        <v>244</v>
      </c>
      <c r="P229">
        <v>110</v>
      </c>
      <c r="Q229">
        <v>10</v>
      </c>
      <c r="AO229">
        <v>20</v>
      </c>
      <c r="AP229">
        <v>1390</v>
      </c>
      <c r="AV229">
        <v>10</v>
      </c>
      <c r="BV229">
        <v>10</v>
      </c>
      <c r="CA229">
        <v>10</v>
      </c>
      <c r="DI229">
        <v>10</v>
      </c>
      <c r="DN229">
        <v>10</v>
      </c>
      <c r="DO229">
        <v>20</v>
      </c>
      <c r="DR229">
        <v>50</v>
      </c>
      <c r="EH229">
        <v>10</v>
      </c>
      <c r="ET229">
        <v>10</v>
      </c>
      <c r="FD229">
        <v>20</v>
      </c>
      <c r="GE229">
        <v>190</v>
      </c>
      <c r="GJ229">
        <v>10</v>
      </c>
      <c r="GT229">
        <v>630</v>
      </c>
      <c r="GZ229">
        <v>10</v>
      </c>
      <c r="HD229">
        <v>20</v>
      </c>
      <c r="HS229">
        <v>30</v>
      </c>
      <c r="II229">
        <v>20</v>
      </c>
      <c r="KD229">
        <v>20</v>
      </c>
      <c r="KL229">
        <v>10</v>
      </c>
      <c r="LA229">
        <v>10</v>
      </c>
      <c r="LF229">
        <v>20</v>
      </c>
      <c r="ME229">
        <v>10</v>
      </c>
      <c r="NB229">
        <v>750</v>
      </c>
      <c r="NT229">
        <v>10</v>
      </c>
    </row>
    <row r="230" spans="1:396">
      <c r="A230" t="s">
        <v>434</v>
      </c>
      <c r="B230">
        <v>2017</v>
      </c>
      <c r="C230" t="s">
        <v>249</v>
      </c>
      <c r="D230" t="s">
        <v>248</v>
      </c>
      <c r="E230">
        <v>58.253329999999998</v>
      </c>
      <c r="F230">
        <v>11.05833</v>
      </c>
      <c r="G230">
        <v>101</v>
      </c>
      <c r="K230" t="s">
        <v>244</v>
      </c>
      <c r="AG230">
        <v>10</v>
      </c>
      <c r="AO230">
        <v>10</v>
      </c>
      <c r="AP230">
        <v>860</v>
      </c>
      <c r="BV230">
        <v>10</v>
      </c>
      <c r="DR230">
        <v>50</v>
      </c>
      <c r="EP230">
        <v>20</v>
      </c>
      <c r="FD230">
        <v>20</v>
      </c>
      <c r="GE230">
        <v>640</v>
      </c>
      <c r="GF230">
        <v>80</v>
      </c>
      <c r="GJ230">
        <v>50</v>
      </c>
      <c r="GT230">
        <v>300</v>
      </c>
      <c r="HD230">
        <v>30</v>
      </c>
      <c r="HP230">
        <v>20</v>
      </c>
      <c r="JA230">
        <v>10</v>
      </c>
      <c r="KD230">
        <v>10</v>
      </c>
      <c r="KL230">
        <v>10</v>
      </c>
      <c r="KR230">
        <v>10</v>
      </c>
      <c r="KS230">
        <v>30</v>
      </c>
      <c r="LF230">
        <v>20</v>
      </c>
      <c r="LO230">
        <v>10</v>
      </c>
      <c r="NE230">
        <v>10</v>
      </c>
      <c r="NT230">
        <v>20</v>
      </c>
      <c r="OE230">
        <v>10</v>
      </c>
    </row>
    <row r="231" spans="1:396" ht="13" customHeight="1">
      <c r="A231" t="s">
        <v>434</v>
      </c>
      <c r="B231">
        <v>2017</v>
      </c>
      <c r="C231" t="s">
        <v>250</v>
      </c>
      <c r="D231" t="s">
        <v>248</v>
      </c>
      <c r="E231">
        <v>58.541499999999999</v>
      </c>
      <c r="F231">
        <v>10.791499999999999</v>
      </c>
      <c r="G231">
        <v>105</v>
      </c>
      <c r="K231" t="s">
        <v>244</v>
      </c>
      <c r="P231">
        <v>40</v>
      </c>
      <c r="Q231">
        <v>40</v>
      </c>
      <c r="X231">
        <v>10</v>
      </c>
      <c r="AO231">
        <v>110</v>
      </c>
      <c r="AP231">
        <v>710</v>
      </c>
      <c r="BV231">
        <v>20</v>
      </c>
      <c r="DN231">
        <v>10</v>
      </c>
      <c r="DR231">
        <v>160</v>
      </c>
      <c r="EE231">
        <v>10</v>
      </c>
      <c r="EL231">
        <v>10</v>
      </c>
      <c r="EP231">
        <v>60</v>
      </c>
      <c r="FU231">
        <v>20</v>
      </c>
      <c r="GE231">
        <v>610</v>
      </c>
      <c r="GJ231">
        <v>10</v>
      </c>
      <c r="GS231">
        <v>10</v>
      </c>
      <c r="GT231">
        <v>30</v>
      </c>
      <c r="GX231">
        <v>20</v>
      </c>
      <c r="HD231">
        <v>160</v>
      </c>
      <c r="HP231">
        <v>10</v>
      </c>
      <c r="HS231">
        <v>10</v>
      </c>
      <c r="IB231">
        <v>20</v>
      </c>
      <c r="JA231">
        <v>50</v>
      </c>
      <c r="JE231">
        <v>10</v>
      </c>
      <c r="KD231">
        <v>20</v>
      </c>
      <c r="KO231">
        <v>30</v>
      </c>
      <c r="LC231">
        <v>30</v>
      </c>
      <c r="LF231">
        <v>15</v>
      </c>
      <c r="LH231">
        <v>20</v>
      </c>
      <c r="MH231">
        <v>10</v>
      </c>
      <c r="MU231">
        <v>30</v>
      </c>
      <c r="NB231">
        <v>80</v>
      </c>
      <c r="NT231">
        <v>60</v>
      </c>
      <c r="OF231">
        <v>30</v>
      </c>
    </row>
    <row r="232" spans="1:396">
      <c r="A232" t="s">
        <v>434</v>
      </c>
      <c r="B232">
        <v>2017</v>
      </c>
      <c r="C232" t="s">
        <v>255</v>
      </c>
      <c r="D232" t="s">
        <v>254</v>
      </c>
      <c r="E232">
        <v>55.832850000000001</v>
      </c>
      <c r="F232">
        <v>15.79738</v>
      </c>
      <c r="G232">
        <v>52.5</v>
      </c>
      <c r="H232">
        <v>7.44</v>
      </c>
      <c r="I232">
        <v>4.8</v>
      </c>
      <c r="J232">
        <v>9.9700000000000006</v>
      </c>
      <c r="K232" t="s">
        <v>246</v>
      </c>
      <c r="BX232">
        <v>17.152699999999999</v>
      </c>
      <c r="DA232">
        <v>51.457999999999998</v>
      </c>
      <c r="FQ232">
        <v>51.457999999999998</v>
      </c>
      <c r="HH232">
        <v>557.46100000000001</v>
      </c>
      <c r="IX232">
        <v>145.798</v>
      </c>
      <c r="MA232">
        <v>60.034300000000002</v>
      </c>
      <c r="MP232">
        <v>60.034300000000002</v>
      </c>
      <c r="MX232">
        <v>94.339600000000004</v>
      </c>
      <c r="OF232">
        <v>17.152699999999999</v>
      </c>
    </row>
    <row r="233" spans="1:396">
      <c r="A233" t="s">
        <v>434</v>
      </c>
      <c r="B233">
        <v>2018</v>
      </c>
      <c r="C233">
        <v>6010</v>
      </c>
      <c r="D233" t="s">
        <v>245</v>
      </c>
      <c r="E233">
        <v>58.840800000000002</v>
      </c>
      <c r="F233">
        <v>17.551770000000001</v>
      </c>
      <c r="G233">
        <v>21</v>
      </c>
      <c r="H233">
        <v>6.22</v>
      </c>
      <c r="I233">
        <v>8.8000000000000007</v>
      </c>
      <c r="J233">
        <v>12.45</v>
      </c>
      <c r="K233" t="s">
        <v>246</v>
      </c>
      <c r="L233">
        <v>12.23</v>
      </c>
      <c r="M233">
        <v>63</v>
      </c>
      <c r="N233">
        <v>79.540000000000006</v>
      </c>
      <c r="CQ233">
        <v>54.22646666666666</v>
      </c>
      <c r="FQ233">
        <v>15.948993333333334</v>
      </c>
      <c r="GK233">
        <v>251.99366666666666</v>
      </c>
      <c r="HH233">
        <v>2035.0866666666668</v>
      </c>
      <c r="HX233">
        <v>19.138760000000001</v>
      </c>
      <c r="IJ233">
        <v>22.328566666666671</v>
      </c>
      <c r="IO233">
        <v>19.138740000000002</v>
      </c>
      <c r="IX233">
        <v>9.5693800000000007</v>
      </c>
      <c r="MA233">
        <v>9.5693800000000007</v>
      </c>
      <c r="MB233">
        <v>66.985649999999993</v>
      </c>
      <c r="MX233">
        <v>12.759186666666666</v>
      </c>
    </row>
    <row r="234" spans="1:396">
      <c r="A234" t="s">
        <v>434</v>
      </c>
      <c r="B234">
        <v>2018</v>
      </c>
      <c r="C234">
        <v>6016</v>
      </c>
      <c r="D234" t="s">
        <v>245</v>
      </c>
      <c r="E234">
        <v>58.744619999999998</v>
      </c>
      <c r="F234">
        <v>17.836580000000001</v>
      </c>
      <c r="G234">
        <v>27</v>
      </c>
      <c r="H234">
        <v>6.16</v>
      </c>
      <c r="I234">
        <v>6.3</v>
      </c>
      <c r="J234">
        <v>13.23</v>
      </c>
      <c r="K234" t="s">
        <v>244</v>
      </c>
      <c r="BX234">
        <v>8.5763300000000005</v>
      </c>
      <c r="FE234">
        <v>8.5763300000000005</v>
      </c>
      <c r="FQ234">
        <v>8.5763300000000005</v>
      </c>
      <c r="FZ234">
        <v>17.152699999999999</v>
      </c>
      <c r="GP234">
        <v>25.728999999999999</v>
      </c>
      <c r="HH234">
        <v>506.00299999999999</v>
      </c>
      <c r="HX234">
        <v>506.00299999999999</v>
      </c>
      <c r="IJ234">
        <v>94.339600000000004</v>
      </c>
      <c r="IX234">
        <v>1346.48</v>
      </c>
      <c r="JS234">
        <v>8.5763300000000005</v>
      </c>
      <c r="MX234">
        <v>51.457999999999998</v>
      </c>
    </row>
    <row r="235" spans="1:396">
      <c r="A235" t="s">
        <v>434</v>
      </c>
      <c r="B235">
        <v>2018</v>
      </c>
      <c r="C235">
        <v>6023</v>
      </c>
      <c r="D235" t="s">
        <v>245</v>
      </c>
      <c r="E235">
        <v>58.758749999999999</v>
      </c>
      <c r="F235">
        <v>17.71865</v>
      </c>
      <c r="G235">
        <v>36</v>
      </c>
      <c r="H235">
        <v>6.06</v>
      </c>
      <c r="I235">
        <v>5.6</v>
      </c>
      <c r="J235">
        <v>12.35</v>
      </c>
      <c r="K235" t="s">
        <v>244</v>
      </c>
      <c r="FQ235">
        <v>68.610600000000005</v>
      </c>
      <c r="HH235">
        <v>497.42700000000002</v>
      </c>
      <c r="IF235">
        <v>25.728999999999999</v>
      </c>
      <c r="IJ235">
        <v>68.610600000000005</v>
      </c>
      <c r="MX235">
        <v>8.5763300000000005</v>
      </c>
    </row>
    <row r="236" spans="1:396">
      <c r="A236" t="s">
        <v>434</v>
      </c>
      <c r="B236">
        <v>2018</v>
      </c>
      <c r="C236">
        <v>6004</v>
      </c>
      <c r="D236" t="s">
        <v>245</v>
      </c>
      <c r="E236">
        <v>58.773919999999997</v>
      </c>
      <c r="F236">
        <v>17.691330000000001</v>
      </c>
      <c r="G236">
        <v>44</v>
      </c>
      <c r="H236">
        <v>7</v>
      </c>
      <c r="I236">
        <v>3.4</v>
      </c>
      <c r="J236">
        <v>8.77</v>
      </c>
      <c r="K236" t="s">
        <v>244</v>
      </c>
      <c r="L236">
        <v>3.4449999999999998</v>
      </c>
      <c r="M236">
        <v>67</v>
      </c>
      <c r="N236">
        <v>57.905000000000001</v>
      </c>
      <c r="BX236">
        <v>19.1388</v>
      </c>
      <c r="FQ236">
        <v>57.416266666666672</v>
      </c>
      <c r="HH236">
        <v>143.541</v>
      </c>
      <c r="HX236">
        <v>165.86896666666667</v>
      </c>
      <c r="IF236">
        <v>9.5693800000000007</v>
      </c>
      <c r="IJ236">
        <v>44.657066666666672</v>
      </c>
      <c r="MA236">
        <v>200.95666666666668</v>
      </c>
      <c r="MP236">
        <v>9.5693800000000007</v>
      </c>
    </row>
    <row r="237" spans="1:396">
      <c r="A237" t="s">
        <v>434</v>
      </c>
      <c r="B237">
        <v>2018</v>
      </c>
      <c r="C237">
        <v>6006</v>
      </c>
      <c r="D237" t="s">
        <v>245</v>
      </c>
      <c r="E237">
        <v>58.718829999999997</v>
      </c>
      <c r="F237">
        <v>17.84235</v>
      </c>
      <c r="G237">
        <v>60</v>
      </c>
      <c r="H237">
        <v>7.71</v>
      </c>
      <c r="I237">
        <v>3.8</v>
      </c>
      <c r="J237">
        <v>8.93</v>
      </c>
      <c r="K237" t="s">
        <v>244</v>
      </c>
      <c r="L237">
        <v>3.9649999999999999</v>
      </c>
      <c r="M237">
        <v>72</v>
      </c>
      <c r="N237">
        <v>58.314999999999998</v>
      </c>
      <c r="FQ237">
        <v>22.328526666666665</v>
      </c>
      <c r="HH237">
        <v>341.30766666666665</v>
      </c>
      <c r="HX237">
        <v>19.138740000000002</v>
      </c>
      <c r="IF237">
        <v>9.5693800000000007</v>
      </c>
      <c r="MA237">
        <v>14.354089999999999</v>
      </c>
      <c r="MP237">
        <v>9.5693800000000007</v>
      </c>
      <c r="MX237">
        <v>9.5693800000000007</v>
      </c>
    </row>
    <row r="238" spans="1:396">
      <c r="A238" t="s">
        <v>434</v>
      </c>
      <c r="B238">
        <v>2018</v>
      </c>
      <c r="C238" t="s">
        <v>255</v>
      </c>
      <c r="D238" t="s">
        <v>254</v>
      </c>
      <c r="E238">
        <v>55.832880000000003</v>
      </c>
      <c r="F238">
        <v>15.79712</v>
      </c>
      <c r="G238">
        <v>52.5</v>
      </c>
      <c r="H238">
        <v>7.26</v>
      </c>
      <c r="I238">
        <v>3.4</v>
      </c>
      <c r="J238">
        <v>11.15</v>
      </c>
      <c r="K238" t="s">
        <v>244</v>
      </c>
      <c r="FQ238">
        <v>51.457999999999998</v>
      </c>
      <c r="HH238">
        <v>385.935</v>
      </c>
      <c r="MA238">
        <v>171.52699999999999</v>
      </c>
      <c r="MP238">
        <v>51.457999999999998</v>
      </c>
      <c r="OF238">
        <v>17.152699999999999</v>
      </c>
    </row>
    <row r="239" spans="1:396">
      <c r="A239" t="s">
        <v>434</v>
      </c>
      <c r="B239">
        <v>2019</v>
      </c>
      <c r="C239">
        <v>6010</v>
      </c>
      <c r="D239" t="s">
        <v>245</v>
      </c>
      <c r="E239">
        <v>58.840850000000003</v>
      </c>
      <c r="F239">
        <v>17.5518</v>
      </c>
      <c r="G239">
        <v>21</v>
      </c>
      <c r="H239">
        <v>5.76</v>
      </c>
      <c r="I239">
        <v>8.1</v>
      </c>
      <c r="J239">
        <v>11.34</v>
      </c>
      <c r="K239" t="s">
        <v>246</v>
      </c>
      <c r="L239">
        <v>12.4</v>
      </c>
      <c r="M239">
        <v>78</v>
      </c>
      <c r="N239">
        <v>80.25</v>
      </c>
      <c r="CQ239">
        <v>51.036699999999996</v>
      </c>
      <c r="DA239">
        <v>9.5693800000000007</v>
      </c>
      <c r="FQ239">
        <v>28.708133333333336</v>
      </c>
      <c r="GK239">
        <v>137.16106666666667</v>
      </c>
      <c r="HH239">
        <v>1984.0533333333333</v>
      </c>
      <c r="HX239">
        <v>47.846900000000005</v>
      </c>
      <c r="IJ239">
        <v>188.19800000000001</v>
      </c>
      <c r="IO239">
        <v>19.138753333333337</v>
      </c>
      <c r="IX239">
        <v>19.1388</v>
      </c>
      <c r="MB239">
        <v>81.339699999999993</v>
      </c>
      <c r="MX239">
        <v>25.518326666666667</v>
      </c>
    </row>
    <row r="240" spans="1:396">
      <c r="A240" t="s">
        <v>434</v>
      </c>
      <c r="B240">
        <v>2019</v>
      </c>
      <c r="C240">
        <v>6016</v>
      </c>
      <c r="D240" t="s">
        <v>245</v>
      </c>
      <c r="E240">
        <v>58.744700000000002</v>
      </c>
      <c r="F240">
        <v>17.8367</v>
      </c>
      <c r="G240">
        <v>27</v>
      </c>
      <c r="H240">
        <v>6.4</v>
      </c>
      <c r="I240">
        <v>4.9000000000000004</v>
      </c>
      <c r="J240">
        <v>11.61</v>
      </c>
      <c r="K240" t="s">
        <v>244</v>
      </c>
      <c r="BX240">
        <v>34.305300000000003</v>
      </c>
      <c r="FE240">
        <v>8.5763300000000005</v>
      </c>
      <c r="FQ240">
        <v>8.5763300000000005</v>
      </c>
      <c r="GP240">
        <v>8.5763300000000005</v>
      </c>
      <c r="HH240">
        <v>540.30899999999997</v>
      </c>
      <c r="HX240">
        <v>668.95399999999995</v>
      </c>
      <c r="IJ240">
        <v>265.86599999999999</v>
      </c>
      <c r="IX240">
        <v>1046.31</v>
      </c>
      <c r="JS240">
        <v>51.457999999999998</v>
      </c>
      <c r="MX240">
        <v>145.798</v>
      </c>
    </row>
    <row r="241" spans="1:419">
      <c r="A241" t="s">
        <v>434</v>
      </c>
      <c r="B241">
        <v>2019</v>
      </c>
      <c r="C241">
        <v>6023</v>
      </c>
      <c r="D241" t="s">
        <v>245</v>
      </c>
      <c r="E241">
        <v>58.758830000000003</v>
      </c>
      <c r="F241">
        <v>17.71875</v>
      </c>
      <c r="G241">
        <v>36</v>
      </c>
      <c r="H241">
        <v>6.02</v>
      </c>
      <c r="I241">
        <v>5.0999999999999996</v>
      </c>
      <c r="J241">
        <v>11.53</v>
      </c>
      <c r="K241" t="s">
        <v>244</v>
      </c>
      <c r="BX241">
        <v>9.5693800000000007</v>
      </c>
      <c r="FQ241">
        <v>86.124399999999994</v>
      </c>
      <c r="HH241">
        <v>325.35899999999998</v>
      </c>
      <c r="HX241">
        <v>57.4163</v>
      </c>
      <c r="IJ241">
        <v>191.38800000000001</v>
      </c>
      <c r="IX241">
        <v>95.693799999999996</v>
      </c>
      <c r="JA241">
        <v>19.1388</v>
      </c>
      <c r="MA241">
        <v>9.5693800000000007</v>
      </c>
      <c r="MP241">
        <v>9.5693800000000007</v>
      </c>
      <c r="MX241">
        <v>9.5693800000000007</v>
      </c>
    </row>
    <row r="242" spans="1:419">
      <c r="A242" t="s">
        <v>434</v>
      </c>
      <c r="B242">
        <v>2019</v>
      </c>
      <c r="C242">
        <v>6004</v>
      </c>
      <c r="D242" t="s">
        <v>245</v>
      </c>
      <c r="E242">
        <v>58.773980000000002</v>
      </c>
      <c r="F242">
        <v>17.691330000000001</v>
      </c>
      <c r="G242">
        <v>44</v>
      </c>
      <c r="H242">
        <v>6.31</v>
      </c>
      <c r="I242">
        <v>4.2</v>
      </c>
      <c r="J242">
        <v>10.43</v>
      </c>
      <c r="K242" t="s">
        <v>244</v>
      </c>
      <c r="L242">
        <v>4.1500000000000004</v>
      </c>
      <c r="M242">
        <v>100</v>
      </c>
      <c r="N242">
        <v>59.45</v>
      </c>
      <c r="BX242">
        <v>70.175599999999989</v>
      </c>
      <c r="FQ242">
        <v>47.846900000000005</v>
      </c>
      <c r="HH242">
        <v>331.73833333333334</v>
      </c>
      <c r="HX242">
        <v>497.60766666666672</v>
      </c>
      <c r="IJ242">
        <v>162.67933333333335</v>
      </c>
      <c r="MA242">
        <v>251.99400000000003</v>
      </c>
    </row>
    <row r="243" spans="1:419">
      <c r="A243" t="s">
        <v>434</v>
      </c>
      <c r="B243">
        <v>2019</v>
      </c>
      <c r="C243">
        <v>6006</v>
      </c>
      <c r="D243" t="s">
        <v>245</v>
      </c>
      <c r="E243">
        <v>58.71893</v>
      </c>
      <c r="F243">
        <v>17.842220000000001</v>
      </c>
      <c r="G243">
        <v>60</v>
      </c>
      <c r="H243">
        <v>6.67</v>
      </c>
      <c r="I243">
        <v>4.2</v>
      </c>
      <c r="J243">
        <v>9.59</v>
      </c>
      <c r="K243" t="s">
        <v>246</v>
      </c>
      <c r="L243">
        <v>5.5</v>
      </c>
      <c r="M243">
        <v>188</v>
      </c>
      <c r="N243">
        <v>60.15</v>
      </c>
      <c r="FQ243">
        <v>76.555166666666665</v>
      </c>
      <c r="HH243">
        <v>972.88600000000008</v>
      </c>
      <c r="IF243">
        <v>9.5693800000000007</v>
      </c>
      <c r="IJ243">
        <v>9.5693800000000007</v>
      </c>
      <c r="IO243">
        <v>9.5693800000000007</v>
      </c>
      <c r="IX243">
        <v>19.1388</v>
      </c>
      <c r="JA243">
        <v>9.5693800000000007</v>
      </c>
      <c r="MA243">
        <v>73.365233333333336</v>
      </c>
    </row>
    <row r="244" spans="1:419">
      <c r="A244" t="s">
        <v>434</v>
      </c>
      <c r="B244">
        <v>2019</v>
      </c>
      <c r="C244">
        <v>1004</v>
      </c>
      <c r="D244" t="s">
        <v>245</v>
      </c>
      <c r="E244">
        <v>59.384880000000003</v>
      </c>
      <c r="F244">
        <v>19.463850000000001</v>
      </c>
      <c r="G244">
        <v>40</v>
      </c>
      <c r="H244">
        <v>5.81</v>
      </c>
      <c r="I244">
        <v>4.4000000000000004</v>
      </c>
      <c r="J244">
        <v>11.09</v>
      </c>
      <c r="K244" t="s">
        <v>244</v>
      </c>
      <c r="FQ244">
        <v>17.152699999999999</v>
      </c>
      <c r="HH244">
        <v>754.71699999999998</v>
      </c>
      <c r="HX244">
        <v>1483.7</v>
      </c>
      <c r="IJ244">
        <v>137.221</v>
      </c>
      <c r="JA244">
        <v>8.5763300000000005</v>
      </c>
      <c r="JS244">
        <v>42.881599999999999</v>
      </c>
      <c r="MX244">
        <v>42.881599999999999</v>
      </c>
    </row>
    <row r="245" spans="1:419">
      <c r="A245" t="s">
        <v>434</v>
      </c>
      <c r="B245">
        <v>2019</v>
      </c>
      <c r="C245">
        <v>1003</v>
      </c>
      <c r="D245" t="s">
        <v>245</v>
      </c>
      <c r="E245">
        <v>59.520429999999998</v>
      </c>
      <c r="F245">
        <v>19.836079999999999</v>
      </c>
      <c r="G245">
        <v>55</v>
      </c>
      <c r="H245">
        <v>6.5</v>
      </c>
      <c r="I245">
        <v>3.8</v>
      </c>
      <c r="J245">
        <v>10.19</v>
      </c>
      <c r="K245" t="s">
        <v>244</v>
      </c>
      <c r="FQ245">
        <v>120.069</v>
      </c>
      <c r="HH245">
        <v>694.68299999999999</v>
      </c>
      <c r="IF245">
        <v>17.152699999999999</v>
      </c>
      <c r="IJ245">
        <v>42.881599999999999</v>
      </c>
      <c r="JS245">
        <v>25.728999999999999</v>
      </c>
      <c r="MA245">
        <v>51.457999999999998</v>
      </c>
      <c r="MP245">
        <v>94.339600000000004</v>
      </c>
      <c r="MX245">
        <v>25.728999999999999</v>
      </c>
    </row>
    <row r="246" spans="1:419">
      <c r="A246" t="s">
        <v>434</v>
      </c>
      <c r="B246">
        <v>2019</v>
      </c>
      <c r="C246">
        <v>1084</v>
      </c>
      <c r="D246" t="s">
        <v>245</v>
      </c>
      <c r="E246">
        <v>59.342100000000002</v>
      </c>
      <c r="F246">
        <v>19.973949999999999</v>
      </c>
      <c r="G246">
        <v>65</v>
      </c>
      <c r="H246">
        <v>7.79</v>
      </c>
      <c r="I246">
        <v>5</v>
      </c>
      <c r="J246">
        <v>4.24</v>
      </c>
      <c r="K246" t="s">
        <v>246</v>
      </c>
      <c r="HX246">
        <v>8.5763300000000005</v>
      </c>
    </row>
    <row r="247" spans="1:419">
      <c r="A247" t="s">
        <v>434</v>
      </c>
      <c r="B247">
        <v>2019</v>
      </c>
      <c r="C247" t="s">
        <v>255</v>
      </c>
      <c r="D247" t="s">
        <v>254</v>
      </c>
      <c r="E247">
        <v>55.83287</v>
      </c>
      <c r="F247">
        <v>15.797370000000001</v>
      </c>
      <c r="G247">
        <v>52.5</v>
      </c>
      <c r="H247">
        <v>7.24</v>
      </c>
      <c r="I247">
        <v>5.4</v>
      </c>
      <c r="J247">
        <v>8.7100000000000009</v>
      </c>
      <c r="K247" t="s">
        <v>244</v>
      </c>
      <c r="BX247">
        <v>8.5763300000000005</v>
      </c>
      <c r="DO247">
        <v>34.305300000000003</v>
      </c>
      <c r="FQ247">
        <v>42.881599999999999</v>
      </c>
      <c r="HH247">
        <v>780.44600000000003</v>
      </c>
      <c r="JA247">
        <v>8.5763300000000005</v>
      </c>
      <c r="MA247">
        <v>8.5763300000000005</v>
      </c>
      <c r="MP247">
        <v>51.457999999999998</v>
      </c>
      <c r="MX247">
        <v>17.152699999999999</v>
      </c>
    </row>
    <row r="248" spans="1:419">
      <c r="A248" s="2" t="s">
        <v>435</v>
      </c>
      <c r="B248" s="2">
        <v>1982</v>
      </c>
      <c r="C248" s="2" t="s">
        <v>255</v>
      </c>
      <c r="D248" s="2" t="s">
        <v>254</v>
      </c>
      <c r="E248" s="2">
        <v>55</v>
      </c>
      <c r="F248" s="2">
        <v>14.08333</v>
      </c>
      <c r="G248" s="2">
        <v>47</v>
      </c>
      <c r="H248" s="2"/>
      <c r="I248" s="2"/>
      <c r="J248" s="2"/>
      <c r="K248" s="2" t="s">
        <v>444</v>
      </c>
      <c r="L248" s="2"/>
      <c r="M248" s="2"/>
      <c r="N248" s="2"/>
      <c r="AI248" s="2">
        <v>14.925375000000001</v>
      </c>
      <c r="BA248" s="2">
        <v>9.9502500000000005</v>
      </c>
      <c r="BC248" s="2">
        <v>242.12239999999997</v>
      </c>
      <c r="BX248" s="2">
        <v>29.850716666666667</v>
      </c>
      <c r="CE248" s="2">
        <v>102.81916666666666</v>
      </c>
      <c r="DO248" s="2">
        <v>9.9502500000000005</v>
      </c>
      <c r="DS248" s="2">
        <v>19.900500000000001</v>
      </c>
      <c r="FQ248" s="2">
        <v>29.850750000000001</v>
      </c>
      <c r="FR248" s="2"/>
      <c r="GE248" s="2">
        <v>39.801000000000002</v>
      </c>
      <c r="HF248" s="2">
        <v>19.900475</v>
      </c>
      <c r="HH248" s="2">
        <v>29.850733333333334</v>
      </c>
      <c r="MA248" s="2">
        <v>9.9502500000000005</v>
      </c>
      <c r="ME248" s="2">
        <v>13.267000000000001</v>
      </c>
      <c r="NH248" s="2">
        <v>43.117733333333341</v>
      </c>
      <c r="NI248" s="2"/>
      <c r="OF248" s="2">
        <v>39.80095</v>
      </c>
    </row>
    <row r="249" spans="1:419" s="2" customFormat="1">
      <c r="A249" s="2" t="s">
        <v>435</v>
      </c>
      <c r="B249" s="2">
        <v>1983</v>
      </c>
      <c r="C249" s="2" t="s">
        <v>255</v>
      </c>
      <c r="D249" s="2" t="s">
        <v>254</v>
      </c>
      <c r="E249" s="2">
        <v>55</v>
      </c>
      <c r="F249" s="2">
        <v>14.08333</v>
      </c>
      <c r="G249" s="2">
        <v>47</v>
      </c>
      <c r="K249" s="2" t="s">
        <v>444</v>
      </c>
      <c r="BA249" s="2">
        <v>29.8507</v>
      </c>
      <c r="BC249" s="2">
        <v>59.701500000000003</v>
      </c>
      <c r="BG249" s="2">
        <v>9.9502500000000005</v>
      </c>
      <c r="BX249" s="2">
        <v>19.900500000000001</v>
      </c>
      <c r="CE249" s="2">
        <v>69.651700000000005</v>
      </c>
      <c r="DO249" s="2">
        <v>9.9502500000000005</v>
      </c>
      <c r="DS249" s="2">
        <v>9.9502500000000005</v>
      </c>
      <c r="GE249" s="2">
        <v>9.9502500000000005</v>
      </c>
      <c r="HF249" s="2">
        <v>9.9502500000000005</v>
      </c>
      <c r="HH249" s="2">
        <v>66.334983333333341</v>
      </c>
      <c r="NH249" s="2">
        <v>79.602000000000004</v>
      </c>
    </row>
    <row r="250" spans="1:419" s="2" customFormat="1">
      <c r="A250" s="2" t="s">
        <v>435</v>
      </c>
      <c r="B250" s="2">
        <v>1983</v>
      </c>
      <c r="C250" s="2" t="s">
        <v>249</v>
      </c>
      <c r="D250" s="2" t="s">
        <v>248</v>
      </c>
      <c r="E250" s="2">
        <v>58.253329999999998</v>
      </c>
      <c r="F250" s="2">
        <v>11.05833</v>
      </c>
      <c r="G250" s="2">
        <v>100</v>
      </c>
      <c r="P250" s="2">
        <v>74</v>
      </c>
      <c r="AB250" s="2">
        <v>10</v>
      </c>
      <c r="AD250" s="2">
        <v>30</v>
      </c>
      <c r="AG250" s="2">
        <v>10</v>
      </c>
      <c r="AH250" s="2">
        <v>25</v>
      </c>
      <c r="AN250" s="2">
        <v>10</v>
      </c>
      <c r="AO250" s="2">
        <v>28</v>
      </c>
      <c r="AP250" s="2">
        <v>126</v>
      </c>
      <c r="AR250" s="2">
        <v>20</v>
      </c>
      <c r="AS250" s="2">
        <v>32</v>
      </c>
      <c r="AV250" s="2">
        <v>10</v>
      </c>
      <c r="AX250" s="2">
        <v>10</v>
      </c>
      <c r="BB250" s="2">
        <v>10</v>
      </c>
      <c r="BD250" s="2">
        <v>10</v>
      </c>
      <c r="BI250" s="2">
        <v>10</v>
      </c>
      <c r="BV250" s="2">
        <v>15</v>
      </c>
      <c r="BW250" s="2">
        <v>18</v>
      </c>
      <c r="CC250" s="2">
        <v>10</v>
      </c>
      <c r="CK250" s="2">
        <v>10</v>
      </c>
      <c r="CM250" s="2">
        <v>10</v>
      </c>
      <c r="CN250" s="2">
        <v>174</v>
      </c>
      <c r="CP250" s="2">
        <v>10</v>
      </c>
      <c r="CT250" s="2">
        <v>205</v>
      </c>
      <c r="DL250" s="2">
        <v>10</v>
      </c>
      <c r="DN250" s="2">
        <v>490</v>
      </c>
      <c r="DP250" s="2">
        <v>20</v>
      </c>
      <c r="DT250" s="2">
        <v>10</v>
      </c>
      <c r="DV250" s="2">
        <v>42.5</v>
      </c>
      <c r="DW250" s="2">
        <v>150</v>
      </c>
      <c r="EA250" s="2">
        <v>10</v>
      </c>
      <c r="EH250" s="2">
        <v>20</v>
      </c>
      <c r="EJ250" s="2">
        <v>10</v>
      </c>
      <c r="EK250" s="2">
        <v>110</v>
      </c>
      <c r="EL250" s="2">
        <v>70</v>
      </c>
      <c r="EM250" s="2">
        <v>10</v>
      </c>
      <c r="EP250" s="2">
        <v>80</v>
      </c>
      <c r="EQ250" s="2">
        <v>46</v>
      </c>
      <c r="ER250" s="2">
        <v>10</v>
      </c>
      <c r="ET250" s="2">
        <v>20</v>
      </c>
      <c r="EZ250" s="2">
        <v>10</v>
      </c>
      <c r="FA250" s="2">
        <v>158</v>
      </c>
      <c r="FD250" s="2">
        <v>12.5</v>
      </c>
      <c r="FF250" s="2">
        <v>25</v>
      </c>
      <c r="FG250" s="2">
        <v>15</v>
      </c>
      <c r="FI250" s="2">
        <v>12.5</v>
      </c>
      <c r="FJ250" s="2">
        <v>24</v>
      </c>
      <c r="FL250" s="2">
        <v>13.3333333</v>
      </c>
      <c r="FM250" s="2">
        <v>10</v>
      </c>
      <c r="FO250" s="2">
        <v>20</v>
      </c>
      <c r="FP250" s="2">
        <v>10</v>
      </c>
      <c r="FS250" s="2">
        <v>15</v>
      </c>
      <c r="FT250" s="2">
        <v>15</v>
      </c>
      <c r="FU250" s="2">
        <v>44</v>
      </c>
      <c r="FV250" s="2">
        <v>30</v>
      </c>
      <c r="FX250" s="2">
        <v>10</v>
      </c>
      <c r="GE250" s="2">
        <v>2302</v>
      </c>
      <c r="GF250" s="2">
        <v>10</v>
      </c>
      <c r="GJ250" s="2">
        <v>10</v>
      </c>
      <c r="GO250" s="2">
        <v>10</v>
      </c>
      <c r="GT250" s="2">
        <v>43.333333333333336</v>
      </c>
      <c r="HA250" s="2">
        <v>20</v>
      </c>
      <c r="HC250" s="2">
        <v>38</v>
      </c>
      <c r="HD250" s="2">
        <v>670</v>
      </c>
      <c r="HF250" s="2">
        <v>210</v>
      </c>
      <c r="HI250" s="2">
        <v>10</v>
      </c>
      <c r="HT250" s="2">
        <v>10</v>
      </c>
      <c r="HZ250" s="2">
        <v>10</v>
      </c>
      <c r="IC250" s="2">
        <v>10</v>
      </c>
      <c r="IK250" s="2">
        <v>10</v>
      </c>
      <c r="IN250" s="2">
        <v>10</v>
      </c>
      <c r="JA250" s="2">
        <v>260</v>
      </c>
      <c r="JB250" s="2">
        <v>40</v>
      </c>
      <c r="JF250" s="2">
        <v>13.333</v>
      </c>
      <c r="JH250" s="2">
        <v>10</v>
      </c>
      <c r="JL250" s="2">
        <v>10</v>
      </c>
      <c r="JQ250" s="2">
        <v>10</v>
      </c>
      <c r="JS250" s="2">
        <v>28</v>
      </c>
      <c r="JV250" s="2">
        <v>20</v>
      </c>
      <c r="JW250" s="2">
        <v>15</v>
      </c>
      <c r="JY250" s="2">
        <v>15</v>
      </c>
      <c r="JZ250" s="2">
        <v>20</v>
      </c>
      <c r="KA250" s="2">
        <v>30</v>
      </c>
      <c r="KD250" s="2">
        <v>12.5</v>
      </c>
      <c r="KE250" s="2">
        <v>16.6666667</v>
      </c>
      <c r="KG250" s="2">
        <v>108</v>
      </c>
      <c r="KL250" s="2">
        <v>50</v>
      </c>
      <c r="KM250" s="2">
        <v>74</v>
      </c>
      <c r="KO250" s="2">
        <v>20</v>
      </c>
      <c r="KR250" s="2">
        <v>10</v>
      </c>
      <c r="KT250" s="2">
        <v>10</v>
      </c>
      <c r="LC250" s="2">
        <v>560</v>
      </c>
      <c r="LF250" s="2">
        <v>42</v>
      </c>
      <c r="LH250" s="2">
        <v>10</v>
      </c>
      <c r="LL250" s="2">
        <v>10</v>
      </c>
      <c r="LM250" s="2">
        <v>10</v>
      </c>
      <c r="MC250" s="2">
        <v>16</v>
      </c>
      <c r="MF250" s="2">
        <v>240</v>
      </c>
      <c r="MG250" s="2">
        <v>262</v>
      </c>
      <c r="MT250" s="2">
        <v>40</v>
      </c>
      <c r="MU250" s="2">
        <v>42</v>
      </c>
      <c r="MW250" s="2">
        <v>10</v>
      </c>
      <c r="NB250" s="2">
        <v>10</v>
      </c>
      <c r="NF250" s="2">
        <v>40</v>
      </c>
      <c r="NQ250" s="2">
        <v>15</v>
      </c>
      <c r="NT250" s="2">
        <v>38</v>
      </c>
      <c r="NV250" s="2">
        <v>10</v>
      </c>
      <c r="OE250" s="2">
        <v>20</v>
      </c>
      <c r="OG250" s="2">
        <v>116</v>
      </c>
      <c r="OL250" s="2">
        <v>10</v>
      </c>
      <c r="OO250" s="2">
        <v>10</v>
      </c>
      <c r="OT250" s="2">
        <v>10</v>
      </c>
      <c r="OZ250" s="2">
        <v>10</v>
      </c>
    </row>
    <row r="251" spans="1:419" s="2" customFormat="1">
      <c r="A251" s="2" t="s">
        <v>435</v>
      </c>
      <c r="B251" s="2">
        <v>1983</v>
      </c>
      <c r="C251" s="2" t="s">
        <v>256</v>
      </c>
      <c r="D251" s="2" t="s">
        <v>248</v>
      </c>
      <c r="E251" s="2">
        <v>58.248330000000003</v>
      </c>
      <c r="F251" s="2">
        <v>10.571669999999999</v>
      </c>
      <c r="G251" s="2">
        <v>300</v>
      </c>
      <c r="P251" s="2">
        <v>598</v>
      </c>
      <c r="Y251" s="2">
        <v>23.3333333</v>
      </c>
      <c r="Z251" s="2">
        <v>10</v>
      </c>
      <c r="AE251" s="2">
        <v>20</v>
      </c>
      <c r="AK251" s="2">
        <v>144</v>
      </c>
      <c r="AT251" s="2">
        <v>756</v>
      </c>
      <c r="AU251" s="2">
        <v>10</v>
      </c>
      <c r="BM251" s="2">
        <v>15</v>
      </c>
      <c r="BO251" s="2">
        <v>14</v>
      </c>
      <c r="BU251" s="2">
        <v>15</v>
      </c>
      <c r="BX251" s="2">
        <v>10</v>
      </c>
      <c r="CF251" s="2">
        <v>32.5</v>
      </c>
      <c r="CI251" s="2">
        <v>13.3333333</v>
      </c>
      <c r="CN251" s="2">
        <v>10</v>
      </c>
      <c r="CS251" s="2">
        <v>23.3333333</v>
      </c>
      <c r="CV251" s="2">
        <v>15</v>
      </c>
      <c r="CW251" s="2">
        <v>20</v>
      </c>
      <c r="CX251" s="2">
        <v>35</v>
      </c>
      <c r="CY251" s="2">
        <v>10</v>
      </c>
      <c r="DF251" s="2">
        <v>20</v>
      </c>
      <c r="DH251" s="2">
        <v>10</v>
      </c>
      <c r="DJ251" s="2">
        <v>10</v>
      </c>
      <c r="DK251" s="2">
        <v>10</v>
      </c>
      <c r="DN251" s="2">
        <v>94</v>
      </c>
      <c r="DQ251" s="2">
        <v>10</v>
      </c>
      <c r="DT251" s="2">
        <v>10</v>
      </c>
      <c r="DU251" s="2">
        <v>10</v>
      </c>
      <c r="ED251" s="2">
        <v>10</v>
      </c>
      <c r="EH251" s="2">
        <v>64</v>
      </c>
      <c r="EI251" s="2">
        <v>27.5</v>
      </c>
      <c r="EL251" s="2">
        <v>26</v>
      </c>
      <c r="EM251" s="2">
        <v>10</v>
      </c>
      <c r="EP251" s="2">
        <v>13.333333</v>
      </c>
      <c r="EV251" s="2">
        <v>20</v>
      </c>
      <c r="EY251" s="2">
        <v>10</v>
      </c>
      <c r="FA251" s="2">
        <v>28</v>
      </c>
      <c r="FB251" s="2">
        <v>10</v>
      </c>
      <c r="FE251" s="2">
        <v>10</v>
      </c>
      <c r="FH251" s="2">
        <v>13.3333333</v>
      </c>
      <c r="FI251" s="2">
        <v>10</v>
      </c>
      <c r="FN251" s="2">
        <v>13.333333</v>
      </c>
      <c r="FO251" s="2">
        <v>10</v>
      </c>
      <c r="FR251" s="2">
        <v>10</v>
      </c>
      <c r="FS251" s="2">
        <v>10</v>
      </c>
      <c r="FT251" s="2">
        <v>10</v>
      </c>
      <c r="GD251" s="2">
        <v>228</v>
      </c>
      <c r="GE251" s="2">
        <v>740</v>
      </c>
      <c r="GG251" s="2">
        <v>232</v>
      </c>
      <c r="GO251" s="2">
        <v>20</v>
      </c>
      <c r="GR251" s="2">
        <v>30</v>
      </c>
      <c r="GT251" s="2">
        <v>10</v>
      </c>
      <c r="HA251" s="2">
        <v>17.5</v>
      </c>
      <c r="HD251" s="2">
        <v>23.333333</v>
      </c>
      <c r="HF251" s="2">
        <v>16</v>
      </c>
      <c r="HL251" s="2">
        <v>20</v>
      </c>
      <c r="HO251" s="2">
        <v>10</v>
      </c>
      <c r="HT251" s="2">
        <v>10</v>
      </c>
      <c r="IB251" s="2">
        <v>10</v>
      </c>
      <c r="IC251" s="2">
        <v>10</v>
      </c>
      <c r="ID251" s="2">
        <v>38</v>
      </c>
      <c r="IG251" s="2">
        <v>20</v>
      </c>
      <c r="II251" s="2">
        <v>10</v>
      </c>
      <c r="IM251" s="2">
        <v>20</v>
      </c>
      <c r="JA251" s="2">
        <v>54</v>
      </c>
      <c r="JC251" s="2">
        <v>32</v>
      </c>
      <c r="JI251" s="2">
        <v>10</v>
      </c>
      <c r="JK251" s="2">
        <v>10</v>
      </c>
      <c r="JM251" s="2">
        <v>10</v>
      </c>
      <c r="JP251" s="2">
        <v>516</v>
      </c>
      <c r="JR251" s="2">
        <v>10</v>
      </c>
      <c r="JS251" s="2">
        <v>10</v>
      </c>
      <c r="JT251" s="2">
        <v>96</v>
      </c>
      <c r="JW251" s="2">
        <v>10</v>
      </c>
      <c r="JX251" s="2">
        <v>18</v>
      </c>
      <c r="KD251" s="2">
        <v>10</v>
      </c>
      <c r="KF251" s="2">
        <v>20</v>
      </c>
      <c r="KG251" s="2">
        <v>10</v>
      </c>
      <c r="KL251" s="2">
        <v>92.5</v>
      </c>
      <c r="LA251" s="2">
        <v>10</v>
      </c>
      <c r="LF251" s="2">
        <v>43.333333000000003</v>
      </c>
      <c r="LO251" s="2">
        <v>68</v>
      </c>
      <c r="MC251" s="2">
        <v>20</v>
      </c>
      <c r="MF251" s="2">
        <v>10</v>
      </c>
      <c r="MI251" s="2">
        <v>10</v>
      </c>
      <c r="MU251" s="2">
        <v>12.5</v>
      </c>
      <c r="NE251" s="2">
        <v>10</v>
      </c>
      <c r="NF251" s="2">
        <v>26</v>
      </c>
      <c r="NT251" s="2">
        <v>10</v>
      </c>
      <c r="OB251" s="2">
        <v>10</v>
      </c>
      <c r="OC251" s="2">
        <v>17.5</v>
      </c>
      <c r="OF251" s="2">
        <v>120</v>
      </c>
      <c r="OG251" s="2">
        <v>62</v>
      </c>
      <c r="OH251" s="2">
        <v>18</v>
      </c>
      <c r="OL251" s="2">
        <v>484</v>
      </c>
      <c r="OM251" s="2">
        <v>68</v>
      </c>
      <c r="ON251" s="2">
        <v>36</v>
      </c>
      <c r="PB251" s="2">
        <v>346</v>
      </c>
      <c r="PC251" s="2">
        <v>32</v>
      </c>
    </row>
    <row r="252" spans="1:419" s="2" customFormat="1">
      <c r="A252" s="2" t="s">
        <v>435</v>
      </c>
      <c r="B252" s="2">
        <v>1983</v>
      </c>
      <c r="C252" s="2" t="s">
        <v>250</v>
      </c>
      <c r="D252" s="2" t="s">
        <v>248</v>
      </c>
      <c r="E252" s="2">
        <v>58.541670000000003</v>
      </c>
      <c r="F252" s="2">
        <v>10.79167</v>
      </c>
      <c r="G252" s="2">
        <v>100</v>
      </c>
      <c r="P252" s="2">
        <v>372</v>
      </c>
      <c r="S252" s="2">
        <v>10</v>
      </c>
      <c r="AD252" s="2">
        <v>10</v>
      </c>
      <c r="AF252" s="2">
        <v>10</v>
      </c>
      <c r="AH252" s="2">
        <v>55</v>
      </c>
      <c r="AN252" s="2">
        <v>16.6666667</v>
      </c>
      <c r="AO252" s="2">
        <v>25</v>
      </c>
      <c r="AP252" s="2">
        <v>78</v>
      </c>
      <c r="AR252" s="2">
        <v>50</v>
      </c>
      <c r="AT252" s="2">
        <v>10</v>
      </c>
      <c r="AV252" s="2">
        <v>17.5</v>
      </c>
      <c r="AX252" s="2">
        <v>10</v>
      </c>
      <c r="AZ252" s="2">
        <v>10</v>
      </c>
      <c r="BB252" s="2">
        <v>13.333333</v>
      </c>
      <c r="BD252" s="2">
        <v>20</v>
      </c>
      <c r="BE252" s="2">
        <v>13.3333333</v>
      </c>
      <c r="BL252" s="2">
        <v>10</v>
      </c>
      <c r="BT252" s="2">
        <v>10</v>
      </c>
      <c r="BU252" s="2">
        <v>10</v>
      </c>
      <c r="BV252" s="2">
        <v>15</v>
      </c>
      <c r="BW252" s="2">
        <v>10</v>
      </c>
      <c r="BZ252" s="2">
        <v>262</v>
      </c>
      <c r="CC252" s="2">
        <v>10</v>
      </c>
      <c r="CM252" s="2">
        <v>10</v>
      </c>
      <c r="CN252" s="2">
        <v>244</v>
      </c>
      <c r="CP252" s="2">
        <v>10</v>
      </c>
      <c r="DN252" s="2">
        <v>1606</v>
      </c>
      <c r="DR252" s="2">
        <v>22.5</v>
      </c>
      <c r="DV252" s="2">
        <v>36</v>
      </c>
      <c r="DW252" s="2">
        <v>20</v>
      </c>
      <c r="EA252" s="2">
        <v>10</v>
      </c>
      <c r="EC252" s="2">
        <v>15</v>
      </c>
      <c r="EE252" s="2">
        <v>10</v>
      </c>
      <c r="EH252" s="2">
        <v>10</v>
      </c>
      <c r="EJ252" s="2">
        <v>10</v>
      </c>
      <c r="EL252" s="2">
        <v>65</v>
      </c>
      <c r="EM252" s="2">
        <v>15</v>
      </c>
      <c r="EP252" s="2">
        <v>62</v>
      </c>
      <c r="EQ252" s="2">
        <v>20</v>
      </c>
      <c r="ET252" s="2">
        <v>10</v>
      </c>
      <c r="FA252" s="2">
        <v>100</v>
      </c>
      <c r="FE252" s="2">
        <v>10</v>
      </c>
      <c r="FG252" s="2">
        <v>15</v>
      </c>
      <c r="FI252" s="2">
        <v>36</v>
      </c>
      <c r="FJ252" s="2">
        <v>16.666666670000001</v>
      </c>
      <c r="FM252" s="2">
        <v>15</v>
      </c>
      <c r="FN252" s="2">
        <v>10</v>
      </c>
      <c r="FO252" s="2">
        <v>15</v>
      </c>
      <c r="FP252" s="2">
        <v>10</v>
      </c>
      <c r="FT252" s="2">
        <v>10</v>
      </c>
      <c r="FU252" s="2">
        <v>38</v>
      </c>
      <c r="FV252" s="2">
        <v>25</v>
      </c>
      <c r="GE252" s="2">
        <v>1904</v>
      </c>
      <c r="GJ252" s="2">
        <v>33.3333333</v>
      </c>
      <c r="GT252" s="2">
        <v>16.666666670000001</v>
      </c>
      <c r="GX252" s="2">
        <v>17.5</v>
      </c>
      <c r="HA252" s="2">
        <v>30</v>
      </c>
      <c r="HC252" s="2">
        <v>86</v>
      </c>
      <c r="HD252" s="2">
        <v>1418</v>
      </c>
      <c r="HE252" s="2">
        <v>10</v>
      </c>
      <c r="HF252" s="2">
        <v>162</v>
      </c>
      <c r="HS252" s="2">
        <v>80</v>
      </c>
      <c r="HZ252" s="2">
        <v>10</v>
      </c>
      <c r="IB252" s="2">
        <v>76.666666669999998</v>
      </c>
      <c r="ID252" s="2">
        <v>10</v>
      </c>
      <c r="II252" s="2">
        <v>16</v>
      </c>
      <c r="IZ252" s="2">
        <v>10</v>
      </c>
      <c r="JA252" s="2">
        <v>40</v>
      </c>
      <c r="JB252" s="2">
        <v>35</v>
      </c>
      <c r="JF252" s="2">
        <v>10</v>
      </c>
      <c r="JI252" s="2">
        <v>13.3333333</v>
      </c>
      <c r="JO252" s="2">
        <v>10</v>
      </c>
      <c r="JQ252" s="2">
        <v>10</v>
      </c>
      <c r="JS252" s="2">
        <v>34</v>
      </c>
      <c r="JT252" s="2">
        <v>10</v>
      </c>
      <c r="JU252" s="2">
        <v>10</v>
      </c>
      <c r="JV252" s="2">
        <v>20</v>
      </c>
      <c r="JW252" s="2">
        <v>10</v>
      </c>
      <c r="JY252" s="2">
        <v>20</v>
      </c>
      <c r="JZ252" s="2">
        <v>60</v>
      </c>
      <c r="KA252" s="2">
        <v>10</v>
      </c>
      <c r="KD252" s="2">
        <v>15</v>
      </c>
      <c r="KG252" s="2">
        <v>204</v>
      </c>
      <c r="KJ252" s="2">
        <v>10</v>
      </c>
      <c r="KL252" s="2">
        <v>68</v>
      </c>
      <c r="KM252" s="2">
        <v>20</v>
      </c>
      <c r="KO252" s="2">
        <v>92</v>
      </c>
      <c r="KS252" s="2">
        <v>10</v>
      </c>
      <c r="KT252" s="2">
        <v>10</v>
      </c>
      <c r="KY252" s="2">
        <v>10</v>
      </c>
      <c r="LC252" s="2">
        <v>47.5</v>
      </c>
      <c r="LF252" s="2">
        <v>62</v>
      </c>
      <c r="LM252" s="2">
        <v>13.3333333</v>
      </c>
      <c r="LQ252" s="2">
        <v>84</v>
      </c>
      <c r="MF252" s="2">
        <v>72</v>
      </c>
      <c r="MG252" s="2">
        <v>256</v>
      </c>
      <c r="MU252" s="2">
        <v>80</v>
      </c>
      <c r="MV252" s="2">
        <v>20</v>
      </c>
      <c r="NB252" s="2">
        <v>80</v>
      </c>
      <c r="ND252" s="2">
        <v>10</v>
      </c>
      <c r="NE252" s="2">
        <v>13.33333333</v>
      </c>
      <c r="NF252" s="2">
        <v>66</v>
      </c>
      <c r="NP252" s="2">
        <v>10</v>
      </c>
      <c r="NQ252" s="2">
        <v>10</v>
      </c>
      <c r="NT252" s="2">
        <v>128</v>
      </c>
      <c r="NY252" s="2">
        <v>10</v>
      </c>
      <c r="OA252" s="2">
        <v>10</v>
      </c>
      <c r="OE252" s="2">
        <v>15</v>
      </c>
      <c r="OF252" s="2">
        <v>22.5</v>
      </c>
      <c r="OG252" s="2">
        <v>106</v>
      </c>
      <c r="OK252" s="2">
        <v>10</v>
      </c>
      <c r="OL252" s="2">
        <v>40</v>
      </c>
      <c r="OO252" s="2">
        <v>17.5</v>
      </c>
      <c r="OV252" s="2">
        <v>10</v>
      </c>
      <c r="OX252" s="2">
        <v>10</v>
      </c>
      <c r="OY252" s="2">
        <v>10</v>
      </c>
      <c r="OZ252" s="2">
        <v>15</v>
      </c>
    </row>
    <row r="253" spans="1:419" s="2" customFormat="1">
      <c r="A253" s="2" t="s">
        <v>435</v>
      </c>
      <c r="B253" s="2">
        <v>1983</v>
      </c>
      <c r="C253" s="2" t="s">
        <v>251</v>
      </c>
      <c r="D253" s="2" t="s">
        <v>248</v>
      </c>
      <c r="E253" s="2">
        <v>58.38167</v>
      </c>
      <c r="F253" s="2">
        <v>11.15333</v>
      </c>
      <c r="G253" s="2">
        <v>49</v>
      </c>
      <c r="P253" s="2">
        <v>78</v>
      </c>
      <c r="AB253" s="2">
        <v>10</v>
      </c>
      <c r="AC253" s="2">
        <v>10</v>
      </c>
      <c r="AD253" s="2">
        <v>10</v>
      </c>
      <c r="AF253" s="2">
        <v>20</v>
      </c>
      <c r="AH253" s="2">
        <v>10</v>
      </c>
      <c r="AN253" s="2">
        <v>34</v>
      </c>
      <c r="AO253" s="2">
        <v>34</v>
      </c>
      <c r="AP253" s="2">
        <v>240</v>
      </c>
      <c r="AR253" s="2">
        <v>158</v>
      </c>
      <c r="AV253" s="2">
        <v>16.666666670000001</v>
      </c>
      <c r="BB253" s="2">
        <v>14</v>
      </c>
      <c r="BU253" s="2">
        <v>15</v>
      </c>
      <c r="BV253" s="2">
        <v>13.3333333</v>
      </c>
      <c r="CF253" s="2">
        <v>30</v>
      </c>
      <c r="CN253" s="2">
        <v>230</v>
      </c>
      <c r="CU253" s="2">
        <v>15</v>
      </c>
      <c r="CZ253" s="2">
        <v>52</v>
      </c>
      <c r="DE253" s="2">
        <v>10</v>
      </c>
      <c r="DI253" s="2">
        <v>88</v>
      </c>
      <c r="DK253" s="2">
        <v>10</v>
      </c>
      <c r="DL253" s="2">
        <v>15</v>
      </c>
      <c r="DN253" s="2">
        <v>196</v>
      </c>
      <c r="DR253" s="2">
        <v>714</v>
      </c>
      <c r="DV253" s="2">
        <v>10</v>
      </c>
      <c r="DX253" s="2">
        <v>10</v>
      </c>
      <c r="DZ253" s="2">
        <v>10</v>
      </c>
      <c r="EC253" s="2">
        <v>20</v>
      </c>
      <c r="EE253" s="2">
        <v>10</v>
      </c>
      <c r="EH253" s="2">
        <v>30</v>
      </c>
      <c r="EJ253" s="2">
        <v>10</v>
      </c>
      <c r="EM253" s="2">
        <v>10</v>
      </c>
      <c r="EP253" s="2">
        <v>10</v>
      </c>
      <c r="EQ253" s="2">
        <v>10</v>
      </c>
      <c r="FD253" s="2">
        <v>10</v>
      </c>
      <c r="FE253" s="2">
        <v>10</v>
      </c>
      <c r="FI253" s="2">
        <v>44</v>
      </c>
      <c r="FJ253" s="2">
        <v>22.5</v>
      </c>
      <c r="FL253" s="2">
        <v>30</v>
      </c>
      <c r="FM253" s="2">
        <v>15</v>
      </c>
      <c r="FN253" s="2">
        <v>18</v>
      </c>
      <c r="FO253" s="2">
        <v>32</v>
      </c>
      <c r="FP253" s="2">
        <v>10</v>
      </c>
      <c r="FT253" s="2">
        <v>13.33</v>
      </c>
      <c r="GB253" s="2">
        <v>16.6666667</v>
      </c>
      <c r="GE253" s="2">
        <v>284</v>
      </c>
      <c r="GJ253" s="2">
        <v>110</v>
      </c>
      <c r="GT253" s="2">
        <v>15</v>
      </c>
      <c r="GU253" s="2">
        <v>62</v>
      </c>
      <c r="GX253" s="2">
        <v>18</v>
      </c>
      <c r="HD253" s="2">
        <v>104</v>
      </c>
      <c r="HE253" s="2">
        <v>10</v>
      </c>
      <c r="HF253" s="2">
        <v>60</v>
      </c>
      <c r="HL253" s="2">
        <v>20</v>
      </c>
      <c r="HN253" s="2">
        <v>10</v>
      </c>
      <c r="HQ253" s="2">
        <v>23.333333329999999</v>
      </c>
      <c r="IL253" s="2">
        <v>10</v>
      </c>
      <c r="IP253" s="2">
        <v>10</v>
      </c>
      <c r="IQ253" s="2">
        <v>10</v>
      </c>
      <c r="JA253" s="2">
        <v>282</v>
      </c>
      <c r="JE253" s="2">
        <v>10</v>
      </c>
      <c r="JF253" s="2">
        <v>20</v>
      </c>
      <c r="JH253" s="2">
        <v>30</v>
      </c>
      <c r="JI253" s="2">
        <v>32</v>
      </c>
      <c r="JM253" s="2">
        <v>10</v>
      </c>
      <c r="JO253" s="2">
        <v>10</v>
      </c>
      <c r="JR253" s="2">
        <v>10</v>
      </c>
      <c r="JS253" s="2">
        <v>10</v>
      </c>
      <c r="JW253" s="2">
        <v>10</v>
      </c>
      <c r="JY253" s="2">
        <v>10</v>
      </c>
      <c r="JZ253" s="2">
        <v>22</v>
      </c>
      <c r="KD253" s="2">
        <v>26</v>
      </c>
      <c r="KG253" s="2">
        <v>10</v>
      </c>
      <c r="KR253" s="2">
        <v>40</v>
      </c>
      <c r="KW253" s="2">
        <v>10</v>
      </c>
      <c r="KX253" s="2">
        <v>10</v>
      </c>
      <c r="KY253" s="2">
        <v>10</v>
      </c>
      <c r="LF253" s="2">
        <v>150</v>
      </c>
      <c r="LL253" s="2">
        <v>10</v>
      </c>
      <c r="LM253" s="2">
        <v>10</v>
      </c>
      <c r="LN253" s="2">
        <v>10</v>
      </c>
      <c r="LV253" s="2">
        <v>10</v>
      </c>
      <c r="LZ253" s="2">
        <v>22</v>
      </c>
      <c r="ME253" s="2">
        <v>10</v>
      </c>
      <c r="MF253" s="2">
        <v>46.666666669999998</v>
      </c>
      <c r="MG253" s="2">
        <v>530</v>
      </c>
      <c r="MT253" s="2">
        <v>10</v>
      </c>
      <c r="NB253" s="2">
        <v>96</v>
      </c>
      <c r="ND253" s="2">
        <v>16.666666670000001</v>
      </c>
      <c r="NF253" s="2">
        <v>25</v>
      </c>
      <c r="NQ253" s="2">
        <v>80</v>
      </c>
      <c r="NT253" s="2">
        <v>17.5</v>
      </c>
      <c r="OD253" s="2">
        <v>40</v>
      </c>
      <c r="OE253" s="2">
        <v>23.3333333</v>
      </c>
      <c r="OF253" s="2">
        <v>10</v>
      </c>
      <c r="OG253" s="2">
        <v>13.33333333</v>
      </c>
      <c r="OJ253" s="2">
        <v>13.33333333</v>
      </c>
      <c r="OM253" s="2">
        <v>12.5</v>
      </c>
      <c r="ON253" s="2">
        <v>13.3333333</v>
      </c>
      <c r="OO253" s="2">
        <v>10</v>
      </c>
      <c r="OR253" s="2">
        <v>35</v>
      </c>
      <c r="OV253" s="2">
        <v>26.666666670000001</v>
      </c>
      <c r="OW253" s="2">
        <v>10</v>
      </c>
      <c r="OY253" s="2">
        <v>30</v>
      </c>
    </row>
    <row r="254" spans="1:419" s="2" customFormat="1" ht="16">
      <c r="A254" s="2" t="s">
        <v>435</v>
      </c>
      <c r="B254" s="2">
        <v>1983</v>
      </c>
      <c r="C254" s="2" t="s">
        <v>252</v>
      </c>
      <c r="D254" s="2" t="s">
        <v>248</v>
      </c>
      <c r="E254" s="2">
        <v>58.339329999999997</v>
      </c>
      <c r="F254" s="2">
        <v>11.357329999999999</v>
      </c>
      <c r="G254" s="2">
        <v>27</v>
      </c>
      <c r="O254" s="2">
        <v>60</v>
      </c>
      <c r="AB254" s="2">
        <v>16.6666666666667</v>
      </c>
      <c r="AG254" s="2">
        <v>13.3333333333333</v>
      </c>
      <c r="AN254" s="2">
        <v>30</v>
      </c>
      <c r="AO254" s="2">
        <v>94</v>
      </c>
      <c r="AP254" s="2">
        <v>620</v>
      </c>
      <c r="AR254" s="2">
        <v>70</v>
      </c>
      <c r="AV254" s="2">
        <v>10</v>
      </c>
      <c r="BE254" s="2">
        <v>22.5</v>
      </c>
      <c r="BU254" s="2">
        <v>65</v>
      </c>
      <c r="BV254" s="2">
        <v>10</v>
      </c>
      <c r="CF254" s="2">
        <v>10</v>
      </c>
      <c r="CN254" s="2">
        <v>16</v>
      </c>
      <c r="CZ254" s="2">
        <v>13.3333333333333</v>
      </c>
      <c r="DI254" s="2">
        <v>24</v>
      </c>
      <c r="DL254" s="2">
        <v>10</v>
      </c>
      <c r="DN254" s="2">
        <v>24</v>
      </c>
      <c r="DR254" s="2">
        <v>292</v>
      </c>
      <c r="EQ254" s="2">
        <v>42</v>
      </c>
      <c r="FD254" s="2">
        <v>12.5</v>
      </c>
      <c r="FE254" s="2">
        <v>10</v>
      </c>
      <c r="FI254" s="4">
        <v>15</v>
      </c>
      <c r="FJ254" s="4"/>
      <c r="FL254" s="4"/>
      <c r="FM254" s="2">
        <v>10</v>
      </c>
      <c r="FN254" s="2">
        <v>12.5</v>
      </c>
      <c r="FO254" s="2">
        <v>13.3333333333333</v>
      </c>
      <c r="GE254" s="2">
        <v>96</v>
      </c>
      <c r="GJ254" s="2">
        <v>30</v>
      </c>
      <c r="GT254" s="2">
        <v>1506</v>
      </c>
      <c r="GU254" s="2">
        <v>106</v>
      </c>
      <c r="GX254" s="2">
        <v>10</v>
      </c>
      <c r="HD254" s="2">
        <v>88</v>
      </c>
      <c r="HE254" s="2">
        <v>20</v>
      </c>
      <c r="HF254" s="2">
        <v>52</v>
      </c>
      <c r="HR254" s="2">
        <v>13.33333333</v>
      </c>
      <c r="HY254" s="2">
        <v>10</v>
      </c>
      <c r="JA254" s="2">
        <v>70</v>
      </c>
      <c r="JI254" s="2">
        <v>28</v>
      </c>
      <c r="JZ254" s="2">
        <v>10</v>
      </c>
      <c r="KD254" s="2">
        <v>30</v>
      </c>
      <c r="KG254" s="2">
        <v>10</v>
      </c>
      <c r="KR254" s="2">
        <v>23.3333333333333</v>
      </c>
      <c r="KS254" s="2">
        <v>10</v>
      </c>
      <c r="KV254" s="2">
        <v>15</v>
      </c>
      <c r="LA254" s="2">
        <v>10</v>
      </c>
      <c r="LF254" s="2">
        <v>366</v>
      </c>
      <c r="LV254" s="2">
        <v>10</v>
      </c>
      <c r="LZ254" s="2">
        <v>10</v>
      </c>
      <c r="ME254" s="2">
        <v>10</v>
      </c>
      <c r="MF254" s="2">
        <v>22.5</v>
      </c>
      <c r="MG254" s="2">
        <v>76</v>
      </c>
      <c r="MT254" s="2">
        <v>17.5</v>
      </c>
      <c r="NB254" s="2">
        <v>27.5</v>
      </c>
      <c r="ND254" s="2">
        <v>10</v>
      </c>
      <c r="NF254" s="2">
        <v>26</v>
      </c>
      <c r="NQ254" s="2">
        <v>40</v>
      </c>
      <c r="NT254" s="2">
        <v>10</v>
      </c>
      <c r="OE254" s="2">
        <v>40</v>
      </c>
      <c r="OF254" s="2">
        <v>10</v>
      </c>
      <c r="OJ254" s="2">
        <v>10</v>
      </c>
      <c r="OK254" s="2">
        <v>10</v>
      </c>
      <c r="OO254" s="2">
        <v>10</v>
      </c>
      <c r="OV254" s="2">
        <v>10</v>
      </c>
      <c r="OY254" s="2">
        <v>10</v>
      </c>
    </row>
    <row r="255" spans="1:419" s="2" customFormat="1" ht="16">
      <c r="A255" s="2" t="s">
        <v>435</v>
      </c>
      <c r="B255" s="2">
        <v>1983</v>
      </c>
      <c r="C255" s="2" t="s">
        <v>253</v>
      </c>
      <c r="D255" s="2" t="s">
        <v>248</v>
      </c>
      <c r="E255" s="2">
        <v>58.24</v>
      </c>
      <c r="F255" s="2">
        <v>11.25</v>
      </c>
      <c r="G255" s="2">
        <v>49</v>
      </c>
      <c r="P255" s="2">
        <v>64</v>
      </c>
      <c r="AB255" s="2">
        <v>14</v>
      </c>
      <c r="AC255" s="2">
        <v>10</v>
      </c>
      <c r="AD255" s="2">
        <v>10</v>
      </c>
      <c r="AG255" s="2">
        <v>30</v>
      </c>
      <c r="AH255" s="2">
        <v>15</v>
      </c>
      <c r="AN255" s="2">
        <v>240</v>
      </c>
      <c r="AO255" s="2">
        <v>47.5</v>
      </c>
      <c r="AP255" s="2">
        <v>342</v>
      </c>
      <c r="AR255" s="2">
        <v>144</v>
      </c>
      <c r="AV255" s="2">
        <v>20</v>
      </c>
      <c r="BA255" s="2">
        <v>10</v>
      </c>
      <c r="BB255" s="2">
        <v>10</v>
      </c>
      <c r="BV255" s="2">
        <v>10</v>
      </c>
      <c r="CF255" s="2">
        <v>10</v>
      </c>
      <c r="CK255" s="2">
        <v>10</v>
      </c>
      <c r="CN255" s="2">
        <v>114</v>
      </c>
      <c r="CR255" s="2">
        <v>10</v>
      </c>
      <c r="CU255" s="2">
        <v>25</v>
      </c>
      <c r="CZ255" s="2">
        <v>13.3333333333333</v>
      </c>
      <c r="DE255" s="2">
        <v>10</v>
      </c>
      <c r="DI255" s="2">
        <v>76</v>
      </c>
      <c r="DK255" s="2">
        <v>10</v>
      </c>
      <c r="DL255" s="2">
        <v>16.6666666666667</v>
      </c>
      <c r="DN255" s="2">
        <v>240</v>
      </c>
      <c r="DR255" s="2">
        <v>382</v>
      </c>
      <c r="DT255" s="2">
        <v>10</v>
      </c>
      <c r="DZ255" s="2">
        <v>10</v>
      </c>
      <c r="EC255" s="2">
        <v>37.5</v>
      </c>
      <c r="EE255" s="2">
        <v>10</v>
      </c>
      <c r="EH255" s="2">
        <v>12.5</v>
      </c>
      <c r="EL255" s="2">
        <v>10</v>
      </c>
      <c r="EM255" s="2">
        <v>10</v>
      </c>
      <c r="EP255" s="2">
        <v>35</v>
      </c>
      <c r="EQ255" s="2">
        <v>10</v>
      </c>
      <c r="ET255" s="2">
        <v>10</v>
      </c>
      <c r="EX255" s="2">
        <v>40</v>
      </c>
      <c r="FA255" s="2">
        <v>15</v>
      </c>
      <c r="FD255" s="2">
        <v>15</v>
      </c>
      <c r="FF255" s="2">
        <v>15</v>
      </c>
      <c r="FG255" s="2">
        <v>10</v>
      </c>
      <c r="FI255" s="4">
        <v>70</v>
      </c>
      <c r="FJ255" s="4">
        <v>13.33333333</v>
      </c>
      <c r="FL255" s="4">
        <v>22</v>
      </c>
      <c r="FM255" s="2">
        <v>15</v>
      </c>
      <c r="FN255" s="2">
        <v>13.3333333333333</v>
      </c>
      <c r="FO255" s="2">
        <v>38</v>
      </c>
      <c r="FP255" s="2">
        <v>10</v>
      </c>
      <c r="FT255" s="2">
        <v>10</v>
      </c>
      <c r="FU255" s="2">
        <v>10</v>
      </c>
      <c r="GB255" s="2">
        <v>16.6666666666667</v>
      </c>
      <c r="GE255" s="2">
        <v>182</v>
      </c>
      <c r="GG255" s="2">
        <v>10</v>
      </c>
      <c r="GJ255" s="2">
        <v>42.5</v>
      </c>
      <c r="GT255" s="2">
        <v>354</v>
      </c>
      <c r="GU255" s="2">
        <v>20</v>
      </c>
      <c r="GX255" s="2">
        <v>20</v>
      </c>
      <c r="HD255" s="2">
        <v>26</v>
      </c>
      <c r="HF255" s="2">
        <v>118</v>
      </c>
      <c r="HM255" s="2">
        <v>10</v>
      </c>
      <c r="HN255" s="2">
        <v>15</v>
      </c>
      <c r="HQ255" s="2">
        <v>15</v>
      </c>
      <c r="IG255" s="2">
        <v>10</v>
      </c>
      <c r="IT255" s="2">
        <v>10</v>
      </c>
      <c r="JA255" s="2">
        <v>150</v>
      </c>
      <c r="JH255" s="2">
        <v>20</v>
      </c>
      <c r="JI255" s="2">
        <v>13.3333333333333</v>
      </c>
      <c r="JM255" s="2">
        <v>10</v>
      </c>
      <c r="JW255" s="2">
        <v>10</v>
      </c>
      <c r="JZ255" s="2">
        <v>30</v>
      </c>
      <c r="KD255" s="2">
        <v>30</v>
      </c>
      <c r="KG255" s="2">
        <v>10</v>
      </c>
      <c r="KN255" s="2">
        <v>10</v>
      </c>
      <c r="KO255" s="2">
        <v>10</v>
      </c>
      <c r="KR255" s="2">
        <v>22</v>
      </c>
      <c r="KS255" s="2">
        <v>10</v>
      </c>
      <c r="KV255" s="2">
        <v>10</v>
      </c>
      <c r="KW255" s="2">
        <v>10</v>
      </c>
      <c r="KY255" s="2">
        <v>10</v>
      </c>
      <c r="LF255" s="2">
        <v>202</v>
      </c>
      <c r="LH255" s="2">
        <v>20</v>
      </c>
      <c r="LL255" s="2">
        <v>10</v>
      </c>
      <c r="LM255" s="2">
        <v>10</v>
      </c>
      <c r="LV255" s="2">
        <v>10</v>
      </c>
      <c r="LW255" s="2">
        <v>80</v>
      </c>
      <c r="LZ255" s="2">
        <v>10</v>
      </c>
      <c r="MC255" s="2">
        <v>10</v>
      </c>
      <c r="MF255" s="2">
        <v>55</v>
      </c>
      <c r="MG255" s="2">
        <v>694</v>
      </c>
      <c r="MM255" s="2">
        <v>10</v>
      </c>
      <c r="MO255" s="2">
        <v>25</v>
      </c>
      <c r="MT255" s="2">
        <v>30</v>
      </c>
      <c r="NB255" s="2">
        <v>78</v>
      </c>
      <c r="ND255" s="2">
        <v>22.5</v>
      </c>
      <c r="NF255" s="2">
        <v>28</v>
      </c>
      <c r="NH255" s="2">
        <v>10</v>
      </c>
      <c r="NQ255" s="2">
        <v>192</v>
      </c>
      <c r="NS255" s="2">
        <v>20</v>
      </c>
      <c r="NT255" s="2">
        <v>30</v>
      </c>
      <c r="OD255" s="2">
        <v>15</v>
      </c>
      <c r="OE255" s="2">
        <v>20</v>
      </c>
      <c r="OG255" s="2">
        <v>42.5</v>
      </c>
      <c r="OJ255" s="2">
        <v>10</v>
      </c>
      <c r="OK255" s="2">
        <v>33.3333333</v>
      </c>
      <c r="OL255" s="2">
        <v>13.3333333</v>
      </c>
      <c r="ON255" s="2">
        <v>50</v>
      </c>
      <c r="OO255" s="2">
        <v>10</v>
      </c>
      <c r="OR255" s="2">
        <v>10</v>
      </c>
      <c r="OV255" s="2">
        <v>20</v>
      </c>
      <c r="OY255" s="2">
        <v>20</v>
      </c>
    </row>
    <row r="256" spans="1:419" s="2" customFormat="1" ht="16">
      <c r="A256" s="2" t="s">
        <v>435</v>
      </c>
      <c r="B256" s="2">
        <v>1984</v>
      </c>
      <c r="C256" s="2" t="s">
        <v>255</v>
      </c>
      <c r="D256" s="2" t="s">
        <v>254</v>
      </c>
      <c r="E256" s="2">
        <v>55</v>
      </c>
      <c r="F256" s="2">
        <v>14.08333</v>
      </c>
      <c r="G256" s="2">
        <v>47</v>
      </c>
      <c r="K256" s="2" t="s">
        <v>444</v>
      </c>
      <c r="AP256" s="4"/>
      <c r="AR256" s="4"/>
      <c r="AV256" s="4"/>
      <c r="AW256" s="4"/>
      <c r="BA256" s="2">
        <v>9.9502500000000005</v>
      </c>
      <c r="BC256" s="4"/>
      <c r="BU256" s="4"/>
      <c r="BV256" s="4"/>
      <c r="BX256" s="2">
        <v>56.384733333333301</v>
      </c>
      <c r="CE256" s="2">
        <v>129.35325</v>
      </c>
      <c r="CN256" s="2">
        <v>9.9502500000000005</v>
      </c>
      <c r="FQ256" s="2">
        <v>9.9502500000000005</v>
      </c>
      <c r="GE256" s="4">
        <v>19.900475</v>
      </c>
      <c r="HH256" s="2">
        <v>9.9502500000000005</v>
      </c>
      <c r="JS256" s="4">
        <v>14.925375000000001</v>
      </c>
      <c r="JT256" s="4"/>
      <c r="KE256" s="4"/>
    </row>
    <row r="257" spans="1:419" s="2" customFormat="1" ht="16">
      <c r="A257" s="2" t="s">
        <v>435</v>
      </c>
      <c r="B257" s="2">
        <v>1984</v>
      </c>
      <c r="C257" s="2" t="s">
        <v>256</v>
      </c>
      <c r="D257" s="2" t="s">
        <v>248</v>
      </c>
      <c r="E257" s="2">
        <v>58.248330000000003</v>
      </c>
      <c r="F257" s="2">
        <v>10.571669999999999</v>
      </c>
      <c r="G257" s="2">
        <v>300</v>
      </c>
      <c r="O257" s="2">
        <v>10</v>
      </c>
      <c r="P257" s="2">
        <v>648</v>
      </c>
      <c r="Y257" s="2">
        <v>20</v>
      </c>
      <c r="AE257" s="2">
        <v>10</v>
      </c>
      <c r="AK257" s="2">
        <v>138</v>
      </c>
      <c r="AP257" s="4"/>
      <c r="AR257" s="4"/>
      <c r="AT257" s="2">
        <v>690</v>
      </c>
      <c r="AV257" s="4"/>
      <c r="AW257" s="2">
        <v>35</v>
      </c>
      <c r="BC257" s="4"/>
      <c r="BM257" s="2">
        <v>25</v>
      </c>
      <c r="BN257" s="2">
        <v>10</v>
      </c>
      <c r="BO257" s="2">
        <v>10</v>
      </c>
      <c r="BU257" s="4">
        <v>13.3333333</v>
      </c>
      <c r="BV257" s="4">
        <v>20</v>
      </c>
      <c r="BX257" s="2">
        <v>22.5</v>
      </c>
      <c r="CC257" s="2">
        <v>10</v>
      </c>
      <c r="CF257" s="2">
        <v>42.5</v>
      </c>
      <c r="CI257" s="2">
        <v>15</v>
      </c>
      <c r="CN257" s="2">
        <v>20</v>
      </c>
      <c r="CS257" s="2">
        <v>12.5</v>
      </c>
      <c r="DB257" s="2">
        <v>10</v>
      </c>
      <c r="DF257" s="2">
        <v>10</v>
      </c>
      <c r="DH257" s="2">
        <v>30</v>
      </c>
      <c r="DN257" s="2">
        <v>192</v>
      </c>
      <c r="DQ257" s="2">
        <v>10</v>
      </c>
      <c r="DR257" s="2">
        <v>10</v>
      </c>
      <c r="DT257" s="2">
        <v>16.6666666666667</v>
      </c>
      <c r="ED257" s="2">
        <v>10</v>
      </c>
      <c r="EH257" s="2">
        <v>36</v>
      </c>
      <c r="EI257" s="2">
        <v>10</v>
      </c>
      <c r="EL257" s="2">
        <v>42</v>
      </c>
      <c r="EP257" s="2">
        <v>10</v>
      </c>
      <c r="ES257" s="2">
        <v>20</v>
      </c>
      <c r="FA257" s="2">
        <v>10</v>
      </c>
      <c r="FI257" s="2">
        <v>10</v>
      </c>
      <c r="FN257" s="2">
        <v>10</v>
      </c>
      <c r="FS257" s="2">
        <v>70</v>
      </c>
      <c r="FV257" s="2">
        <v>10</v>
      </c>
      <c r="GC257" s="2">
        <v>54</v>
      </c>
      <c r="GE257" s="4">
        <v>726</v>
      </c>
      <c r="GG257" s="2">
        <v>138</v>
      </c>
      <c r="GR257" s="2">
        <v>16.6666666666667</v>
      </c>
      <c r="GV257" s="2">
        <v>10</v>
      </c>
      <c r="HA257" s="2">
        <v>10</v>
      </c>
      <c r="HC257" s="2">
        <v>10</v>
      </c>
      <c r="HF257" s="2">
        <v>10</v>
      </c>
      <c r="HM257" s="2">
        <v>10</v>
      </c>
      <c r="HO257" s="2">
        <v>10</v>
      </c>
      <c r="HR257" s="2">
        <v>10</v>
      </c>
      <c r="IB257" s="2">
        <v>15</v>
      </c>
      <c r="IC257" s="2">
        <v>10</v>
      </c>
      <c r="ID257" s="2">
        <v>22.5</v>
      </c>
      <c r="IM257" s="2">
        <v>10</v>
      </c>
      <c r="JA257" s="2">
        <v>18</v>
      </c>
      <c r="JC257" s="2">
        <v>12.5</v>
      </c>
      <c r="JF257" s="2">
        <v>10</v>
      </c>
      <c r="JI257" s="2">
        <v>10</v>
      </c>
      <c r="JM257" s="2">
        <v>10</v>
      </c>
      <c r="JP257" s="2">
        <v>142</v>
      </c>
      <c r="JS257" s="4"/>
      <c r="JT257" s="4">
        <v>80</v>
      </c>
      <c r="JX257" s="2">
        <v>34</v>
      </c>
      <c r="KE257" s="4"/>
      <c r="KF257" s="2">
        <v>20</v>
      </c>
      <c r="KL257" s="2">
        <v>40</v>
      </c>
      <c r="KO257" s="2">
        <v>10</v>
      </c>
      <c r="KR257" s="2">
        <v>10</v>
      </c>
      <c r="LD257" s="2">
        <v>10</v>
      </c>
      <c r="LF257" s="2">
        <v>15</v>
      </c>
      <c r="LH257" s="2">
        <v>10</v>
      </c>
      <c r="LL257" s="2">
        <v>10</v>
      </c>
      <c r="LO257" s="2">
        <v>98</v>
      </c>
      <c r="MC257" s="2">
        <v>10</v>
      </c>
      <c r="ME257" s="2">
        <v>10</v>
      </c>
      <c r="MU257" s="2">
        <v>33.3333333333333</v>
      </c>
      <c r="NC257" s="2">
        <v>10</v>
      </c>
      <c r="NE257" s="2">
        <v>10</v>
      </c>
      <c r="NF257" s="2">
        <v>27.5</v>
      </c>
      <c r="NO257" s="2">
        <v>16.6666666666667</v>
      </c>
      <c r="NT257" s="2">
        <v>15</v>
      </c>
      <c r="OE257" s="2">
        <v>10</v>
      </c>
      <c r="OF257" s="2">
        <v>20</v>
      </c>
      <c r="OG257" s="2">
        <v>20</v>
      </c>
      <c r="OL257" s="2">
        <v>428</v>
      </c>
      <c r="OM257" s="2">
        <v>40</v>
      </c>
      <c r="ON257" s="2">
        <v>30</v>
      </c>
      <c r="PB257" s="2">
        <v>210</v>
      </c>
      <c r="PC257" s="2">
        <v>20</v>
      </c>
    </row>
    <row r="258" spans="1:419" s="2" customFormat="1" ht="16">
      <c r="A258" s="2" t="s">
        <v>435</v>
      </c>
      <c r="B258" s="2">
        <v>1984</v>
      </c>
      <c r="C258" s="2" t="s">
        <v>250</v>
      </c>
      <c r="D258" s="2" t="s">
        <v>248</v>
      </c>
      <c r="E258" s="2">
        <v>58.541670000000003</v>
      </c>
      <c r="F258" s="2">
        <v>10.79167</v>
      </c>
      <c r="G258" s="2">
        <v>100</v>
      </c>
      <c r="P258" s="2">
        <v>64</v>
      </c>
      <c r="AA258" s="2">
        <v>10</v>
      </c>
      <c r="AH258" s="2">
        <v>28</v>
      </c>
      <c r="AO258" s="2">
        <v>42.5</v>
      </c>
      <c r="AP258" s="4">
        <v>110</v>
      </c>
      <c r="AR258" s="4">
        <v>30</v>
      </c>
      <c r="AS258" s="2">
        <v>10</v>
      </c>
      <c r="AV258" s="4">
        <v>13.3333333</v>
      </c>
      <c r="BC258" s="4"/>
      <c r="BE258" s="2">
        <v>25</v>
      </c>
      <c r="BI258" s="2">
        <v>20</v>
      </c>
      <c r="BU258" s="4">
        <v>10</v>
      </c>
      <c r="BV258" s="4">
        <v>13.3333333</v>
      </c>
      <c r="BX258" s="2">
        <v>10</v>
      </c>
      <c r="CC258" s="2">
        <v>12</v>
      </c>
      <c r="CI258" s="2">
        <v>10</v>
      </c>
      <c r="CL258" s="2">
        <v>10</v>
      </c>
      <c r="CN258" s="2">
        <v>220</v>
      </c>
      <c r="DN258" s="2">
        <v>60</v>
      </c>
      <c r="DR258" s="2">
        <v>25</v>
      </c>
      <c r="DZ258" s="2">
        <v>20</v>
      </c>
      <c r="EE258" s="2">
        <v>10</v>
      </c>
      <c r="EH258" s="2">
        <v>10</v>
      </c>
      <c r="EL258" s="2">
        <v>40</v>
      </c>
      <c r="EP258" s="2">
        <v>22.5</v>
      </c>
      <c r="EQ258" s="2">
        <v>10</v>
      </c>
      <c r="ET258" s="2">
        <v>13.3333333333333</v>
      </c>
      <c r="EY258" s="2">
        <v>10</v>
      </c>
      <c r="FA258" s="2">
        <v>17.5</v>
      </c>
      <c r="FI258" s="2">
        <v>30</v>
      </c>
      <c r="FJ258" s="2">
        <v>10</v>
      </c>
      <c r="FL258" s="2">
        <v>17.5</v>
      </c>
      <c r="FO258" s="2">
        <v>10</v>
      </c>
      <c r="FT258" s="2">
        <v>10</v>
      </c>
      <c r="FU258" s="2">
        <v>10</v>
      </c>
      <c r="FV258" s="2">
        <v>10</v>
      </c>
      <c r="FX258" s="2">
        <v>10</v>
      </c>
      <c r="GE258" s="4">
        <v>2152</v>
      </c>
      <c r="GJ258" s="2">
        <v>10</v>
      </c>
      <c r="GT258" s="2">
        <v>10</v>
      </c>
      <c r="GX258" s="2">
        <v>15</v>
      </c>
      <c r="HA258" s="2">
        <v>10</v>
      </c>
      <c r="HD258" s="2">
        <v>120</v>
      </c>
      <c r="HF258" s="2">
        <v>37.5</v>
      </c>
      <c r="HM258" s="2">
        <v>10</v>
      </c>
      <c r="HS258" s="2">
        <v>166</v>
      </c>
      <c r="IB258" s="2">
        <v>25</v>
      </c>
      <c r="JA258" s="2">
        <v>62</v>
      </c>
      <c r="JI258" s="2">
        <v>10</v>
      </c>
      <c r="JO258" s="2">
        <v>10</v>
      </c>
      <c r="JS258" s="4">
        <v>10</v>
      </c>
      <c r="JT258" s="4"/>
      <c r="JZ258" s="2">
        <v>13.3333333333333</v>
      </c>
      <c r="KA258" s="2">
        <v>10</v>
      </c>
      <c r="KD258" s="2">
        <v>10</v>
      </c>
      <c r="KE258" s="4"/>
      <c r="KG258" s="2">
        <v>10</v>
      </c>
      <c r="KL258" s="2">
        <v>96.6666666666667</v>
      </c>
      <c r="LC258" s="2">
        <v>15</v>
      </c>
      <c r="LF258" s="2">
        <v>22</v>
      </c>
      <c r="LH258" s="2">
        <v>10</v>
      </c>
      <c r="LL258" s="2">
        <v>15</v>
      </c>
      <c r="LM258" s="2">
        <v>10</v>
      </c>
      <c r="LQ258" s="2">
        <v>66</v>
      </c>
      <c r="MF258" s="2">
        <v>10</v>
      </c>
      <c r="MG258" s="2">
        <v>40</v>
      </c>
      <c r="MH258" s="2">
        <v>114</v>
      </c>
      <c r="MI258" s="2">
        <v>10</v>
      </c>
      <c r="MU258" s="2">
        <v>104</v>
      </c>
      <c r="NB258" s="2">
        <v>15</v>
      </c>
      <c r="NE258" s="2">
        <v>10</v>
      </c>
      <c r="NF258" s="2">
        <v>54</v>
      </c>
      <c r="NT258" s="2">
        <v>108</v>
      </c>
      <c r="OE258" s="2">
        <v>10</v>
      </c>
      <c r="OF258" s="2">
        <v>20</v>
      </c>
      <c r="OG258" s="2">
        <v>32.5</v>
      </c>
      <c r="OL258" s="2">
        <v>30</v>
      </c>
      <c r="OO258" s="2">
        <v>10</v>
      </c>
      <c r="OV258" s="2">
        <v>10</v>
      </c>
    </row>
    <row r="259" spans="1:419" s="2" customFormat="1" ht="16">
      <c r="A259" s="2" t="s">
        <v>435</v>
      </c>
      <c r="B259" s="2">
        <v>1984</v>
      </c>
      <c r="C259" s="2" t="s">
        <v>249</v>
      </c>
      <c r="D259" s="2" t="s">
        <v>248</v>
      </c>
      <c r="E259" s="2">
        <v>58.253329999999998</v>
      </c>
      <c r="F259" s="2">
        <v>11.05833</v>
      </c>
      <c r="G259" s="2">
        <v>100</v>
      </c>
      <c r="P259" s="2">
        <v>52</v>
      </c>
      <c r="AD259" s="2">
        <v>10</v>
      </c>
      <c r="AH259" s="2">
        <v>32.5</v>
      </c>
      <c r="AO259" s="2">
        <v>20</v>
      </c>
      <c r="AP259" s="4">
        <v>138</v>
      </c>
      <c r="AR259" s="4">
        <v>25</v>
      </c>
      <c r="AV259" s="4">
        <v>10</v>
      </c>
      <c r="AW259" s="2">
        <v>20</v>
      </c>
      <c r="BC259" s="4"/>
      <c r="BD259" s="2">
        <v>10</v>
      </c>
      <c r="BU259" s="4"/>
      <c r="BV259" s="4">
        <v>13.3333333</v>
      </c>
      <c r="CA259" s="2">
        <v>10</v>
      </c>
      <c r="CC259" s="2">
        <v>10</v>
      </c>
      <c r="CL259" s="2">
        <v>10</v>
      </c>
      <c r="CM259" s="2">
        <v>10</v>
      </c>
      <c r="CN259" s="2">
        <v>124</v>
      </c>
      <c r="CP259" s="2">
        <v>20</v>
      </c>
      <c r="CR259" s="2">
        <v>10</v>
      </c>
      <c r="DI259" s="4">
        <v>10</v>
      </c>
      <c r="DN259" s="2">
        <v>138</v>
      </c>
      <c r="DT259" s="2">
        <v>10</v>
      </c>
      <c r="DY259" s="2">
        <v>10</v>
      </c>
      <c r="DZ259" s="2">
        <v>10</v>
      </c>
      <c r="EE259" s="2">
        <v>15</v>
      </c>
      <c r="EH259" s="2">
        <v>25</v>
      </c>
      <c r="EJ259" s="2">
        <v>10</v>
      </c>
      <c r="EK259" s="2">
        <v>56.6666666666667</v>
      </c>
      <c r="EL259" s="2">
        <v>15</v>
      </c>
      <c r="EP259" s="2">
        <v>30</v>
      </c>
      <c r="FA259" s="2">
        <v>40</v>
      </c>
      <c r="FD259" s="2">
        <v>10</v>
      </c>
      <c r="FF259" s="2">
        <v>10</v>
      </c>
      <c r="FI259" s="2">
        <v>20</v>
      </c>
      <c r="FJ259" s="2">
        <v>10</v>
      </c>
      <c r="FP259" s="2">
        <v>10</v>
      </c>
      <c r="FS259" s="2">
        <v>52.5</v>
      </c>
      <c r="FT259" s="2">
        <v>17.5</v>
      </c>
      <c r="FU259" s="2">
        <v>15</v>
      </c>
      <c r="GE259" s="4">
        <v>1812</v>
      </c>
      <c r="GJ259" s="2">
        <v>10</v>
      </c>
      <c r="GT259" s="2">
        <v>36</v>
      </c>
      <c r="GX259" s="2">
        <v>10</v>
      </c>
      <c r="HA259" s="2">
        <v>10</v>
      </c>
      <c r="HD259" s="2">
        <v>180</v>
      </c>
      <c r="HE259" s="2">
        <v>10</v>
      </c>
      <c r="HF259" s="2">
        <v>27.5</v>
      </c>
      <c r="HI259" s="2">
        <v>10</v>
      </c>
      <c r="HM259" s="2">
        <v>10</v>
      </c>
      <c r="HP259" s="2">
        <v>10</v>
      </c>
      <c r="II259" s="2">
        <v>10</v>
      </c>
      <c r="JA259" s="2">
        <v>32</v>
      </c>
      <c r="JB259" s="2">
        <v>23.3333333333333</v>
      </c>
      <c r="JG259" s="2">
        <v>10</v>
      </c>
      <c r="JH259" s="2">
        <v>15</v>
      </c>
      <c r="JI259" s="2">
        <v>10</v>
      </c>
      <c r="JS259" s="4"/>
      <c r="JT259" s="4"/>
      <c r="JV259" s="2">
        <v>10</v>
      </c>
      <c r="JZ259" s="2">
        <v>10</v>
      </c>
      <c r="KA259" s="2">
        <v>10</v>
      </c>
      <c r="KE259" s="4">
        <v>10</v>
      </c>
      <c r="KG259" s="2">
        <v>10</v>
      </c>
      <c r="KL259" s="2">
        <v>20</v>
      </c>
      <c r="KO259" s="2">
        <v>15</v>
      </c>
      <c r="KR259" s="2">
        <v>10</v>
      </c>
      <c r="KS259" s="2">
        <v>20</v>
      </c>
      <c r="KT259" s="2">
        <v>10</v>
      </c>
      <c r="KY259" s="2">
        <v>10</v>
      </c>
      <c r="LA259" s="2">
        <v>10</v>
      </c>
      <c r="LC259" s="2">
        <v>308</v>
      </c>
      <c r="LF259" s="2">
        <v>16.6666666666667</v>
      </c>
      <c r="LH259" s="2">
        <v>17.5</v>
      </c>
      <c r="LJ259" s="2">
        <v>20</v>
      </c>
      <c r="LK259" s="2">
        <v>10</v>
      </c>
      <c r="LL259" s="2">
        <v>10</v>
      </c>
      <c r="LO259" s="2">
        <v>10</v>
      </c>
      <c r="LW259" s="2">
        <v>10</v>
      </c>
      <c r="MC259" s="2">
        <v>12.5</v>
      </c>
      <c r="MF259" s="2">
        <v>30</v>
      </c>
      <c r="MG259" s="2">
        <v>17.5</v>
      </c>
      <c r="MT259" s="2">
        <v>30</v>
      </c>
      <c r="MU259" s="2">
        <v>22</v>
      </c>
      <c r="NB259" s="2">
        <v>10</v>
      </c>
      <c r="NF259" s="2">
        <v>17.5</v>
      </c>
      <c r="NQ259" s="2">
        <v>10</v>
      </c>
      <c r="NT259" s="2">
        <v>54</v>
      </c>
      <c r="NX259" s="2">
        <v>10</v>
      </c>
      <c r="OE259" s="2">
        <v>26.6666666666667</v>
      </c>
      <c r="OG259" s="2">
        <v>20</v>
      </c>
      <c r="OO259" s="2">
        <v>10</v>
      </c>
    </row>
    <row r="260" spans="1:419" s="2" customFormat="1" ht="16">
      <c r="A260" s="2" t="s">
        <v>435</v>
      </c>
      <c r="B260" s="2">
        <v>1984</v>
      </c>
      <c r="C260" s="2" t="s">
        <v>251</v>
      </c>
      <c r="D260" s="2" t="s">
        <v>248</v>
      </c>
      <c r="E260" s="2">
        <v>58.38167</v>
      </c>
      <c r="F260" s="2">
        <v>11.15333</v>
      </c>
      <c r="G260" s="2">
        <v>49</v>
      </c>
      <c r="P260" s="2">
        <v>100</v>
      </c>
      <c r="AG260" s="2">
        <v>16.6666666666667</v>
      </c>
      <c r="AH260" s="2">
        <v>20</v>
      </c>
      <c r="AJ260" s="2">
        <v>10</v>
      </c>
      <c r="AN260" s="2">
        <v>10</v>
      </c>
      <c r="AO260" s="2">
        <v>56</v>
      </c>
      <c r="AP260" s="4">
        <v>276</v>
      </c>
      <c r="AR260" s="4">
        <v>48</v>
      </c>
      <c r="AV260" s="4">
        <v>10</v>
      </c>
      <c r="AW260" s="4"/>
      <c r="BA260" s="2">
        <v>10</v>
      </c>
      <c r="BC260" s="4"/>
      <c r="BU260" s="4">
        <v>30</v>
      </c>
      <c r="BV260" s="4">
        <v>16.6666667</v>
      </c>
      <c r="CL260" s="2">
        <v>10</v>
      </c>
      <c r="CN260" s="2">
        <v>30</v>
      </c>
      <c r="CO260" s="2">
        <v>10</v>
      </c>
      <c r="CP260" s="2">
        <v>10</v>
      </c>
      <c r="CU260" s="2">
        <v>10</v>
      </c>
      <c r="CZ260" s="2">
        <v>20</v>
      </c>
      <c r="DI260" s="4">
        <v>60</v>
      </c>
      <c r="DL260" s="2">
        <v>15</v>
      </c>
      <c r="DN260" s="2">
        <v>232</v>
      </c>
      <c r="DR260" s="2">
        <v>660</v>
      </c>
      <c r="DT260" s="2">
        <v>10</v>
      </c>
      <c r="DZ260" s="2">
        <v>102.5</v>
      </c>
      <c r="EE260" s="2">
        <v>10</v>
      </c>
      <c r="EH260" s="2">
        <v>10</v>
      </c>
      <c r="EP260" s="2">
        <v>10</v>
      </c>
      <c r="ET260" s="2">
        <v>10</v>
      </c>
      <c r="EY260" s="2">
        <v>20</v>
      </c>
      <c r="FD260" s="2">
        <v>10</v>
      </c>
      <c r="FI260" s="2">
        <v>26</v>
      </c>
      <c r="FJ260" s="2">
        <v>20</v>
      </c>
      <c r="FL260" s="2">
        <v>17.5</v>
      </c>
      <c r="FM260" s="2">
        <v>10</v>
      </c>
      <c r="FN260" s="2">
        <v>13.3333333</v>
      </c>
      <c r="FO260" s="2">
        <v>42</v>
      </c>
      <c r="FT260" s="2">
        <v>10</v>
      </c>
      <c r="GE260" s="4">
        <v>108</v>
      </c>
      <c r="GJ260" s="2">
        <v>82</v>
      </c>
      <c r="GT260" s="2">
        <v>58</v>
      </c>
      <c r="GU260" s="2">
        <v>25</v>
      </c>
      <c r="GX260" s="2">
        <v>20</v>
      </c>
      <c r="GZ260" s="2">
        <v>10</v>
      </c>
      <c r="HD260" s="2">
        <v>17.5</v>
      </c>
      <c r="HF260" s="2">
        <v>12.5</v>
      </c>
      <c r="HI260" s="2">
        <v>10</v>
      </c>
      <c r="HQ260" s="2">
        <v>15</v>
      </c>
      <c r="IP260" s="2">
        <v>10</v>
      </c>
      <c r="IT260" s="2">
        <v>20</v>
      </c>
      <c r="JA260" s="2">
        <v>28</v>
      </c>
      <c r="JH260" s="2">
        <v>10</v>
      </c>
      <c r="JI260" s="2">
        <v>12.5</v>
      </c>
      <c r="JM260" s="2">
        <v>13.3333333333333</v>
      </c>
      <c r="JS260" s="4"/>
      <c r="JT260" s="4"/>
      <c r="JY260" s="2">
        <v>10</v>
      </c>
      <c r="JZ260" s="2">
        <v>16.6666666666667</v>
      </c>
      <c r="KD260" s="2">
        <v>15</v>
      </c>
      <c r="KE260" s="4">
        <v>13.3333333</v>
      </c>
      <c r="KL260" s="2">
        <v>10</v>
      </c>
      <c r="KR260" s="2">
        <v>24</v>
      </c>
      <c r="KS260" s="2">
        <v>35</v>
      </c>
      <c r="KW260" s="2">
        <v>10</v>
      </c>
      <c r="KY260" s="2">
        <v>10</v>
      </c>
      <c r="LA260" s="2">
        <v>20</v>
      </c>
      <c r="LF260" s="2">
        <v>56</v>
      </c>
      <c r="LH260" s="2">
        <v>32</v>
      </c>
      <c r="LL260" s="2">
        <v>10</v>
      </c>
      <c r="LQ260" s="2">
        <v>10</v>
      </c>
      <c r="LW260" s="2">
        <v>10</v>
      </c>
      <c r="LZ260" s="2">
        <v>13.3333333333333</v>
      </c>
      <c r="ME260" s="2">
        <v>10</v>
      </c>
      <c r="MG260" s="2">
        <v>30</v>
      </c>
      <c r="MT260" s="2">
        <v>10</v>
      </c>
      <c r="MU260" s="2">
        <v>10</v>
      </c>
      <c r="NB260" s="2">
        <v>10</v>
      </c>
      <c r="ND260" s="2">
        <v>10</v>
      </c>
      <c r="NF260" s="2">
        <v>30</v>
      </c>
      <c r="NQ260" s="2">
        <v>20</v>
      </c>
      <c r="NT260" s="2">
        <v>10</v>
      </c>
      <c r="OD260" s="2">
        <v>15</v>
      </c>
      <c r="OE260" s="2">
        <v>30</v>
      </c>
      <c r="OF260" s="2">
        <v>10</v>
      </c>
      <c r="OG260" s="2">
        <v>10</v>
      </c>
      <c r="OJ260" s="2">
        <v>10</v>
      </c>
      <c r="OL260" s="2">
        <v>10</v>
      </c>
      <c r="ON260" s="2">
        <v>30</v>
      </c>
      <c r="OV260" s="2">
        <v>10</v>
      </c>
      <c r="OY260" s="2">
        <v>10</v>
      </c>
    </row>
    <row r="261" spans="1:419" s="2" customFormat="1" ht="16">
      <c r="A261" s="2" t="s">
        <v>435</v>
      </c>
      <c r="B261" s="2">
        <v>1984</v>
      </c>
      <c r="C261" s="2" t="s">
        <v>252</v>
      </c>
      <c r="D261" s="2" t="s">
        <v>248</v>
      </c>
      <c r="E261" s="2">
        <v>58.339329999999997</v>
      </c>
      <c r="F261" s="2">
        <v>11.357329999999999</v>
      </c>
      <c r="G261" s="2">
        <v>27</v>
      </c>
      <c r="O261" s="2">
        <v>30</v>
      </c>
      <c r="P261" s="2">
        <v>64</v>
      </c>
      <c r="AB261" s="2">
        <v>10</v>
      </c>
      <c r="AC261" s="2">
        <v>10</v>
      </c>
      <c r="AG261" s="2">
        <v>10</v>
      </c>
      <c r="AO261" s="2">
        <v>108</v>
      </c>
      <c r="AP261" s="4">
        <v>596</v>
      </c>
      <c r="AR261" s="4">
        <v>58</v>
      </c>
      <c r="AS261" s="2">
        <v>10</v>
      </c>
      <c r="AV261" s="4"/>
      <c r="AW261" s="4"/>
      <c r="BC261" s="4"/>
      <c r="BE261" s="2">
        <v>45</v>
      </c>
      <c r="BU261" s="4">
        <v>15</v>
      </c>
      <c r="BV261" s="4">
        <v>10</v>
      </c>
      <c r="CL261" s="2">
        <v>10</v>
      </c>
      <c r="CN261" s="2">
        <v>10</v>
      </c>
      <c r="CZ261" s="2">
        <v>16.6666666666667</v>
      </c>
      <c r="DI261" s="4">
        <v>26</v>
      </c>
      <c r="DM261" s="2">
        <v>15</v>
      </c>
      <c r="DN261" s="2">
        <v>10</v>
      </c>
      <c r="DR261" s="2">
        <v>86</v>
      </c>
      <c r="EH261" s="2">
        <v>10</v>
      </c>
      <c r="EQ261" s="2">
        <v>10</v>
      </c>
      <c r="ET261" s="2">
        <v>10</v>
      </c>
      <c r="FD261" s="2">
        <v>16.6666666666667</v>
      </c>
      <c r="FI261" s="2">
        <v>16.6666666666667</v>
      </c>
      <c r="FN261" s="2">
        <v>20</v>
      </c>
      <c r="FO261" s="2">
        <v>16</v>
      </c>
      <c r="GE261" s="4">
        <v>12.5</v>
      </c>
      <c r="GJ261" s="2">
        <v>184</v>
      </c>
      <c r="GT261" s="2">
        <v>994</v>
      </c>
      <c r="GU261" s="2">
        <v>58</v>
      </c>
      <c r="HD261" s="2">
        <v>40</v>
      </c>
      <c r="HE261" s="2">
        <v>10</v>
      </c>
      <c r="HF261" s="2">
        <v>17.5</v>
      </c>
      <c r="HV261" s="2">
        <v>10</v>
      </c>
      <c r="JA261" s="2">
        <v>30</v>
      </c>
      <c r="JI261" s="2">
        <v>20</v>
      </c>
      <c r="JN261" s="2">
        <v>10</v>
      </c>
      <c r="JS261" s="4"/>
      <c r="JT261" s="4"/>
      <c r="KA261" s="2">
        <v>10</v>
      </c>
      <c r="KD261" s="2">
        <v>15</v>
      </c>
      <c r="KE261" s="4"/>
      <c r="KR261" s="2">
        <v>10</v>
      </c>
      <c r="LA261" s="2">
        <v>25</v>
      </c>
      <c r="LF261" s="2">
        <v>176</v>
      </c>
      <c r="LV261" s="2">
        <v>13.3333333333333</v>
      </c>
      <c r="LW261" s="2">
        <v>10</v>
      </c>
      <c r="ME261" s="2">
        <v>15</v>
      </c>
      <c r="MG261" s="2">
        <v>10</v>
      </c>
      <c r="MT261" s="2">
        <v>10</v>
      </c>
      <c r="MU261" s="2">
        <v>15</v>
      </c>
      <c r="NB261" s="2">
        <v>22.5</v>
      </c>
      <c r="ND261" s="2">
        <v>10</v>
      </c>
      <c r="NF261" s="2">
        <v>26</v>
      </c>
      <c r="NQ261" s="2">
        <v>12.5</v>
      </c>
      <c r="OE261" s="2">
        <v>35</v>
      </c>
      <c r="OF261" s="2">
        <v>13.3333333333333</v>
      </c>
      <c r="OL261" s="2">
        <v>10</v>
      </c>
      <c r="ON261" s="2">
        <v>18</v>
      </c>
      <c r="OO261" s="2">
        <v>10</v>
      </c>
      <c r="OV261" s="2">
        <v>20</v>
      </c>
      <c r="OW261" s="2">
        <v>10</v>
      </c>
      <c r="OX261" s="2">
        <v>12.5</v>
      </c>
      <c r="OY261" s="2">
        <v>16.6666666666667</v>
      </c>
    </row>
    <row r="262" spans="1:419" s="2" customFormat="1" ht="16">
      <c r="A262" s="2" t="s">
        <v>435</v>
      </c>
      <c r="B262" s="2">
        <v>1984</v>
      </c>
      <c r="C262" s="2" t="s">
        <v>253</v>
      </c>
      <c r="D262" s="2" t="s">
        <v>248</v>
      </c>
      <c r="E262" s="2">
        <v>58.24</v>
      </c>
      <c r="F262" s="2">
        <v>11.25</v>
      </c>
      <c r="G262" s="2">
        <v>49</v>
      </c>
      <c r="P262" s="2">
        <v>180</v>
      </c>
      <c r="AA262" s="2">
        <v>10</v>
      </c>
      <c r="AC262" s="2">
        <v>10</v>
      </c>
      <c r="AD262" s="2">
        <v>25</v>
      </c>
      <c r="AG262" s="2">
        <v>27.5</v>
      </c>
      <c r="AH262" s="2">
        <v>20</v>
      </c>
      <c r="AJ262" s="2">
        <v>10</v>
      </c>
      <c r="AO262" s="2">
        <v>44</v>
      </c>
      <c r="AP262" s="4">
        <v>272</v>
      </c>
      <c r="AR262" s="4">
        <v>56</v>
      </c>
      <c r="AV262" s="4">
        <v>20</v>
      </c>
      <c r="AX262" s="4">
        <v>10</v>
      </c>
      <c r="AY262" s="4"/>
      <c r="BC262" s="4"/>
      <c r="BU262" s="4"/>
      <c r="BV262" s="4">
        <v>24</v>
      </c>
      <c r="BY262" s="2">
        <v>20</v>
      </c>
      <c r="CH262" s="2">
        <v>15</v>
      </c>
      <c r="CL262" s="2">
        <v>10</v>
      </c>
      <c r="CN262" s="2">
        <v>42.5</v>
      </c>
      <c r="CP262" s="2">
        <v>30</v>
      </c>
      <c r="CU262" s="2">
        <v>10</v>
      </c>
      <c r="CZ262" s="2">
        <v>16.6666666666667</v>
      </c>
      <c r="DI262" s="4">
        <v>42</v>
      </c>
      <c r="DM262" s="2">
        <v>25</v>
      </c>
      <c r="DN262" s="2">
        <v>96</v>
      </c>
      <c r="DR262" s="2">
        <v>442</v>
      </c>
      <c r="DU262" s="2">
        <v>10</v>
      </c>
      <c r="DZ262" s="2">
        <v>46.6666666666667</v>
      </c>
      <c r="EH262" s="2">
        <v>16</v>
      </c>
      <c r="EP262" s="2">
        <v>40</v>
      </c>
      <c r="ET262" s="2">
        <v>10</v>
      </c>
      <c r="EY262" s="2">
        <v>10</v>
      </c>
      <c r="FI262" s="2">
        <v>16</v>
      </c>
      <c r="FJ262" s="2">
        <v>20</v>
      </c>
      <c r="FL262" s="2">
        <v>16</v>
      </c>
      <c r="FM262" s="2">
        <v>10</v>
      </c>
      <c r="FN262" s="2">
        <v>10</v>
      </c>
      <c r="FO262" s="2">
        <v>40</v>
      </c>
      <c r="FT262" s="2">
        <v>10</v>
      </c>
      <c r="GE262" s="4">
        <v>120</v>
      </c>
      <c r="GJ262" s="2">
        <v>55</v>
      </c>
      <c r="GT262" s="2">
        <v>254</v>
      </c>
      <c r="GU262" s="2">
        <v>10</v>
      </c>
      <c r="GX262" s="2">
        <v>15</v>
      </c>
      <c r="HA262" s="2">
        <v>10</v>
      </c>
      <c r="HD262" s="2">
        <v>10</v>
      </c>
      <c r="HE262" s="2">
        <v>10</v>
      </c>
      <c r="HF262" s="2">
        <v>16.6666666666667</v>
      </c>
      <c r="HQ262" s="2">
        <v>10</v>
      </c>
      <c r="IT262" s="2">
        <v>10</v>
      </c>
      <c r="JA262" s="2">
        <v>32</v>
      </c>
      <c r="JH262" s="2">
        <v>10</v>
      </c>
      <c r="JI262" s="2">
        <v>10</v>
      </c>
      <c r="JM262" s="2">
        <v>26.6666666666667</v>
      </c>
      <c r="JS262" s="4"/>
      <c r="JT262" s="4"/>
      <c r="JV262" s="2">
        <v>10</v>
      </c>
      <c r="JY262" s="2">
        <v>10</v>
      </c>
      <c r="JZ262" s="2">
        <v>20</v>
      </c>
      <c r="KD262" s="2">
        <v>13.3333333333333</v>
      </c>
      <c r="KE262" s="4"/>
      <c r="KQ262" s="2">
        <v>10</v>
      </c>
      <c r="KR262" s="2">
        <v>36.6666666666667</v>
      </c>
      <c r="KS262" s="2">
        <v>10</v>
      </c>
      <c r="KY262" s="2">
        <v>15</v>
      </c>
      <c r="LA262" s="2">
        <v>15</v>
      </c>
      <c r="LF262" s="2">
        <v>50</v>
      </c>
      <c r="LH262" s="2">
        <v>196</v>
      </c>
      <c r="LQ262" s="2">
        <v>10</v>
      </c>
      <c r="LV262" s="2">
        <v>10</v>
      </c>
      <c r="LW262" s="2">
        <v>10</v>
      </c>
      <c r="ME262" s="2">
        <v>10</v>
      </c>
      <c r="MG262" s="2">
        <v>26</v>
      </c>
      <c r="MT262" s="2">
        <v>12.5</v>
      </c>
      <c r="NB262" s="2">
        <v>33.3333333333333</v>
      </c>
      <c r="ND262" s="2">
        <v>10</v>
      </c>
      <c r="NF262" s="2">
        <v>22</v>
      </c>
      <c r="NQ262" s="2">
        <v>40</v>
      </c>
      <c r="NS262" s="2">
        <v>10</v>
      </c>
      <c r="NT262" s="2">
        <v>22.5</v>
      </c>
      <c r="NU262" s="2">
        <v>10</v>
      </c>
      <c r="OD262" s="2">
        <v>23.3333333333333</v>
      </c>
      <c r="OE262" s="2">
        <v>47.5</v>
      </c>
      <c r="OJ262" s="2">
        <v>36</v>
      </c>
      <c r="OL262" s="2">
        <v>33.3333333333333</v>
      </c>
      <c r="ON262" s="2">
        <v>58</v>
      </c>
      <c r="OO262" s="2">
        <v>30</v>
      </c>
      <c r="OV262" s="2">
        <v>10</v>
      </c>
      <c r="OY262" s="2">
        <v>16.6666666666667</v>
      </c>
    </row>
    <row r="263" spans="1:419" s="2" customFormat="1" ht="16">
      <c r="A263" s="2" t="s">
        <v>435</v>
      </c>
      <c r="B263" s="2">
        <v>1984</v>
      </c>
      <c r="C263" s="2" t="s">
        <v>247</v>
      </c>
      <c r="D263" s="2" t="s">
        <v>248</v>
      </c>
      <c r="E263" s="2">
        <v>57.931669999999997</v>
      </c>
      <c r="F263" s="2">
        <v>11.041499999999999</v>
      </c>
      <c r="G263" s="2">
        <v>95</v>
      </c>
      <c r="P263" s="2">
        <v>272</v>
      </c>
      <c r="AA263" s="2">
        <v>10</v>
      </c>
      <c r="AD263" s="2">
        <v>15</v>
      </c>
      <c r="AH263" s="2">
        <v>26</v>
      </c>
      <c r="AO263" s="2">
        <v>38</v>
      </c>
      <c r="AP263" s="4">
        <v>2054</v>
      </c>
      <c r="AR263" s="4">
        <v>108</v>
      </c>
      <c r="AS263" s="2">
        <v>25</v>
      </c>
      <c r="AV263" s="4">
        <v>10</v>
      </c>
      <c r="AW263" s="4"/>
      <c r="BC263" s="4"/>
      <c r="BD263" s="2">
        <v>14</v>
      </c>
      <c r="BU263" s="4">
        <v>10</v>
      </c>
      <c r="BV263" s="4">
        <v>34</v>
      </c>
      <c r="CK263" s="2">
        <v>20</v>
      </c>
      <c r="CL263" s="2">
        <v>17.5</v>
      </c>
      <c r="CN263" s="2">
        <v>216</v>
      </c>
      <c r="DI263" s="4">
        <v>32.5</v>
      </c>
      <c r="DJ263" s="2">
        <v>10</v>
      </c>
      <c r="DL263" s="2">
        <v>10</v>
      </c>
      <c r="DN263" s="2">
        <v>498</v>
      </c>
      <c r="DO263" s="2">
        <v>338</v>
      </c>
      <c r="DR263" s="2">
        <v>18</v>
      </c>
      <c r="DU263" s="2">
        <v>33.3333333333333</v>
      </c>
      <c r="DZ263" s="2">
        <v>10</v>
      </c>
      <c r="EE263" s="2">
        <v>10</v>
      </c>
      <c r="EH263" s="2">
        <v>40</v>
      </c>
      <c r="EM263" s="2">
        <v>10</v>
      </c>
      <c r="EP263" s="2">
        <v>10</v>
      </c>
      <c r="EQ263" s="2">
        <v>17.5</v>
      </c>
      <c r="ES263" s="2">
        <v>10</v>
      </c>
      <c r="FA263" s="2">
        <v>15</v>
      </c>
      <c r="FD263" s="2">
        <v>44</v>
      </c>
      <c r="FI263" s="2">
        <v>16</v>
      </c>
      <c r="FJ263" s="2">
        <v>15</v>
      </c>
      <c r="FL263" s="2">
        <v>20</v>
      </c>
      <c r="FO263" s="2">
        <v>10</v>
      </c>
      <c r="FV263" s="2">
        <v>10</v>
      </c>
      <c r="GE263" s="4">
        <v>1286</v>
      </c>
      <c r="GG263" s="2">
        <v>10</v>
      </c>
      <c r="GJ263" s="2">
        <v>33.3333333333333</v>
      </c>
      <c r="GT263" s="2">
        <v>138</v>
      </c>
      <c r="GU263" s="2">
        <v>37.5</v>
      </c>
      <c r="GX263" s="2">
        <v>20</v>
      </c>
      <c r="HD263" s="2">
        <v>192</v>
      </c>
      <c r="HF263" s="2">
        <v>166</v>
      </c>
      <c r="HP263" s="2">
        <v>40</v>
      </c>
      <c r="HS263" s="2">
        <v>27.5</v>
      </c>
      <c r="JA263" s="2">
        <v>68</v>
      </c>
      <c r="JG263" s="2">
        <v>10</v>
      </c>
      <c r="JH263" s="2">
        <v>10</v>
      </c>
      <c r="JM263" s="2">
        <v>10</v>
      </c>
      <c r="JN263" s="2">
        <v>10</v>
      </c>
      <c r="JQ263" s="2">
        <v>10</v>
      </c>
      <c r="JS263" s="4">
        <v>20</v>
      </c>
      <c r="JT263" s="4"/>
      <c r="JZ263" s="2">
        <v>46</v>
      </c>
      <c r="KA263" s="2">
        <v>10</v>
      </c>
      <c r="KD263" s="2">
        <v>16</v>
      </c>
      <c r="KE263" s="4">
        <v>10</v>
      </c>
      <c r="KR263" s="2">
        <v>10</v>
      </c>
      <c r="KS263" s="2">
        <v>20</v>
      </c>
      <c r="LA263" s="2">
        <v>20</v>
      </c>
      <c r="LC263" s="2">
        <v>10</v>
      </c>
      <c r="LF263" s="2">
        <v>132</v>
      </c>
      <c r="LI263" s="2">
        <v>10</v>
      </c>
      <c r="LZ263" s="2">
        <v>20</v>
      </c>
      <c r="ME263" s="2">
        <v>10</v>
      </c>
      <c r="MG263" s="2">
        <v>72</v>
      </c>
      <c r="MH263" s="2">
        <v>52</v>
      </c>
      <c r="NB263" s="2">
        <v>20</v>
      </c>
      <c r="NE263" s="2">
        <v>10</v>
      </c>
      <c r="NF263" s="2">
        <v>16.6666666666667</v>
      </c>
      <c r="NQ263" s="2">
        <v>162</v>
      </c>
      <c r="NT263" s="2">
        <v>17.5</v>
      </c>
      <c r="OE263" s="2">
        <v>10</v>
      </c>
      <c r="OG263" s="2">
        <v>15</v>
      </c>
      <c r="OL263" s="2">
        <v>20</v>
      </c>
      <c r="OY263" s="2">
        <v>26.6666666666667</v>
      </c>
      <c r="PB263" s="2">
        <v>10</v>
      </c>
    </row>
    <row r="264" spans="1:419" s="2" customFormat="1" ht="16">
      <c r="A264" s="2" t="s">
        <v>434</v>
      </c>
      <c r="B264" s="2">
        <v>2010</v>
      </c>
      <c r="C264" s="2" t="s">
        <v>250</v>
      </c>
      <c r="D264" s="2" t="s">
        <v>248</v>
      </c>
      <c r="E264" s="2">
        <v>58.541670000000003</v>
      </c>
      <c r="F264" s="2">
        <v>10.79167</v>
      </c>
      <c r="G264" s="2">
        <v>100</v>
      </c>
      <c r="K264" s="2" t="s">
        <v>244</v>
      </c>
      <c r="P264" s="2">
        <v>577.5</v>
      </c>
      <c r="Q264" s="2">
        <v>57.5</v>
      </c>
      <c r="AA264" s="2">
        <v>20</v>
      </c>
      <c r="AB264" s="2">
        <v>10</v>
      </c>
      <c r="AO264" s="2">
        <v>110</v>
      </c>
      <c r="AP264" s="2">
        <v>320</v>
      </c>
      <c r="AR264" s="2">
        <v>10</v>
      </c>
      <c r="BJ264" s="2">
        <v>10</v>
      </c>
      <c r="BV264" s="2">
        <v>20</v>
      </c>
      <c r="CI264" s="2">
        <v>10</v>
      </c>
      <c r="CJ264" s="2">
        <v>10</v>
      </c>
      <c r="CZ264" s="2">
        <v>10</v>
      </c>
      <c r="DL264" s="2">
        <v>10</v>
      </c>
      <c r="DN264" s="2">
        <v>30</v>
      </c>
      <c r="DR264" s="2">
        <v>72.5</v>
      </c>
      <c r="DT264" s="2">
        <v>10</v>
      </c>
      <c r="EA264" s="2">
        <v>20</v>
      </c>
      <c r="EH264" s="2">
        <v>52.5</v>
      </c>
      <c r="EJ264" s="2">
        <v>10</v>
      </c>
      <c r="EP264" s="2">
        <v>13.3333333333333</v>
      </c>
      <c r="FD264" s="2">
        <v>40</v>
      </c>
      <c r="FI264" s="2">
        <v>10</v>
      </c>
      <c r="FL264" s="2">
        <v>10</v>
      </c>
      <c r="FU264" s="2">
        <v>10</v>
      </c>
      <c r="GA264" s="2">
        <v>10</v>
      </c>
      <c r="GB264" s="2">
        <v>10</v>
      </c>
      <c r="GE264" s="2">
        <v>617.5</v>
      </c>
      <c r="GJ264" s="2">
        <v>15</v>
      </c>
      <c r="GQ264" s="2">
        <v>10</v>
      </c>
      <c r="GT264" s="4">
        <v>55</v>
      </c>
      <c r="GW264" s="2">
        <v>20</v>
      </c>
      <c r="HA264" s="2">
        <v>10</v>
      </c>
      <c r="HD264" s="2">
        <v>57.5</v>
      </c>
      <c r="HS264" s="2">
        <v>15</v>
      </c>
      <c r="IB264" s="2">
        <v>10</v>
      </c>
      <c r="JQ264" s="2">
        <v>20</v>
      </c>
      <c r="JX264" s="2">
        <v>10</v>
      </c>
      <c r="JY264" s="2">
        <v>10</v>
      </c>
      <c r="KE264" s="2">
        <v>10</v>
      </c>
      <c r="KL264" s="2">
        <v>15</v>
      </c>
      <c r="KO264" s="2">
        <v>63.3333333333333</v>
      </c>
      <c r="KS264" s="2">
        <v>10</v>
      </c>
      <c r="LC264" s="2">
        <v>30</v>
      </c>
      <c r="LE264" s="2">
        <v>17.5</v>
      </c>
      <c r="LG264" s="2">
        <v>16.6666667</v>
      </c>
      <c r="LQ264" s="2">
        <v>10</v>
      </c>
      <c r="MU264" s="2">
        <v>16.6666666666667</v>
      </c>
      <c r="NB264" s="2">
        <v>132.5</v>
      </c>
      <c r="NT264" s="2">
        <v>17.5</v>
      </c>
      <c r="OE264" s="2">
        <v>10</v>
      </c>
      <c r="OF264" s="2">
        <v>125</v>
      </c>
      <c r="OL264" s="2">
        <v>23.3333333333333</v>
      </c>
      <c r="OO264" s="2">
        <v>10</v>
      </c>
      <c r="OV264" s="2">
        <v>10</v>
      </c>
      <c r="OW264" s="2">
        <v>10</v>
      </c>
      <c r="OY264" s="2">
        <v>15</v>
      </c>
    </row>
    <row r="265" spans="1:419" s="2" customFormat="1" ht="16">
      <c r="A265" s="2" t="s">
        <v>434</v>
      </c>
      <c r="B265" s="2">
        <v>2010</v>
      </c>
      <c r="C265" s="2" t="s">
        <v>249</v>
      </c>
      <c r="D265" s="2" t="s">
        <v>248</v>
      </c>
      <c r="E265" s="2">
        <v>58.253329999999998</v>
      </c>
      <c r="F265" s="2">
        <v>11.05833</v>
      </c>
      <c r="G265" s="2">
        <v>100</v>
      </c>
      <c r="K265" s="2" t="s">
        <v>244</v>
      </c>
      <c r="P265" s="2">
        <v>225</v>
      </c>
      <c r="Q265" s="2">
        <v>20</v>
      </c>
      <c r="AA265" s="2">
        <v>10</v>
      </c>
      <c r="AB265" s="2">
        <v>10</v>
      </c>
      <c r="AH265" s="2">
        <v>10</v>
      </c>
      <c r="AO265" s="2">
        <v>20</v>
      </c>
      <c r="AP265" s="2">
        <v>1092.5</v>
      </c>
      <c r="AR265" s="2">
        <v>20</v>
      </c>
      <c r="AV265" s="2">
        <v>10</v>
      </c>
      <c r="BJ265" s="2">
        <v>10</v>
      </c>
      <c r="BV265" s="2">
        <v>16.6666666666667</v>
      </c>
      <c r="CJ265" s="2">
        <v>20</v>
      </c>
      <c r="CM265" s="2">
        <v>10</v>
      </c>
      <c r="CZ265" s="2">
        <v>10</v>
      </c>
      <c r="DI265" s="2">
        <v>40</v>
      </c>
      <c r="DN265" s="2">
        <v>36.6666666666667</v>
      </c>
      <c r="DQ265" s="2">
        <v>13.3333333333333</v>
      </c>
      <c r="DR265" s="2">
        <v>42.5</v>
      </c>
      <c r="EH265" s="2">
        <v>27.5</v>
      </c>
      <c r="EL265" s="2">
        <v>10</v>
      </c>
      <c r="EP265" s="2">
        <v>27.5</v>
      </c>
      <c r="FD265" s="2">
        <v>26.666666670000001</v>
      </c>
      <c r="FG265" s="2">
        <v>10</v>
      </c>
      <c r="FL265" s="2">
        <v>10</v>
      </c>
      <c r="FU265" s="2">
        <v>10</v>
      </c>
      <c r="GE265" s="2">
        <v>750</v>
      </c>
      <c r="GJ265" s="2">
        <v>76.6666666666667</v>
      </c>
      <c r="GT265" s="4">
        <v>175</v>
      </c>
      <c r="GW265" s="2">
        <v>10</v>
      </c>
      <c r="HA265" s="2">
        <v>15</v>
      </c>
      <c r="HD265" s="2">
        <v>52.5</v>
      </c>
      <c r="HE265" s="2">
        <v>10</v>
      </c>
      <c r="HF265" s="2">
        <v>10</v>
      </c>
      <c r="II265" s="2">
        <v>10</v>
      </c>
      <c r="JI265" s="2">
        <v>10</v>
      </c>
      <c r="KD265" s="2">
        <v>10</v>
      </c>
      <c r="KE265" s="2">
        <v>30</v>
      </c>
      <c r="KL265" s="2">
        <v>45</v>
      </c>
      <c r="KO265" s="2">
        <v>20</v>
      </c>
      <c r="KR265" s="2">
        <v>10</v>
      </c>
      <c r="KS265" s="2">
        <v>33.3333333333333</v>
      </c>
      <c r="LC265" s="2">
        <v>110</v>
      </c>
      <c r="LE265" s="2">
        <v>13.3333333333333</v>
      </c>
      <c r="LH265" s="2">
        <v>20</v>
      </c>
      <c r="LO265" s="2">
        <v>10</v>
      </c>
      <c r="MU265" s="2">
        <v>20</v>
      </c>
      <c r="NA265" s="2">
        <v>60</v>
      </c>
      <c r="NB265" s="2">
        <v>15</v>
      </c>
      <c r="NG265" s="2">
        <v>10</v>
      </c>
      <c r="OE265" s="2">
        <v>10</v>
      </c>
      <c r="OF265" s="2">
        <v>70</v>
      </c>
      <c r="OL265" s="2">
        <v>10</v>
      </c>
      <c r="OV265" s="2">
        <v>10</v>
      </c>
    </row>
    <row r="266" spans="1:419" s="2" customFormat="1" ht="16">
      <c r="A266" s="2" t="s">
        <v>434</v>
      </c>
      <c r="B266" s="2">
        <v>2010</v>
      </c>
      <c r="C266" s="2" t="s">
        <v>251</v>
      </c>
      <c r="D266" s="2" t="s">
        <v>248</v>
      </c>
      <c r="E266" s="2">
        <v>58.38167</v>
      </c>
      <c r="F266" s="2">
        <v>11.15333</v>
      </c>
      <c r="G266" s="2">
        <v>49</v>
      </c>
      <c r="K266" s="2" t="s">
        <v>244</v>
      </c>
      <c r="P266" s="2">
        <v>20</v>
      </c>
      <c r="Q266" s="2">
        <v>20</v>
      </c>
      <c r="AB266" s="2">
        <v>20</v>
      </c>
      <c r="AG266" s="2">
        <v>10</v>
      </c>
      <c r="AO266" s="2">
        <v>60</v>
      </c>
      <c r="AP266" s="2">
        <v>465</v>
      </c>
      <c r="BV266" s="2">
        <v>10</v>
      </c>
      <c r="CA266" s="2">
        <v>10</v>
      </c>
      <c r="CJ266" s="2">
        <v>10</v>
      </c>
      <c r="CZ266" s="2">
        <v>15</v>
      </c>
      <c r="DI266" s="2">
        <v>10</v>
      </c>
      <c r="DR266" s="2">
        <v>20</v>
      </c>
      <c r="EH266" s="2">
        <v>10</v>
      </c>
      <c r="EY266" s="2">
        <v>10</v>
      </c>
      <c r="FD266" s="2">
        <v>10</v>
      </c>
      <c r="FT266" s="2">
        <v>10</v>
      </c>
      <c r="GE266" s="2">
        <v>10</v>
      </c>
      <c r="GJ266" s="2">
        <v>80</v>
      </c>
      <c r="GT266" s="4">
        <v>85</v>
      </c>
      <c r="JI266" s="2">
        <v>45</v>
      </c>
      <c r="JM266" s="2">
        <v>25</v>
      </c>
      <c r="JN266" s="2">
        <v>10</v>
      </c>
      <c r="KD266" s="2">
        <v>10</v>
      </c>
      <c r="KO266" s="2">
        <v>10</v>
      </c>
      <c r="LE266" s="2">
        <v>10</v>
      </c>
      <c r="LH266" s="2">
        <v>35</v>
      </c>
      <c r="LV266" s="2">
        <v>40</v>
      </c>
      <c r="MD266" s="2">
        <v>10</v>
      </c>
      <c r="ML266" s="2">
        <v>10</v>
      </c>
      <c r="MO266" s="2">
        <v>10</v>
      </c>
      <c r="OE266" s="2">
        <v>35</v>
      </c>
      <c r="OF266" s="2">
        <v>25</v>
      </c>
      <c r="OK266" s="2">
        <v>10</v>
      </c>
      <c r="OV266" s="2">
        <v>10</v>
      </c>
      <c r="OW266" s="2">
        <v>10</v>
      </c>
      <c r="OY266" s="2">
        <v>15</v>
      </c>
    </row>
    <row r="267" spans="1:419" s="2" customFormat="1" ht="16">
      <c r="A267" s="2" t="s">
        <v>434</v>
      </c>
      <c r="B267" s="2">
        <v>2010</v>
      </c>
      <c r="C267" s="2" t="s">
        <v>252</v>
      </c>
      <c r="D267" s="2" t="s">
        <v>248</v>
      </c>
      <c r="E267" s="2">
        <v>58.339329999999997</v>
      </c>
      <c r="F267" s="2">
        <v>11.357329999999999</v>
      </c>
      <c r="G267" s="2">
        <v>27</v>
      </c>
      <c r="K267" s="2" t="s">
        <v>244</v>
      </c>
      <c r="P267" s="2">
        <v>20</v>
      </c>
      <c r="AB267" s="2">
        <v>10</v>
      </c>
      <c r="AG267" s="2">
        <v>10</v>
      </c>
      <c r="AO267" s="2">
        <v>130</v>
      </c>
      <c r="AP267" s="2">
        <v>950</v>
      </c>
      <c r="BV267" s="2">
        <v>10</v>
      </c>
      <c r="CZ267" s="2">
        <v>155</v>
      </c>
      <c r="DI267" s="2">
        <v>50</v>
      </c>
      <c r="DR267" s="2">
        <v>30</v>
      </c>
      <c r="GJ267" s="2">
        <v>195</v>
      </c>
      <c r="GT267" s="4">
        <v>455</v>
      </c>
      <c r="HW267" s="2">
        <v>10</v>
      </c>
      <c r="IR267" s="2">
        <v>10</v>
      </c>
      <c r="JI267" s="2">
        <v>25</v>
      </c>
      <c r="JN267" s="2">
        <v>15</v>
      </c>
      <c r="JZ267" s="2">
        <v>10</v>
      </c>
      <c r="LE267" s="2">
        <v>20</v>
      </c>
      <c r="LH267" s="2">
        <v>40</v>
      </c>
      <c r="NB267" s="2">
        <v>70</v>
      </c>
      <c r="OE267" s="2">
        <v>50</v>
      </c>
      <c r="OF267" s="2">
        <v>10</v>
      </c>
      <c r="OK267" s="2">
        <v>20</v>
      </c>
      <c r="OO267" s="2">
        <v>10</v>
      </c>
      <c r="OP267" s="2">
        <v>10</v>
      </c>
      <c r="OW267" s="2">
        <v>65</v>
      </c>
    </row>
    <row r="268" spans="1:419" s="2" customFormat="1" ht="16">
      <c r="A268" s="2" t="s">
        <v>434</v>
      </c>
      <c r="B268" s="2">
        <v>2010</v>
      </c>
      <c r="C268" s="2" t="s">
        <v>253</v>
      </c>
      <c r="D268" s="2" t="s">
        <v>248</v>
      </c>
      <c r="E268" s="2">
        <v>58.24</v>
      </c>
      <c r="F268" s="2">
        <v>11.25</v>
      </c>
      <c r="G268" s="2">
        <v>49</v>
      </c>
      <c r="K268" s="2" t="s">
        <v>244</v>
      </c>
      <c r="P268" s="2">
        <v>10</v>
      </c>
      <c r="AA268" s="2">
        <v>20</v>
      </c>
      <c r="AB268" s="2">
        <v>25</v>
      </c>
      <c r="AO268" s="2">
        <v>60</v>
      </c>
      <c r="AP268" s="2">
        <v>1445</v>
      </c>
      <c r="AR268" s="2">
        <v>10</v>
      </c>
      <c r="BV268" s="2">
        <v>20</v>
      </c>
      <c r="CA268" s="2">
        <v>10</v>
      </c>
      <c r="CZ268" s="2">
        <v>20</v>
      </c>
      <c r="DL268" s="2">
        <v>10</v>
      </c>
      <c r="DN268" s="2">
        <v>10</v>
      </c>
      <c r="DO268" s="2">
        <v>10</v>
      </c>
      <c r="DR268" s="2">
        <v>20</v>
      </c>
      <c r="EQ268" s="2">
        <v>10</v>
      </c>
      <c r="FD268" s="2">
        <v>10</v>
      </c>
      <c r="FL268" s="2">
        <v>10</v>
      </c>
      <c r="GJ268" s="2">
        <v>65</v>
      </c>
      <c r="GN268" s="2">
        <v>10</v>
      </c>
      <c r="GT268" s="4">
        <v>175</v>
      </c>
      <c r="JA268" s="2">
        <v>30</v>
      </c>
      <c r="JH268" s="2">
        <v>20</v>
      </c>
      <c r="JI268" s="2">
        <v>40</v>
      </c>
      <c r="JM268" s="2">
        <v>50</v>
      </c>
      <c r="KB268" s="2">
        <v>10</v>
      </c>
      <c r="KD268" s="2">
        <v>10</v>
      </c>
      <c r="KO268" s="2">
        <v>10</v>
      </c>
      <c r="KS268" s="2">
        <v>10</v>
      </c>
      <c r="LE268" s="2">
        <v>50</v>
      </c>
      <c r="LH268" s="2">
        <v>10</v>
      </c>
      <c r="MC268" s="2">
        <v>25</v>
      </c>
      <c r="MG268" s="2">
        <v>10</v>
      </c>
      <c r="ND268" s="2">
        <v>10</v>
      </c>
      <c r="NG268" s="2">
        <v>10</v>
      </c>
      <c r="OD268" s="2">
        <v>20</v>
      </c>
      <c r="OE268" s="2">
        <v>40</v>
      </c>
      <c r="OF268" s="2">
        <v>55</v>
      </c>
      <c r="OK268" s="2">
        <v>10</v>
      </c>
      <c r="OO268" s="2">
        <v>10</v>
      </c>
      <c r="OV268" s="2">
        <v>10</v>
      </c>
    </row>
    <row r="269" spans="1:419" s="2" customFormat="1" ht="16">
      <c r="A269" s="2" t="s">
        <v>434</v>
      </c>
      <c r="B269" s="2">
        <v>2010</v>
      </c>
      <c r="C269" s="2" t="s">
        <v>247</v>
      </c>
      <c r="D269" s="2" t="s">
        <v>248</v>
      </c>
      <c r="E269" s="2">
        <v>57.931669999999997</v>
      </c>
      <c r="F269" s="2">
        <v>11.041499999999999</v>
      </c>
      <c r="G269" s="2">
        <v>95</v>
      </c>
      <c r="K269" s="2" t="s">
        <v>244</v>
      </c>
      <c r="O269" s="2">
        <v>35</v>
      </c>
      <c r="P269" s="2">
        <v>940</v>
      </c>
      <c r="Q269" s="2">
        <v>26.6666666666667</v>
      </c>
      <c r="T269" s="2">
        <v>10</v>
      </c>
      <c r="V269" s="2">
        <v>10</v>
      </c>
      <c r="AH269" s="2">
        <v>20</v>
      </c>
      <c r="AO269" s="2">
        <v>75</v>
      </c>
      <c r="AP269" s="2">
        <v>1937.5</v>
      </c>
      <c r="AR269" s="2">
        <v>10</v>
      </c>
      <c r="AV269" s="2">
        <v>20</v>
      </c>
      <c r="BU269" s="2">
        <v>10</v>
      </c>
      <c r="BV269" s="2">
        <v>25</v>
      </c>
      <c r="CJ269" s="2">
        <v>36.6666666666667</v>
      </c>
      <c r="CU269" s="2">
        <v>10</v>
      </c>
      <c r="DI269" s="2">
        <v>57.5</v>
      </c>
      <c r="DM269" s="2">
        <v>10</v>
      </c>
      <c r="DN269" s="2">
        <v>13.3333333333333</v>
      </c>
      <c r="DO269" s="2">
        <v>10</v>
      </c>
      <c r="DR269" s="2">
        <v>30</v>
      </c>
      <c r="EE269" s="2">
        <v>15</v>
      </c>
      <c r="EH269" s="2">
        <v>175</v>
      </c>
      <c r="EY269" s="2">
        <v>10</v>
      </c>
      <c r="FD269" s="2">
        <v>130</v>
      </c>
      <c r="FU269" s="2">
        <v>10</v>
      </c>
      <c r="FV269" s="2">
        <v>10</v>
      </c>
      <c r="GE269" s="2">
        <v>75</v>
      </c>
      <c r="GJ269" s="2">
        <v>80</v>
      </c>
      <c r="GT269" s="4">
        <v>550</v>
      </c>
      <c r="GU269" s="2">
        <v>37.5</v>
      </c>
      <c r="GW269" s="2">
        <v>15</v>
      </c>
      <c r="GZ269" s="2">
        <v>15</v>
      </c>
      <c r="HD269" s="2">
        <v>12.5</v>
      </c>
      <c r="HF269" s="2">
        <v>10</v>
      </c>
      <c r="HI269" s="2">
        <v>10</v>
      </c>
      <c r="HS269" s="2">
        <v>16.6666666666667</v>
      </c>
      <c r="HY269" s="2">
        <v>10</v>
      </c>
      <c r="JA269" s="2">
        <v>20</v>
      </c>
      <c r="JJ269" s="2">
        <v>10</v>
      </c>
      <c r="JM269" s="2">
        <v>20</v>
      </c>
      <c r="KA269" s="2">
        <v>10</v>
      </c>
      <c r="KD269" s="2">
        <v>20</v>
      </c>
      <c r="KL269" s="2">
        <v>300</v>
      </c>
      <c r="KO269" s="2">
        <v>15</v>
      </c>
      <c r="KR269" s="2">
        <v>25</v>
      </c>
      <c r="KS269" s="2">
        <v>10</v>
      </c>
      <c r="LB269" s="2">
        <v>10</v>
      </c>
      <c r="LC269" s="2">
        <v>45</v>
      </c>
      <c r="LE269" s="2">
        <v>60</v>
      </c>
      <c r="ME269" s="2">
        <v>15</v>
      </c>
      <c r="NB269" s="2">
        <v>3897.5</v>
      </c>
      <c r="NQ269" s="2">
        <v>10</v>
      </c>
      <c r="NT269" s="2">
        <v>20</v>
      </c>
      <c r="OD269" s="2">
        <v>30</v>
      </c>
      <c r="OE269" s="2">
        <v>20</v>
      </c>
      <c r="OF269" s="2">
        <v>20</v>
      </c>
    </row>
    <row r="270" spans="1:419" s="2" customFormat="1">
      <c r="A270" s="2" t="s">
        <v>434</v>
      </c>
      <c r="B270" s="2">
        <v>2010</v>
      </c>
      <c r="C270" s="2" t="s">
        <v>255</v>
      </c>
      <c r="D270" s="2" t="s">
        <v>254</v>
      </c>
      <c r="E270" s="2">
        <v>55.83287</v>
      </c>
      <c r="F270" s="2">
        <v>15.79735</v>
      </c>
      <c r="G270" s="2">
        <v>51.5</v>
      </c>
      <c r="H270" s="2">
        <v>11.4</v>
      </c>
      <c r="I270" s="2">
        <v>5.0999999999999996</v>
      </c>
      <c r="J270" s="2">
        <v>5.585</v>
      </c>
      <c r="K270" s="2" t="s">
        <v>244</v>
      </c>
      <c r="DG270" s="2">
        <v>8.2034500000000001</v>
      </c>
      <c r="DO270" s="2">
        <v>57.424100000000003</v>
      </c>
      <c r="FA270" s="2">
        <v>10</v>
      </c>
      <c r="HH270" s="2">
        <v>32.813800000000001</v>
      </c>
      <c r="MP270" s="2">
        <v>16.4069</v>
      </c>
    </row>
    <row r="271" spans="1:419" s="2" customFormat="1" ht="16">
      <c r="A271" s="2" t="s">
        <v>434</v>
      </c>
      <c r="B271" s="2">
        <v>2011</v>
      </c>
      <c r="C271" s="2" t="s">
        <v>252</v>
      </c>
      <c r="D271" s="2" t="s">
        <v>248</v>
      </c>
      <c r="E271" s="2">
        <v>58.339329999999997</v>
      </c>
      <c r="F271" s="2">
        <v>11.357329999999999</v>
      </c>
      <c r="G271" s="2">
        <v>27</v>
      </c>
      <c r="K271" s="2" t="s">
        <v>244</v>
      </c>
      <c r="P271" s="2">
        <v>40</v>
      </c>
      <c r="AG271" s="2">
        <v>15</v>
      </c>
      <c r="AO271" s="2">
        <v>165</v>
      </c>
      <c r="AP271" s="2">
        <v>755</v>
      </c>
      <c r="BV271" s="2">
        <v>10</v>
      </c>
      <c r="CN271" s="2">
        <v>10</v>
      </c>
      <c r="CU271" s="2">
        <v>10</v>
      </c>
      <c r="CZ271" s="2">
        <v>75</v>
      </c>
      <c r="DI271" s="2">
        <v>30</v>
      </c>
      <c r="DM271" s="2">
        <v>10</v>
      </c>
      <c r="DR271" s="2">
        <v>15</v>
      </c>
      <c r="EY271" s="2">
        <v>20</v>
      </c>
      <c r="FD271" s="2">
        <v>10</v>
      </c>
      <c r="GJ271" s="2">
        <v>170</v>
      </c>
      <c r="GT271" s="2">
        <v>780</v>
      </c>
      <c r="HE271" s="2">
        <v>10</v>
      </c>
      <c r="HW271" s="2">
        <v>10</v>
      </c>
      <c r="IA271" s="2">
        <v>40</v>
      </c>
      <c r="JI271" s="2">
        <v>55</v>
      </c>
      <c r="JM271" s="2">
        <v>10</v>
      </c>
      <c r="JN271" s="2">
        <v>25</v>
      </c>
      <c r="JZ271" s="2">
        <v>10</v>
      </c>
      <c r="KO271" s="2">
        <v>10</v>
      </c>
      <c r="LE271" s="2">
        <v>55</v>
      </c>
      <c r="ME271" s="4">
        <v>10</v>
      </c>
      <c r="MG271" s="2">
        <v>10</v>
      </c>
      <c r="MU271" s="2">
        <v>10</v>
      </c>
      <c r="NM271" s="2">
        <v>10</v>
      </c>
      <c r="NT271" s="2">
        <v>10</v>
      </c>
      <c r="OF271" s="2">
        <v>20</v>
      </c>
      <c r="OJ271" s="2">
        <v>10</v>
      </c>
      <c r="OK271" s="2">
        <v>20</v>
      </c>
      <c r="OO271" s="2">
        <v>30</v>
      </c>
      <c r="OR271" s="2">
        <v>10</v>
      </c>
      <c r="OW271" s="2">
        <v>115</v>
      </c>
    </row>
    <row r="272" spans="1:419" s="2" customFormat="1" ht="16">
      <c r="A272" s="2" t="s">
        <v>434</v>
      </c>
      <c r="B272" s="2">
        <v>2011</v>
      </c>
      <c r="C272" s="2" t="s">
        <v>253</v>
      </c>
      <c r="D272" s="2" t="s">
        <v>248</v>
      </c>
      <c r="E272" s="2">
        <v>58.24</v>
      </c>
      <c r="F272" s="2">
        <v>11.25</v>
      </c>
      <c r="G272" s="2">
        <v>49</v>
      </c>
      <c r="K272" s="2" t="s">
        <v>244</v>
      </c>
      <c r="P272" s="2">
        <v>125</v>
      </c>
      <c r="Q272" s="2">
        <v>25</v>
      </c>
      <c r="AB272" s="2">
        <v>25</v>
      </c>
      <c r="AG272" s="2">
        <v>10</v>
      </c>
      <c r="AO272" s="2">
        <v>65</v>
      </c>
      <c r="AP272" s="2">
        <v>1350</v>
      </c>
      <c r="AV272" s="2">
        <v>10</v>
      </c>
      <c r="CA272" s="2">
        <v>20</v>
      </c>
      <c r="CJ272" s="2">
        <v>10</v>
      </c>
      <c r="CK272" s="2">
        <v>10</v>
      </c>
      <c r="CM272" s="2">
        <v>10</v>
      </c>
      <c r="CN272" s="2">
        <v>30</v>
      </c>
      <c r="CZ272" s="2">
        <v>20</v>
      </c>
      <c r="DI272" s="2">
        <v>10</v>
      </c>
      <c r="DN272" s="2">
        <v>30</v>
      </c>
      <c r="DR272" s="2">
        <v>140</v>
      </c>
      <c r="EC272" s="2">
        <v>20</v>
      </c>
      <c r="FD272" s="2">
        <v>10</v>
      </c>
      <c r="FG272" s="2">
        <v>10</v>
      </c>
      <c r="FJ272" s="2">
        <v>10</v>
      </c>
      <c r="GE272" s="2">
        <v>10</v>
      </c>
      <c r="GJ272" s="2">
        <v>220</v>
      </c>
      <c r="GT272" s="2">
        <v>180</v>
      </c>
      <c r="JA272" s="2">
        <v>10</v>
      </c>
      <c r="JI272" s="2">
        <v>55</v>
      </c>
      <c r="JM272" s="2">
        <v>10</v>
      </c>
      <c r="JN272" s="2">
        <v>10</v>
      </c>
      <c r="JZ272" s="2">
        <v>10</v>
      </c>
      <c r="KD272" s="2">
        <v>20</v>
      </c>
      <c r="KO272" s="2">
        <v>50</v>
      </c>
      <c r="KR272" s="2">
        <v>10</v>
      </c>
      <c r="LE272" s="2">
        <v>95</v>
      </c>
      <c r="LH272" s="2">
        <v>70</v>
      </c>
      <c r="LV272" s="2">
        <v>10</v>
      </c>
      <c r="LW272" s="2">
        <v>10</v>
      </c>
      <c r="MC272" s="2">
        <v>30</v>
      </c>
      <c r="ME272" s="4"/>
      <c r="MG272" s="2">
        <v>40</v>
      </c>
      <c r="MH272" s="2">
        <v>20</v>
      </c>
      <c r="NB272" s="2">
        <v>145</v>
      </c>
      <c r="ND272" s="2">
        <v>10</v>
      </c>
      <c r="NT272" s="2">
        <v>45</v>
      </c>
      <c r="OF272" s="2">
        <v>70</v>
      </c>
      <c r="OG272" s="2">
        <v>10</v>
      </c>
      <c r="OJ272" s="2">
        <v>20</v>
      </c>
      <c r="OO272" s="2">
        <v>10</v>
      </c>
      <c r="OU272" s="2">
        <v>10</v>
      </c>
      <c r="OY272" s="2">
        <v>20</v>
      </c>
    </row>
    <row r="273" spans="1:418" s="2" customFormat="1" ht="16">
      <c r="A273" s="2" t="s">
        <v>434</v>
      </c>
      <c r="B273" s="2">
        <v>2011</v>
      </c>
      <c r="C273" s="2" t="s">
        <v>249</v>
      </c>
      <c r="D273" s="2" t="s">
        <v>248</v>
      </c>
      <c r="E273" s="2">
        <v>58.253329999999998</v>
      </c>
      <c r="F273" s="2">
        <v>11.05833</v>
      </c>
      <c r="G273" s="2">
        <v>100</v>
      </c>
      <c r="K273" s="2" t="s">
        <v>244</v>
      </c>
      <c r="P273" s="2">
        <v>240</v>
      </c>
      <c r="Q273" s="2">
        <v>10</v>
      </c>
      <c r="AD273" s="2">
        <v>10</v>
      </c>
      <c r="AP273" s="2">
        <v>925</v>
      </c>
      <c r="AV273" s="2">
        <v>10</v>
      </c>
      <c r="BA273" s="2">
        <v>10</v>
      </c>
      <c r="BV273" s="2">
        <v>15</v>
      </c>
      <c r="CJ273" s="2">
        <v>20</v>
      </c>
      <c r="CM273" s="2">
        <v>10</v>
      </c>
      <c r="DI273" s="2">
        <v>10</v>
      </c>
      <c r="DN273" s="2">
        <v>185</v>
      </c>
      <c r="DR273" s="2">
        <v>55</v>
      </c>
      <c r="EH273" s="2">
        <v>55</v>
      </c>
      <c r="EL273" s="2">
        <v>10</v>
      </c>
      <c r="EP273" s="2">
        <v>35</v>
      </c>
      <c r="FD273" s="2">
        <v>25</v>
      </c>
      <c r="FL273" s="2">
        <v>10</v>
      </c>
      <c r="GE273" s="2">
        <v>565</v>
      </c>
      <c r="GJ273" s="2">
        <v>10</v>
      </c>
      <c r="GT273" s="2">
        <v>45</v>
      </c>
      <c r="GW273" s="2">
        <v>10</v>
      </c>
      <c r="HA273" s="2">
        <v>30</v>
      </c>
      <c r="HD273" s="2">
        <v>75</v>
      </c>
      <c r="JY273" s="2">
        <v>10</v>
      </c>
      <c r="JZ273" s="2">
        <v>20</v>
      </c>
      <c r="KL273" s="2">
        <v>85</v>
      </c>
      <c r="KO273" s="2">
        <v>70</v>
      </c>
      <c r="KS273" s="2">
        <v>10</v>
      </c>
      <c r="LC273" s="2">
        <v>110</v>
      </c>
      <c r="LE273" s="2">
        <v>35</v>
      </c>
      <c r="LG273" s="2">
        <v>10</v>
      </c>
      <c r="ME273" s="4"/>
      <c r="MU273" s="2">
        <v>10</v>
      </c>
      <c r="NB273" s="2">
        <v>50</v>
      </c>
      <c r="NT273" s="2">
        <v>35</v>
      </c>
      <c r="OF273" s="2">
        <v>40</v>
      </c>
      <c r="OY273" s="2">
        <v>10</v>
      </c>
    </row>
    <row r="274" spans="1:418" ht="16">
      <c r="A274" t="s">
        <v>434</v>
      </c>
      <c r="B274">
        <v>2011</v>
      </c>
      <c r="C274" t="s">
        <v>251</v>
      </c>
      <c r="D274" t="s">
        <v>248</v>
      </c>
      <c r="E274" s="2">
        <v>58.38167</v>
      </c>
      <c r="F274" s="2">
        <v>11.15333</v>
      </c>
      <c r="G274" s="2">
        <v>49</v>
      </c>
      <c r="K274" s="2" t="s">
        <v>244</v>
      </c>
      <c r="P274">
        <v>245</v>
      </c>
      <c r="Q274">
        <v>15</v>
      </c>
      <c r="AB274">
        <v>10</v>
      </c>
      <c r="AC274">
        <v>10</v>
      </c>
      <c r="AG274">
        <v>20</v>
      </c>
      <c r="AO274">
        <v>110</v>
      </c>
      <c r="AP274">
        <v>1060</v>
      </c>
      <c r="CA274">
        <v>10</v>
      </c>
      <c r="DL274">
        <v>10</v>
      </c>
      <c r="DN274">
        <v>20</v>
      </c>
      <c r="DR274">
        <v>220</v>
      </c>
      <c r="EH274">
        <v>10</v>
      </c>
      <c r="ET274">
        <v>20</v>
      </c>
      <c r="EU274">
        <v>10</v>
      </c>
      <c r="FD274">
        <v>10</v>
      </c>
      <c r="FF274">
        <v>10</v>
      </c>
      <c r="FI274">
        <v>20</v>
      </c>
      <c r="GE274">
        <v>25</v>
      </c>
      <c r="GJ274">
        <v>65</v>
      </c>
      <c r="GT274">
        <v>255</v>
      </c>
      <c r="HF274">
        <v>10</v>
      </c>
      <c r="HJ274">
        <v>10</v>
      </c>
      <c r="HR274">
        <v>15</v>
      </c>
      <c r="JA274">
        <v>10</v>
      </c>
      <c r="JI274">
        <v>45</v>
      </c>
      <c r="JM274">
        <v>10</v>
      </c>
      <c r="JN274">
        <v>20</v>
      </c>
      <c r="KD274">
        <v>20</v>
      </c>
      <c r="KO274">
        <v>20</v>
      </c>
      <c r="KR274">
        <v>10</v>
      </c>
      <c r="KX274">
        <v>10</v>
      </c>
      <c r="KY274">
        <v>10</v>
      </c>
      <c r="LE274">
        <v>45</v>
      </c>
      <c r="LH274">
        <v>80</v>
      </c>
      <c r="LV274">
        <v>25</v>
      </c>
      <c r="MC274">
        <v>20</v>
      </c>
      <c r="ME274" s="5"/>
      <c r="MG274">
        <v>20</v>
      </c>
      <c r="MO274">
        <v>20</v>
      </c>
      <c r="NB274">
        <v>305</v>
      </c>
      <c r="NT274">
        <v>30</v>
      </c>
      <c r="OF274">
        <v>20</v>
      </c>
      <c r="OG274">
        <v>10</v>
      </c>
      <c r="OO274">
        <v>10</v>
      </c>
      <c r="OW274">
        <v>10</v>
      </c>
      <c r="OY274">
        <v>20</v>
      </c>
    </row>
    <row r="275" spans="1:418" ht="16">
      <c r="A275" t="s">
        <v>434</v>
      </c>
      <c r="B275">
        <v>2011</v>
      </c>
      <c r="C275" t="s">
        <v>247</v>
      </c>
      <c r="D275" t="s">
        <v>248</v>
      </c>
      <c r="E275" s="2">
        <v>57.931669999999997</v>
      </c>
      <c r="F275" s="2">
        <v>11.041499999999999</v>
      </c>
      <c r="G275" s="2">
        <v>95</v>
      </c>
      <c r="K275" t="s">
        <v>244</v>
      </c>
      <c r="O275">
        <v>50</v>
      </c>
      <c r="P275">
        <v>790</v>
      </c>
      <c r="Q275">
        <v>10</v>
      </c>
      <c r="V275">
        <v>10</v>
      </c>
      <c r="AA275">
        <v>10</v>
      </c>
      <c r="AH275">
        <v>10</v>
      </c>
      <c r="AO275">
        <v>60</v>
      </c>
      <c r="AP275">
        <v>1995</v>
      </c>
      <c r="AV275">
        <v>10</v>
      </c>
      <c r="BV275">
        <v>20</v>
      </c>
      <c r="CJ275">
        <v>15</v>
      </c>
      <c r="DI275">
        <v>35</v>
      </c>
      <c r="DN275">
        <v>55</v>
      </c>
      <c r="DR275">
        <v>20</v>
      </c>
      <c r="DV275">
        <v>50</v>
      </c>
      <c r="EE275">
        <v>15</v>
      </c>
      <c r="EH275">
        <v>235</v>
      </c>
      <c r="EY275">
        <v>10</v>
      </c>
      <c r="FD275">
        <v>265</v>
      </c>
      <c r="FI275">
        <v>10</v>
      </c>
      <c r="GB275">
        <v>20</v>
      </c>
      <c r="GE275">
        <v>70</v>
      </c>
      <c r="GJ275">
        <v>625</v>
      </c>
      <c r="GT275">
        <v>430</v>
      </c>
      <c r="GU275">
        <v>30</v>
      </c>
      <c r="HD275">
        <v>15</v>
      </c>
      <c r="HS275">
        <v>30</v>
      </c>
      <c r="JA275">
        <v>20</v>
      </c>
      <c r="JM275">
        <v>20</v>
      </c>
      <c r="KL275">
        <v>655</v>
      </c>
      <c r="KO275">
        <v>110</v>
      </c>
      <c r="KR275">
        <v>60</v>
      </c>
      <c r="KS275">
        <v>20</v>
      </c>
      <c r="LC275">
        <v>45</v>
      </c>
      <c r="LE275">
        <v>40</v>
      </c>
      <c r="ME275" s="5">
        <v>20</v>
      </c>
      <c r="NB275">
        <v>960</v>
      </c>
      <c r="NQ275">
        <v>10</v>
      </c>
      <c r="NT275">
        <v>20</v>
      </c>
      <c r="OE275">
        <v>10</v>
      </c>
      <c r="OF275">
        <v>10</v>
      </c>
      <c r="OY275">
        <v>10</v>
      </c>
    </row>
    <row r="276" spans="1:418" ht="16">
      <c r="A276" t="s">
        <v>434</v>
      </c>
      <c r="B276">
        <v>2011</v>
      </c>
      <c r="C276" t="s">
        <v>255</v>
      </c>
      <c r="D276" t="s">
        <v>254</v>
      </c>
      <c r="E276" s="2">
        <v>55.83287</v>
      </c>
      <c r="F276" s="2">
        <v>15.79735</v>
      </c>
      <c r="G276" s="2">
        <v>51.5</v>
      </c>
      <c r="H276" s="2">
        <v>10.1</v>
      </c>
      <c r="I276" s="2">
        <v>3.3</v>
      </c>
      <c r="J276" s="2">
        <v>8.09</v>
      </c>
      <c r="K276" t="s">
        <v>244</v>
      </c>
      <c r="BX276">
        <v>132.78</v>
      </c>
      <c r="DO276">
        <v>58.091299999999997</v>
      </c>
      <c r="FQ276">
        <v>33.195</v>
      </c>
      <c r="HH276">
        <v>854.77200000000005</v>
      </c>
      <c r="MA276">
        <v>174.274</v>
      </c>
      <c r="ME276" s="5"/>
      <c r="MP276">
        <v>8.2987599999999997</v>
      </c>
      <c r="OF276">
        <v>74.688800000000001</v>
      </c>
    </row>
    <row r="277" spans="1:418" ht="16">
      <c r="A277" t="s">
        <v>434</v>
      </c>
      <c r="B277">
        <v>2011</v>
      </c>
      <c r="C277" t="s">
        <v>250</v>
      </c>
      <c r="D277" t="s">
        <v>248</v>
      </c>
      <c r="E277" s="2">
        <v>58.541670000000003</v>
      </c>
      <c r="F277" s="2">
        <v>10.79167</v>
      </c>
      <c r="G277" s="2">
        <v>100</v>
      </c>
      <c r="K277" t="s">
        <v>244</v>
      </c>
      <c r="P277">
        <v>535</v>
      </c>
      <c r="Q277">
        <v>45</v>
      </c>
      <c r="R277">
        <v>10</v>
      </c>
      <c r="U277">
        <v>10</v>
      </c>
      <c r="AH277">
        <v>10</v>
      </c>
      <c r="AO277">
        <v>135</v>
      </c>
      <c r="AP277">
        <v>500</v>
      </c>
      <c r="BN277">
        <v>10</v>
      </c>
      <c r="BV277">
        <v>10</v>
      </c>
      <c r="CI277">
        <v>10</v>
      </c>
      <c r="CJ277">
        <v>10</v>
      </c>
      <c r="CZ277">
        <v>30</v>
      </c>
      <c r="DN277">
        <v>150</v>
      </c>
      <c r="DR277">
        <v>120</v>
      </c>
      <c r="DV277">
        <v>10</v>
      </c>
      <c r="EH277">
        <v>110</v>
      </c>
      <c r="EL277">
        <v>15</v>
      </c>
      <c r="EP277">
        <v>25</v>
      </c>
      <c r="EY277">
        <v>10</v>
      </c>
      <c r="FA277">
        <v>20</v>
      </c>
      <c r="FD277">
        <v>190</v>
      </c>
      <c r="FM277">
        <v>10</v>
      </c>
      <c r="FU277">
        <v>10</v>
      </c>
      <c r="GE277">
        <v>1070</v>
      </c>
      <c r="GJ277">
        <v>55</v>
      </c>
      <c r="GT277">
        <v>25</v>
      </c>
      <c r="GW277">
        <v>20</v>
      </c>
      <c r="HA277">
        <v>15</v>
      </c>
      <c r="HD277">
        <v>70</v>
      </c>
      <c r="HF277">
        <v>10</v>
      </c>
      <c r="HP277">
        <v>10</v>
      </c>
      <c r="HS277">
        <v>25</v>
      </c>
      <c r="HU277">
        <v>10</v>
      </c>
      <c r="II277">
        <v>20</v>
      </c>
      <c r="JA277">
        <v>15</v>
      </c>
      <c r="JB277">
        <v>20</v>
      </c>
      <c r="JY277">
        <v>30</v>
      </c>
      <c r="KI277">
        <v>10</v>
      </c>
      <c r="KL277">
        <v>170</v>
      </c>
      <c r="KO277">
        <v>275</v>
      </c>
      <c r="KS277">
        <v>10</v>
      </c>
      <c r="LC277">
        <v>10</v>
      </c>
      <c r="LE277">
        <v>35</v>
      </c>
      <c r="LG277">
        <v>10</v>
      </c>
      <c r="LR277">
        <v>10</v>
      </c>
      <c r="LW277" s="5"/>
      <c r="MU277">
        <v>20</v>
      </c>
      <c r="NB277">
        <v>305</v>
      </c>
      <c r="NT277">
        <v>60</v>
      </c>
      <c r="OE277">
        <v>10</v>
      </c>
      <c r="OF277">
        <v>80</v>
      </c>
      <c r="OL277">
        <v>20</v>
      </c>
      <c r="OO277">
        <v>10</v>
      </c>
      <c r="OU277">
        <v>10</v>
      </c>
    </row>
    <row r="278" spans="1:418">
      <c r="A278" t="s">
        <v>434</v>
      </c>
      <c r="B278">
        <v>2012</v>
      </c>
      <c r="C278" t="s">
        <v>255</v>
      </c>
      <c r="D278" t="s">
        <v>254</v>
      </c>
      <c r="E278" s="2">
        <v>55.83287</v>
      </c>
      <c r="F278" s="2">
        <v>15.79735</v>
      </c>
      <c r="G278" s="2">
        <v>51.5</v>
      </c>
      <c r="H278" s="2">
        <v>9.4</v>
      </c>
      <c r="I278" s="2">
        <v>4</v>
      </c>
      <c r="J278" s="2">
        <v>8.77</v>
      </c>
      <c r="K278" t="s">
        <v>244</v>
      </c>
      <c r="CJ278">
        <v>17.182099999999998</v>
      </c>
      <c r="DO278">
        <v>8.5910700000000002</v>
      </c>
      <c r="FQ278">
        <v>51.546399999999998</v>
      </c>
      <c r="HH278">
        <v>1022.34</v>
      </c>
      <c r="HX278">
        <v>8.5910700000000002</v>
      </c>
      <c r="IX278">
        <v>17.182099999999998</v>
      </c>
      <c r="MA278">
        <v>317.86900000000003</v>
      </c>
      <c r="MP278">
        <v>94.5017</v>
      </c>
      <c r="OF278">
        <v>42.955300000000001</v>
      </c>
    </row>
    <row r="279" spans="1:418" ht="16">
      <c r="A279" t="s">
        <v>434</v>
      </c>
      <c r="B279">
        <v>2013</v>
      </c>
      <c r="C279" t="s">
        <v>256</v>
      </c>
      <c r="D279" t="s">
        <v>248</v>
      </c>
      <c r="E279">
        <v>58.245829999999998</v>
      </c>
      <c r="F279">
        <v>10.571669999999999</v>
      </c>
      <c r="G279">
        <v>301</v>
      </c>
      <c r="H279" s="2"/>
      <c r="I279" s="2"/>
      <c r="J279" s="2"/>
      <c r="K279" t="s">
        <v>244</v>
      </c>
      <c r="P279">
        <v>176.67</v>
      </c>
      <c r="W279">
        <v>15</v>
      </c>
      <c r="AE279">
        <v>10</v>
      </c>
      <c r="AK279">
        <v>150</v>
      </c>
      <c r="AT279">
        <v>30</v>
      </c>
      <c r="AV279">
        <v>10</v>
      </c>
      <c r="BV279">
        <v>10</v>
      </c>
      <c r="BX279">
        <v>10</v>
      </c>
      <c r="CI279">
        <v>36.67</v>
      </c>
      <c r="DF279">
        <v>10</v>
      </c>
      <c r="DN279">
        <v>266.67</v>
      </c>
      <c r="DR279">
        <v>10</v>
      </c>
      <c r="ED279">
        <v>20</v>
      </c>
      <c r="EH279">
        <v>25</v>
      </c>
      <c r="EI279">
        <v>20</v>
      </c>
      <c r="EL279">
        <v>25</v>
      </c>
      <c r="EP279">
        <v>10</v>
      </c>
      <c r="FD279">
        <v>25</v>
      </c>
      <c r="FG279">
        <v>10</v>
      </c>
      <c r="FR279">
        <v>16.670000000000002</v>
      </c>
      <c r="GD279">
        <v>20</v>
      </c>
      <c r="GE279">
        <v>170</v>
      </c>
      <c r="GR279">
        <v>20</v>
      </c>
      <c r="HA279">
        <v>10</v>
      </c>
      <c r="HO279">
        <v>20</v>
      </c>
      <c r="IB279">
        <v>176.67</v>
      </c>
      <c r="ID279">
        <v>20</v>
      </c>
      <c r="JC279">
        <v>10</v>
      </c>
      <c r="JP279">
        <v>90</v>
      </c>
      <c r="JT279">
        <v>53.3</v>
      </c>
      <c r="JX279">
        <v>40</v>
      </c>
      <c r="KL279">
        <v>20</v>
      </c>
      <c r="KR279">
        <v>10</v>
      </c>
      <c r="LG279">
        <v>10</v>
      </c>
      <c r="LO279">
        <v>40</v>
      </c>
      <c r="MC279">
        <v>10</v>
      </c>
      <c r="MU279">
        <v>126.67</v>
      </c>
      <c r="MZ279">
        <v>10</v>
      </c>
      <c r="NF279">
        <v>55</v>
      </c>
      <c r="NI279">
        <v>20</v>
      </c>
      <c r="NR279">
        <v>20</v>
      </c>
      <c r="NT279">
        <v>10</v>
      </c>
      <c r="OF279">
        <v>10</v>
      </c>
      <c r="OL279">
        <v>236.67</v>
      </c>
      <c r="OM279">
        <v>23.33</v>
      </c>
      <c r="ON279" s="5">
        <v>10</v>
      </c>
      <c r="OS279">
        <v>10</v>
      </c>
      <c r="OU279">
        <v>10</v>
      </c>
      <c r="PB279">
        <v>56.67</v>
      </c>
    </row>
    <row r="280" spans="1:418" ht="16">
      <c r="A280" t="s">
        <v>434</v>
      </c>
      <c r="B280">
        <v>2013</v>
      </c>
      <c r="C280" t="s">
        <v>252</v>
      </c>
      <c r="D280" t="s">
        <v>248</v>
      </c>
      <c r="E280" s="2">
        <v>58.339329999999997</v>
      </c>
      <c r="F280" s="2">
        <v>11.357329999999999</v>
      </c>
      <c r="G280" s="2">
        <v>27</v>
      </c>
      <c r="K280" t="s">
        <v>244</v>
      </c>
      <c r="P280">
        <v>13.33333333</v>
      </c>
      <c r="AC280">
        <v>10</v>
      </c>
      <c r="AG280">
        <v>23.333333329999999</v>
      </c>
      <c r="AO280">
        <v>246.66666670000001</v>
      </c>
      <c r="AP280">
        <v>1090</v>
      </c>
      <c r="CZ280">
        <v>36.666666669999998</v>
      </c>
      <c r="DI280">
        <v>15</v>
      </c>
      <c r="DO280">
        <v>10</v>
      </c>
      <c r="DR280">
        <v>63.333333330000002</v>
      </c>
      <c r="EY280">
        <v>10</v>
      </c>
      <c r="FO280">
        <v>10</v>
      </c>
      <c r="GB280">
        <v>10</v>
      </c>
      <c r="GH280">
        <v>10</v>
      </c>
      <c r="GJ280">
        <v>56.666666669999998</v>
      </c>
      <c r="GT280">
        <v>290</v>
      </c>
      <c r="HQ280">
        <v>10</v>
      </c>
      <c r="IA280">
        <v>30</v>
      </c>
      <c r="IR280">
        <v>10</v>
      </c>
      <c r="IT280">
        <v>10</v>
      </c>
      <c r="JF280">
        <v>10</v>
      </c>
      <c r="JI280">
        <v>56.666666669999998</v>
      </c>
      <c r="JN280">
        <v>20</v>
      </c>
      <c r="KD280">
        <v>10</v>
      </c>
      <c r="KS280">
        <v>10</v>
      </c>
      <c r="KX280">
        <v>10</v>
      </c>
      <c r="LA280">
        <v>10</v>
      </c>
      <c r="LE280">
        <v>50</v>
      </c>
      <c r="LH280">
        <v>10</v>
      </c>
      <c r="LR280">
        <v>10</v>
      </c>
      <c r="MC280">
        <v>10</v>
      </c>
      <c r="MY280">
        <v>10</v>
      </c>
      <c r="NG280">
        <v>10</v>
      </c>
      <c r="NK280">
        <v>10</v>
      </c>
      <c r="OF280">
        <v>16.666666670000001</v>
      </c>
      <c r="OK280">
        <v>10</v>
      </c>
      <c r="ON280" s="5"/>
      <c r="OO280">
        <v>10</v>
      </c>
      <c r="OP280">
        <v>20</v>
      </c>
      <c r="OW280">
        <v>36.666666669999998</v>
      </c>
      <c r="OY280">
        <v>10</v>
      </c>
    </row>
    <row r="281" spans="1:418" ht="16">
      <c r="A281" t="s">
        <v>434</v>
      </c>
      <c r="B281">
        <v>2013</v>
      </c>
      <c r="C281" t="s">
        <v>253</v>
      </c>
      <c r="D281" t="s">
        <v>248</v>
      </c>
      <c r="E281" s="2">
        <v>58.24</v>
      </c>
      <c r="F281" s="2">
        <v>11.25</v>
      </c>
      <c r="G281" s="2">
        <v>49</v>
      </c>
      <c r="K281" t="s">
        <v>244</v>
      </c>
      <c r="P281">
        <v>30</v>
      </c>
      <c r="Q281">
        <v>40</v>
      </c>
      <c r="AB281">
        <v>30</v>
      </c>
      <c r="AG281">
        <v>13.33333333</v>
      </c>
      <c r="AO281">
        <v>130</v>
      </c>
      <c r="AP281">
        <v>2210</v>
      </c>
      <c r="AR281">
        <v>10</v>
      </c>
      <c r="AV281">
        <v>15</v>
      </c>
      <c r="BV281">
        <v>20</v>
      </c>
      <c r="CJ281">
        <v>20</v>
      </c>
      <c r="CO281">
        <v>10</v>
      </c>
      <c r="CZ281">
        <v>15</v>
      </c>
      <c r="DI281">
        <v>43.333333330000002</v>
      </c>
      <c r="DM281">
        <v>13.33333333</v>
      </c>
      <c r="DN281">
        <v>30</v>
      </c>
      <c r="DP281">
        <v>740</v>
      </c>
      <c r="DQ281">
        <v>10</v>
      </c>
      <c r="DR281">
        <v>555</v>
      </c>
      <c r="EE281">
        <v>20</v>
      </c>
      <c r="EG281">
        <v>10</v>
      </c>
      <c r="EH281">
        <v>16.666666670000001</v>
      </c>
      <c r="EP281">
        <v>10</v>
      </c>
      <c r="EQ281">
        <v>13.33333333</v>
      </c>
      <c r="FD281">
        <v>26.666666670000001</v>
      </c>
      <c r="FI281">
        <v>10</v>
      </c>
      <c r="FJ281">
        <v>10</v>
      </c>
      <c r="FL281">
        <v>10</v>
      </c>
      <c r="FM281">
        <v>10</v>
      </c>
      <c r="FO281">
        <v>10</v>
      </c>
      <c r="FU281">
        <v>23.333333329999999</v>
      </c>
      <c r="FY281">
        <v>10</v>
      </c>
      <c r="GB281">
        <v>20</v>
      </c>
      <c r="GE281">
        <v>70</v>
      </c>
      <c r="GI281">
        <v>10</v>
      </c>
      <c r="GJ281">
        <v>243.33333329999999</v>
      </c>
      <c r="GT281">
        <v>973.33333330000005</v>
      </c>
      <c r="GU281">
        <v>26.666666670000001</v>
      </c>
      <c r="GW281">
        <v>10</v>
      </c>
      <c r="HQ281">
        <v>10</v>
      </c>
      <c r="HR281">
        <v>10</v>
      </c>
      <c r="IT281">
        <v>10</v>
      </c>
      <c r="JA281">
        <v>10</v>
      </c>
      <c r="JH281">
        <v>10</v>
      </c>
      <c r="JI281">
        <v>30</v>
      </c>
      <c r="JM281">
        <v>23.333333329999999</v>
      </c>
      <c r="JN281">
        <v>25</v>
      </c>
      <c r="KB281">
        <v>10</v>
      </c>
      <c r="KD281">
        <v>10</v>
      </c>
      <c r="KE281">
        <v>10</v>
      </c>
      <c r="KO281">
        <v>13.33333333</v>
      </c>
      <c r="KR281">
        <v>140</v>
      </c>
      <c r="KS281">
        <v>10</v>
      </c>
      <c r="KV281">
        <v>10</v>
      </c>
      <c r="KW281">
        <v>10</v>
      </c>
      <c r="LE281">
        <v>230</v>
      </c>
      <c r="LG281">
        <v>10</v>
      </c>
      <c r="LH281">
        <v>10</v>
      </c>
      <c r="LR281">
        <v>10</v>
      </c>
      <c r="LT281">
        <v>10</v>
      </c>
      <c r="LV281">
        <v>15</v>
      </c>
      <c r="MC281">
        <v>26.666666670000001</v>
      </c>
      <c r="MG281">
        <v>13.33333333</v>
      </c>
      <c r="MH281">
        <v>20</v>
      </c>
      <c r="MO281">
        <v>10</v>
      </c>
      <c r="NB281">
        <v>90</v>
      </c>
      <c r="ND281">
        <v>10</v>
      </c>
      <c r="NG281">
        <v>10</v>
      </c>
      <c r="NQ281">
        <v>10</v>
      </c>
      <c r="NT281">
        <v>20</v>
      </c>
      <c r="OE281">
        <v>20</v>
      </c>
      <c r="OF281">
        <v>40</v>
      </c>
      <c r="OJ281">
        <v>10</v>
      </c>
      <c r="OK281">
        <v>10</v>
      </c>
      <c r="ON281" s="5"/>
      <c r="OO281">
        <v>30</v>
      </c>
      <c r="OV281">
        <v>25</v>
      </c>
      <c r="OW281">
        <v>10</v>
      </c>
      <c r="OY281">
        <v>36.666666669999998</v>
      </c>
    </row>
    <row r="282" spans="1:418" ht="16">
      <c r="A282" t="s">
        <v>434</v>
      </c>
      <c r="B282">
        <v>2013</v>
      </c>
      <c r="C282" t="s">
        <v>249</v>
      </c>
      <c r="D282" t="s">
        <v>248</v>
      </c>
      <c r="E282" s="2">
        <v>58.253329999999998</v>
      </c>
      <c r="F282" s="2">
        <v>11.05833</v>
      </c>
      <c r="G282" s="2">
        <v>100</v>
      </c>
      <c r="K282" t="s">
        <v>244</v>
      </c>
      <c r="P282">
        <v>13.33333333</v>
      </c>
      <c r="Q282">
        <v>13.33333333</v>
      </c>
      <c r="AO282">
        <v>15</v>
      </c>
      <c r="AP282">
        <v>826.66666669999995</v>
      </c>
      <c r="AV282">
        <v>10</v>
      </c>
      <c r="BV282">
        <v>13.33333333</v>
      </c>
      <c r="CJ282">
        <v>10</v>
      </c>
      <c r="CM282">
        <v>15</v>
      </c>
      <c r="DI282">
        <v>20</v>
      </c>
      <c r="DL282">
        <v>10</v>
      </c>
      <c r="DN282">
        <v>10</v>
      </c>
      <c r="DQ282">
        <v>10</v>
      </c>
      <c r="DZ282">
        <v>10</v>
      </c>
      <c r="EH282">
        <v>10</v>
      </c>
      <c r="EL282">
        <v>20</v>
      </c>
      <c r="EP282">
        <v>43.333333330000002</v>
      </c>
      <c r="FD282">
        <v>80</v>
      </c>
      <c r="FG282">
        <v>10</v>
      </c>
      <c r="FL282">
        <v>10</v>
      </c>
      <c r="FU282">
        <v>10</v>
      </c>
      <c r="GE282">
        <v>900</v>
      </c>
      <c r="GI282">
        <v>10</v>
      </c>
      <c r="GJ282">
        <v>100</v>
      </c>
      <c r="GT282">
        <v>150</v>
      </c>
      <c r="GU282">
        <v>10</v>
      </c>
      <c r="HA282">
        <v>10</v>
      </c>
      <c r="HD282">
        <v>56.666666669999998</v>
      </c>
      <c r="KD282">
        <v>10</v>
      </c>
      <c r="KL282">
        <v>20</v>
      </c>
      <c r="KO282">
        <v>15</v>
      </c>
      <c r="KR282">
        <v>23.333333329999999</v>
      </c>
      <c r="KS282">
        <v>16.666666670000001</v>
      </c>
      <c r="LC282">
        <v>60</v>
      </c>
      <c r="LE282">
        <v>40</v>
      </c>
      <c r="LH282">
        <v>20</v>
      </c>
      <c r="MU282">
        <v>15</v>
      </c>
      <c r="MW282">
        <v>10</v>
      </c>
      <c r="NB282">
        <v>20</v>
      </c>
      <c r="NQ282">
        <v>10</v>
      </c>
      <c r="NT282">
        <v>13.33333333</v>
      </c>
      <c r="NV282">
        <v>30</v>
      </c>
      <c r="OD282">
        <v>10</v>
      </c>
      <c r="OE282">
        <v>10</v>
      </c>
      <c r="OF282">
        <v>20</v>
      </c>
      <c r="ON282" s="5"/>
      <c r="OU282">
        <v>10</v>
      </c>
      <c r="OY282">
        <v>10</v>
      </c>
      <c r="PA282">
        <v>15</v>
      </c>
    </row>
    <row r="283" spans="1:418" ht="16">
      <c r="A283" t="s">
        <v>434</v>
      </c>
      <c r="B283">
        <v>2013</v>
      </c>
      <c r="C283" t="s">
        <v>251</v>
      </c>
      <c r="D283" t="s">
        <v>248</v>
      </c>
      <c r="E283" s="2">
        <v>58.38167</v>
      </c>
      <c r="F283" s="2">
        <v>11.15333</v>
      </c>
      <c r="G283" s="2">
        <v>49</v>
      </c>
      <c r="K283" t="s">
        <v>244</v>
      </c>
      <c r="O283">
        <v>10</v>
      </c>
      <c r="P283">
        <v>90</v>
      </c>
      <c r="Q283">
        <v>10</v>
      </c>
      <c r="AG283">
        <v>26.666666670000001</v>
      </c>
      <c r="AO283">
        <v>93.333333330000002</v>
      </c>
      <c r="AP283">
        <v>1073.333333</v>
      </c>
      <c r="BV283">
        <v>15</v>
      </c>
      <c r="CN283">
        <v>10</v>
      </c>
      <c r="CO283">
        <v>10</v>
      </c>
      <c r="CZ283">
        <v>56.666666669999998</v>
      </c>
      <c r="DI283">
        <v>10</v>
      </c>
      <c r="DM283">
        <v>10</v>
      </c>
      <c r="DN283">
        <v>10</v>
      </c>
      <c r="DR283">
        <v>286.66666670000001</v>
      </c>
      <c r="EE283">
        <v>10</v>
      </c>
      <c r="EH283">
        <v>10</v>
      </c>
      <c r="EL283">
        <v>10</v>
      </c>
      <c r="FI283">
        <v>10</v>
      </c>
      <c r="FO283">
        <v>10</v>
      </c>
      <c r="GE283">
        <v>36.666666669999998</v>
      </c>
      <c r="GJ283">
        <v>140</v>
      </c>
      <c r="GT283">
        <v>373.33333329999999</v>
      </c>
      <c r="HE283">
        <v>10</v>
      </c>
      <c r="HF283">
        <v>10</v>
      </c>
      <c r="IT283">
        <v>20</v>
      </c>
      <c r="JA283">
        <v>10</v>
      </c>
      <c r="JI283">
        <v>56.666666669999998</v>
      </c>
      <c r="JN283">
        <v>40</v>
      </c>
      <c r="KD283">
        <v>20</v>
      </c>
      <c r="KO283">
        <v>15</v>
      </c>
      <c r="KR283">
        <v>36.666666669999998</v>
      </c>
      <c r="KW283">
        <v>10</v>
      </c>
      <c r="LE283">
        <v>20</v>
      </c>
      <c r="LH283">
        <v>40</v>
      </c>
      <c r="LO283">
        <v>10</v>
      </c>
      <c r="LT283">
        <v>10</v>
      </c>
      <c r="MC283">
        <v>10</v>
      </c>
      <c r="MG283">
        <v>10</v>
      </c>
      <c r="NB283">
        <v>30</v>
      </c>
      <c r="ND283">
        <v>10</v>
      </c>
      <c r="NG283">
        <v>10</v>
      </c>
      <c r="NT283">
        <v>10</v>
      </c>
      <c r="OE283">
        <v>40</v>
      </c>
      <c r="OK283">
        <v>30</v>
      </c>
      <c r="ON283" s="5"/>
      <c r="OO283">
        <v>10</v>
      </c>
      <c r="OU283">
        <v>10</v>
      </c>
      <c r="OW283">
        <v>15</v>
      </c>
      <c r="OY283">
        <v>30</v>
      </c>
    </row>
    <row r="284" spans="1:418" ht="16">
      <c r="A284" t="s">
        <v>434</v>
      </c>
      <c r="B284">
        <v>2013</v>
      </c>
      <c r="C284" t="s">
        <v>255</v>
      </c>
      <c r="D284" t="s">
        <v>254</v>
      </c>
      <c r="E284" s="2">
        <v>55.83287</v>
      </c>
      <c r="F284" s="2">
        <v>15.79735</v>
      </c>
      <c r="G284" s="2">
        <v>51.5</v>
      </c>
      <c r="H284" s="2">
        <v>8.5</v>
      </c>
      <c r="I284" s="2">
        <v>2.5</v>
      </c>
      <c r="J284" s="2">
        <v>9.9049999999999994</v>
      </c>
      <c r="K284" t="s">
        <v>445</v>
      </c>
      <c r="BX284">
        <v>24.875599999999999</v>
      </c>
      <c r="DO284">
        <v>16.5837</v>
      </c>
      <c r="FQ284">
        <v>41.459400000000002</v>
      </c>
      <c r="HH284">
        <v>970.149</v>
      </c>
      <c r="IX284">
        <v>8.2918699999999994</v>
      </c>
      <c r="MA284">
        <v>456.053</v>
      </c>
      <c r="MX284">
        <v>41.459400000000002</v>
      </c>
      <c r="ON284" s="5"/>
    </row>
    <row r="285" spans="1:418" ht="16">
      <c r="A285" t="s">
        <v>434</v>
      </c>
      <c r="B285">
        <v>2013</v>
      </c>
      <c r="C285" t="s">
        <v>250</v>
      </c>
      <c r="D285" t="s">
        <v>248</v>
      </c>
      <c r="E285" s="2">
        <v>58.541670000000003</v>
      </c>
      <c r="F285" s="2">
        <v>10.79167</v>
      </c>
      <c r="G285" s="2">
        <v>100</v>
      </c>
      <c r="K285" t="s">
        <v>244</v>
      </c>
      <c r="P285">
        <v>46.666666669999998</v>
      </c>
      <c r="Q285">
        <v>43.333333330000002</v>
      </c>
      <c r="R285">
        <v>20</v>
      </c>
      <c r="AO285">
        <v>70</v>
      </c>
      <c r="AP285">
        <v>503.33333329999999</v>
      </c>
      <c r="AR285">
        <v>10</v>
      </c>
      <c r="AV285">
        <v>10</v>
      </c>
      <c r="BF285">
        <v>10</v>
      </c>
      <c r="BV285">
        <v>30</v>
      </c>
      <c r="CA285">
        <v>10</v>
      </c>
      <c r="CM285">
        <v>10</v>
      </c>
      <c r="DD285">
        <v>10</v>
      </c>
      <c r="DN285">
        <v>73.333333330000002</v>
      </c>
      <c r="DR285">
        <v>66.666666669999998</v>
      </c>
      <c r="EH285">
        <v>10</v>
      </c>
      <c r="EJ285">
        <v>10</v>
      </c>
      <c r="EL285">
        <v>10</v>
      </c>
      <c r="EP285">
        <v>36.666666669999998</v>
      </c>
      <c r="FD285">
        <v>63.333333330000002</v>
      </c>
      <c r="FU285">
        <v>15</v>
      </c>
      <c r="GE285">
        <v>1306.666667</v>
      </c>
      <c r="GJ285">
        <v>45</v>
      </c>
      <c r="GT285">
        <v>30</v>
      </c>
      <c r="GW285">
        <v>15</v>
      </c>
      <c r="HA285">
        <v>10</v>
      </c>
      <c r="HD285">
        <v>50</v>
      </c>
      <c r="IH285">
        <v>10</v>
      </c>
      <c r="IT285">
        <v>10</v>
      </c>
      <c r="JI285">
        <v>10</v>
      </c>
      <c r="KL285">
        <v>20</v>
      </c>
      <c r="KO285">
        <v>26.666666670000001</v>
      </c>
      <c r="LC285">
        <v>10</v>
      </c>
      <c r="LG285">
        <v>25</v>
      </c>
      <c r="LR285">
        <v>10</v>
      </c>
      <c r="MN285">
        <v>10</v>
      </c>
      <c r="MU285">
        <v>45</v>
      </c>
      <c r="NB285">
        <v>10</v>
      </c>
      <c r="NT285">
        <v>76.666666669999998</v>
      </c>
      <c r="OE285">
        <v>10</v>
      </c>
      <c r="OF285">
        <v>70</v>
      </c>
      <c r="OL285">
        <v>10</v>
      </c>
      <c r="ON285" s="5"/>
      <c r="OU285">
        <v>10</v>
      </c>
      <c r="OW285">
        <v>10</v>
      </c>
      <c r="PA285">
        <v>20</v>
      </c>
    </row>
    <row r="286" spans="1:418" ht="16">
      <c r="A286" t="s">
        <v>434</v>
      </c>
      <c r="B286">
        <v>2014</v>
      </c>
      <c r="C286" t="s">
        <v>256</v>
      </c>
      <c r="D286" t="s">
        <v>248</v>
      </c>
      <c r="E286" s="2">
        <v>58.823500000000003</v>
      </c>
      <c r="F286" s="2">
        <v>11.088329999999999</v>
      </c>
      <c r="G286" s="2">
        <v>244</v>
      </c>
      <c r="K286" t="s">
        <v>244</v>
      </c>
      <c r="P286">
        <v>210</v>
      </c>
      <c r="AE286">
        <v>30</v>
      </c>
      <c r="AK286">
        <v>25</v>
      </c>
      <c r="AO286">
        <v>10</v>
      </c>
      <c r="AP286">
        <v>20</v>
      </c>
      <c r="AR286">
        <v>10</v>
      </c>
      <c r="AT286">
        <v>155</v>
      </c>
      <c r="BU286">
        <v>10</v>
      </c>
      <c r="BV286">
        <v>15</v>
      </c>
      <c r="BX286">
        <v>20</v>
      </c>
      <c r="CI286">
        <v>110</v>
      </c>
      <c r="CK286">
        <v>10</v>
      </c>
      <c r="CN286">
        <v>10</v>
      </c>
      <c r="CR286">
        <v>10</v>
      </c>
      <c r="DF286">
        <v>25</v>
      </c>
      <c r="DI286">
        <v>20</v>
      </c>
      <c r="DK286">
        <v>20</v>
      </c>
      <c r="EH286">
        <v>165</v>
      </c>
      <c r="EL286">
        <v>30</v>
      </c>
      <c r="EP286">
        <v>10</v>
      </c>
      <c r="FD286">
        <v>55</v>
      </c>
      <c r="FL286">
        <v>10</v>
      </c>
      <c r="FN286">
        <v>10</v>
      </c>
      <c r="GE286">
        <v>450</v>
      </c>
      <c r="HA286">
        <v>10</v>
      </c>
      <c r="IB286">
        <v>270</v>
      </c>
      <c r="JA286">
        <v>20</v>
      </c>
      <c r="JC286">
        <v>60</v>
      </c>
      <c r="JK286">
        <v>30</v>
      </c>
      <c r="JO286">
        <v>70</v>
      </c>
      <c r="JS286">
        <v>10</v>
      </c>
      <c r="JZ286">
        <v>10</v>
      </c>
      <c r="KI286">
        <v>35</v>
      </c>
      <c r="KK286">
        <v>200</v>
      </c>
      <c r="KL286">
        <v>205</v>
      </c>
      <c r="KO286">
        <v>20</v>
      </c>
      <c r="KR286">
        <v>10</v>
      </c>
      <c r="LG286">
        <v>20</v>
      </c>
      <c r="LO286">
        <v>10</v>
      </c>
      <c r="NT286">
        <v>10</v>
      </c>
      <c r="OF286">
        <v>10</v>
      </c>
      <c r="OG286">
        <v>30</v>
      </c>
      <c r="OL286">
        <v>880</v>
      </c>
      <c r="ON286" s="5">
        <v>30</v>
      </c>
      <c r="PB286">
        <v>85</v>
      </c>
    </row>
    <row r="287" spans="1:418" ht="16">
      <c r="A287" t="s">
        <v>434</v>
      </c>
      <c r="B287">
        <v>2014</v>
      </c>
      <c r="C287" t="s">
        <v>250</v>
      </c>
      <c r="D287" t="s">
        <v>248</v>
      </c>
      <c r="E287" s="2">
        <v>58.541670000000003</v>
      </c>
      <c r="F287" s="2">
        <v>10.79167</v>
      </c>
      <c r="G287" s="2">
        <v>100</v>
      </c>
      <c r="K287" t="s">
        <v>244</v>
      </c>
      <c r="P287">
        <v>95</v>
      </c>
      <c r="Q287">
        <v>40</v>
      </c>
      <c r="AA287">
        <v>10</v>
      </c>
      <c r="AD287">
        <v>10</v>
      </c>
      <c r="AH287">
        <v>10</v>
      </c>
      <c r="AO287">
        <v>145</v>
      </c>
      <c r="AP287">
        <v>455</v>
      </c>
      <c r="AR287">
        <v>10</v>
      </c>
      <c r="CA287">
        <v>10</v>
      </c>
      <c r="DL287">
        <v>20</v>
      </c>
      <c r="DN287">
        <v>20</v>
      </c>
      <c r="DR287">
        <v>50</v>
      </c>
      <c r="EJ287">
        <v>10</v>
      </c>
      <c r="EL287">
        <v>10</v>
      </c>
      <c r="EP287">
        <v>50</v>
      </c>
      <c r="FD287">
        <v>70</v>
      </c>
      <c r="FJ287">
        <v>10</v>
      </c>
      <c r="FU287">
        <v>10</v>
      </c>
      <c r="GE287">
        <v>1190</v>
      </c>
      <c r="GJ287">
        <v>70</v>
      </c>
      <c r="GT287">
        <v>80</v>
      </c>
      <c r="HA287">
        <v>10</v>
      </c>
      <c r="HD287">
        <v>120</v>
      </c>
      <c r="HG287">
        <v>10</v>
      </c>
      <c r="HS287">
        <v>20</v>
      </c>
      <c r="JB287">
        <v>20</v>
      </c>
      <c r="JF287">
        <v>10</v>
      </c>
      <c r="JN287">
        <v>10</v>
      </c>
      <c r="KD287">
        <v>10</v>
      </c>
      <c r="KL287">
        <v>110</v>
      </c>
      <c r="KO287">
        <v>40</v>
      </c>
      <c r="KR287">
        <v>10</v>
      </c>
      <c r="KS287">
        <v>10</v>
      </c>
      <c r="LA287">
        <v>10</v>
      </c>
      <c r="LG287">
        <v>40</v>
      </c>
      <c r="LR287">
        <v>10</v>
      </c>
      <c r="MO287">
        <v>20</v>
      </c>
      <c r="MU287">
        <v>20</v>
      </c>
      <c r="NB287">
        <v>150</v>
      </c>
      <c r="ND287">
        <v>10</v>
      </c>
      <c r="NT287">
        <v>35</v>
      </c>
      <c r="OF287">
        <v>10</v>
      </c>
      <c r="OL287">
        <v>10</v>
      </c>
      <c r="ON287" s="5"/>
      <c r="OO287">
        <v>10</v>
      </c>
      <c r="OU287">
        <v>10</v>
      </c>
      <c r="OY287">
        <v>30</v>
      </c>
    </row>
    <row r="288" spans="1:418" ht="16">
      <c r="A288" t="s">
        <v>434</v>
      </c>
      <c r="B288">
        <v>2014</v>
      </c>
      <c r="C288" t="s">
        <v>249</v>
      </c>
      <c r="D288" t="s">
        <v>248</v>
      </c>
      <c r="E288" s="2">
        <v>58.253329999999998</v>
      </c>
      <c r="F288" s="2">
        <v>11.05833</v>
      </c>
      <c r="G288" s="2">
        <v>100</v>
      </c>
      <c r="K288" t="s">
        <v>244</v>
      </c>
      <c r="P288">
        <v>20</v>
      </c>
      <c r="Q288">
        <v>20</v>
      </c>
      <c r="AD288">
        <v>10</v>
      </c>
      <c r="AO288">
        <v>20</v>
      </c>
      <c r="AP288">
        <v>870</v>
      </c>
      <c r="AV288">
        <v>10</v>
      </c>
      <c r="BD288">
        <v>20</v>
      </c>
      <c r="BV288">
        <v>20</v>
      </c>
      <c r="CJ288">
        <v>15</v>
      </c>
      <c r="CM288">
        <v>10</v>
      </c>
      <c r="CZ288">
        <v>10</v>
      </c>
      <c r="DN288">
        <v>10</v>
      </c>
      <c r="DR288">
        <v>30</v>
      </c>
      <c r="DT288">
        <v>10</v>
      </c>
      <c r="EE288">
        <v>10</v>
      </c>
      <c r="EH288">
        <v>10</v>
      </c>
      <c r="EL288">
        <v>10</v>
      </c>
      <c r="EP288">
        <v>55</v>
      </c>
      <c r="FD288">
        <v>30</v>
      </c>
      <c r="FG288">
        <v>10</v>
      </c>
      <c r="FT288">
        <v>10</v>
      </c>
      <c r="FU288">
        <v>20</v>
      </c>
      <c r="GE288">
        <v>600</v>
      </c>
      <c r="GJ288">
        <v>55</v>
      </c>
      <c r="GT288">
        <v>370</v>
      </c>
      <c r="HD288">
        <v>105</v>
      </c>
      <c r="HF288">
        <v>10</v>
      </c>
      <c r="HP288">
        <v>10</v>
      </c>
      <c r="JF288">
        <v>10</v>
      </c>
      <c r="JI288">
        <v>10</v>
      </c>
      <c r="KL288">
        <v>85</v>
      </c>
      <c r="KO288">
        <v>10</v>
      </c>
      <c r="KR288">
        <v>15</v>
      </c>
      <c r="KS288">
        <v>10</v>
      </c>
      <c r="KT288">
        <v>20</v>
      </c>
      <c r="LG288">
        <v>10</v>
      </c>
      <c r="MU288">
        <v>10</v>
      </c>
      <c r="NT288">
        <v>10</v>
      </c>
      <c r="OE288">
        <v>20</v>
      </c>
      <c r="ON288" s="5"/>
      <c r="OY288">
        <v>15</v>
      </c>
    </row>
    <row r="289" spans="1:415" ht="16">
      <c r="A289" t="s">
        <v>434</v>
      </c>
      <c r="B289">
        <v>2014</v>
      </c>
      <c r="C289" t="s">
        <v>251</v>
      </c>
      <c r="D289" t="s">
        <v>248</v>
      </c>
      <c r="E289" s="2">
        <v>58.38167</v>
      </c>
      <c r="F289" s="2">
        <v>11.15333</v>
      </c>
      <c r="G289" s="2">
        <v>49</v>
      </c>
      <c r="K289" t="s">
        <v>244</v>
      </c>
      <c r="P289">
        <v>50</v>
      </c>
      <c r="Q289">
        <v>10</v>
      </c>
      <c r="AB289">
        <v>10</v>
      </c>
      <c r="AC289">
        <v>10</v>
      </c>
      <c r="AG289">
        <v>20</v>
      </c>
      <c r="AO289">
        <v>95</v>
      </c>
      <c r="AP289">
        <v>855</v>
      </c>
      <c r="AR289">
        <v>10</v>
      </c>
      <c r="CA289">
        <v>30</v>
      </c>
      <c r="CZ289">
        <v>15</v>
      </c>
      <c r="DN289">
        <v>10</v>
      </c>
      <c r="DR289">
        <v>125</v>
      </c>
      <c r="EE289">
        <v>10</v>
      </c>
      <c r="EG289">
        <v>10</v>
      </c>
      <c r="EH289">
        <v>10</v>
      </c>
      <c r="EP289">
        <v>10</v>
      </c>
      <c r="EQ289">
        <v>10</v>
      </c>
      <c r="FD289">
        <v>15</v>
      </c>
      <c r="GB289">
        <v>10</v>
      </c>
      <c r="GE289">
        <v>140</v>
      </c>
      <c r="GJ289">
        <v>80</v>
      </c>
      <c r="GT289">
        <v>295</v>
      </c>
      <c r="HF289">
        <v>10</v>
      </c>
      <c r="HN289">
        <v>10</v>
      </c>
      <c r="HQ289">
        <v>10</v>
      </c>
      <c r="JI289">
        <v>85</v>
      </c>
      <c r="JM289">
        <v>10</v>
      </c>
      <c r="LH289">
        <v>50</v>
      </c>
      <c r="LV289">
        <v>10</v>
      </c>
      <c r="NG289">
        <v>10</v>
      </c>
      <c r="NT289">
        <v>10</v>
      </c>
      <c r="OE289">
        <v>20</v>
      </c>
      <c r="OF289">
        <v>20</v>
      </c>
      <c r="ON289" s="5"/>
      <c r="OU289">
        <v>10</v>
      </c>
      <c r="OW289">
        <v>10</v>
      </c>
    </row>
    <row r="290" spans="1:415" ht="16">
      <c r="A290" t="s">
        <v>434</v>
      </c>
      <c r="B290">
        <v>2014</v>
      </c>
      <c r="C290" t="s">
        <v>252</v>
      </c>
      <c r="D290" t="s">
        <v>248</v>
      </c>
      <c r="E290" s="2">
        <v>58.339329999999997</v>
      </c>
      <c r="F290" s="2">
        <v>11.357329999999999</v>
      </c>
      <c r="G290" s="2">
        <v>27</v>
      </c>
      <c r="K290" t="s">
        <v>244</v>
      </c>
      <c r="P290">
        <v>20</v>
      </c>
      <c r="AC290">
        <v>10</v>
      </c>
      <c r="AO290">
        <v>233.33333329999999</v>
      </c>
      <c r="AP290">
        <v>1173.333333</v>
      </c>
      <c r="AR290">
        <v>10</v>
      </c>
      <c r="AV290">
        <v>20</v>
      </c>
      <c r="AY290">
        <v>10</v>
      </c>
      <c r="CO290">
        <v>10</v>
      </c>
      <c r="CZ290">
        <v>33.333333330000002</v>
      </c>
      <c r="DI290">
        <v>30</v>
      </c>
      <c r="DO290">
        <v>10</v>
      </c>
      <c r="DR290">
        <v>20</v>
      </c>
      <c r="ET290">
        <v>10</v>
      </c>
      <c r="FJ290">
        <v>10</v>
      </c>
      <c r="FL290">
        <v>10</v>
      </c>
      <c r="FO290">
        <v>10</v>
      </c>
      <c r="GJ290">
        <v>10</v>
      </c>
      <c r="GT290">
        <v>180</v>
      </c>
      <c r="GZ290">
        <v>10</v>
      </c>
      <c r="HV290">
        <v>10</v>
      </c>
      <c r="IA290">
        <v>63.333333330000002</v>
      </c>
      <c r="JA290">
        <v>10</v>
      </c>
      <c r="JI290">
        <v>33.333333330000002</v>
      </c>
      <c r="JM290">
        <v>10</v>
      </c>
      <c r="JN290">
        <v>10</v>
      </c>
      <c r="JO290">
        <v>10</v>
      </c>
      <c r="KO290">
        <v>10</v>
      </c>
      <c r="NB290">
        <v>15</v>
      </c>
      <c r="OF290">
        <v>26.666666670000001</v>
      </c>
      <c r="OK290">
        <v>20</v>
      </c>
      <c r="ON290" s="5"/>
      <c r="OO290">
        <v>10</v>
      </c>
      <c r="OR290">
        <v>15</v>
      </c>
      <c r="OW290">
        <v>55</v>
      </c>
    </row>
    <row r="291" spans="1:415" ht="16">
      <c r="A291" t="s">
        <v>434</v>
      </c>
      <c r="B291">
        <v>2014</v>
      </c>
      <c r="C291" t="s">
        <v>253</v>
      </c>
      <c r="D291" t="s">
        <v>248</v>
      </c>
      <c r="E291" s="2">
        <v>58.24</v>
      </c>
      <c r="F291" s="2">
        <v>11.25</v>
      </c>
      <c r="G291" s="2">
        <v>49</v>
      </c>
      <c r="K291" t="s">
        <v>244</v>
      </c>
      <c r="Q291">
        <v>30</v>
      </c>
      <c r="AC291">
        <v>10</v>
      </c>
      <c r="AO291">
        <v>70</v>
      </c>
      <c r="AP291">
        <v>2020</v>
      </c>
      <c r="AR291">
        <v>10</v>
      </c>
      <c r="CA291">
        <v>20</v>
      </c>
      <c r="CC291">
        <v>10</v>
      </c>
      <c r="CJ291">
        <v>10</v>
      </c>
      <c r="DI291">
        <v>30</v>
      </c>
      <c r="DQ291">
        <v>10</v>
      </c>
      <c r="DR291">
        <v>200</v>
      </c>
      <c r="EH291">
        <v>20</v>
      </c>
      <c r="EP291">
        <v>10</v>
      </c>
      <c r="FJ291">
        <v>20</v>
      </c>
      <c r="FU291">
        <v>10</v>
      </c>
      <c r="GE291">
        <v>30</v>
      </c>
      <c r="GJ291">
        <v>130</v>
      </c>
      <c r="GT291">
        <v>240</v>
      </c>
      <c r="IG291">
        <v>10</v>
      </c>
      <c r="JA291">
        <v>20</v>
      </c>
      <c r="JH291">
        <v>10</v>
      </c>
      <c r="JI291">
        <v>40</v>
      </c>
      <c r="JM291">
        <v>30</v>
      </c>
      <c r="JZ291">
        <v>10</v>
      </c>
      <c r="KR291">
        <v>40</v>
      </c>
      <c r="KS291">
        <v>10</v>
      </c>
      <c r="NB291">
        <v>20</v>
      </c>
      <c r="OF291">
        <v>10</v>
      </c>
      <c r="ON291" s="5"/>
    </row>
    <row r="292" spans="1:415" ht="16">
      <c r="A292" t="s">
        <v>434</v>
      </c>
      <c r="B292">
        <v>2014</v>
      </c>
      <c r="C292" t="s">
        <v>247</v>
      </c>
      <c r="D292" t="s">
        <v>248</v>
      </c>
      <c r="E292" s="2">
        <v>57.931669999999997</v>
      </c>
      <c r="F292" s="2">
        <v>11.041499999999999</v>
      </c>
      <c r="G292" s="2">
        <v>95</v>
      </c>
      <c r="K292" t="s">
        <v>445</v>
      </c>
      <c r="P292">
        <v>10</v>
      </c>
      <c r="Q292">
        <v>30</v>
      </c>
      <c r="T292">
        <v>10</v>
      </c>
      <c r="AB292">
        <v>10</v>
      </c>
      <c r="AG292">
        <v>10</v>
      </c>
      <c r="AM292">
        <v>10</v>
      </c>
      <c r="AO292">
        <v>57.5</v>
      </c>
      <c r="AP292">
        <v>1910</v>
      </c>
      <c r="AR292">
        <v>10</v>
      </c>
      <c r="AV292">
        <v>20</v>
      </c>
      <c r="BD292">
        <v>10</v>
      </c>
      <c r="BV292">
        <v>32.5</v>
      </c>
      <c r="CJ292">
        <v>15</v>
      </c>
      <c r="CN292">
        <v>10</v>
      </c>
      <c r="DI292">
        <v>37.5</v>
      </c>
      <c r="DK292">
        <v>10</v>
      </c>
      <c r="DL292">
        <v>15</v>
      </c>
      <c r="DN292">
        <v>20</v>
      </c>
      <c r="DO292">
        <v>20</v>
      </c>
      <c r="DR292">
        <v>40</v>
      </c>
      <c r="EP292">
        <v>20</v>
      </c>
      <c r="ET292">
        <v>10</v>
      </c>
      <c r="FA292">
        <v>10</v>
      </c>
      <c r="FD292">
        <v>65</v>
      </c>
      <c r="FI292">
        <v>10</v>
      </c>
      <c r="FV292">
        <v>10</v>
      </c>
      <c r="FW292">
        <v>10</v>
      </c>
      <c r="GB292">
        <v>17.5</v>
      </c>
      <c r="GE292">
        <v>147.5</v>
      </c>
      <c r="GJ292">
        <v>62.5</v>
      </c>
      <c r="GT292">
        <v>320</v>
      </c>
      <c r="GU292">
        <v>20</v>
      </c>
      <c r="GW292">
        <v>20</v>
      </c>
      <c r="HD292">
        <v>26.666666670000001</v>
      </c>
      <c r="HL292">
        <v>10</v>
      </c>
      <c r="HS292">
        <v>16.666666670000001</v>
      </c>
      <c r="IE292">
        <v>20</v>
      </c>
      <c r="JA292">
        <v>10</v>
      </c>
      <c r="JM292">
        <v>16.666666670000001</v>
      </c>
      <c r="KD292">
        <v>13.33333333</v>
      </c>
      <c r="KK292">
        <v>40</v>
      </c>
      <c r="KL292">
        <v>545</v>
      </c>
      <c r="KR292">
        <v>10</v>
      </c>
      <c r="KS292">
        <v>95</v>
      </c>
      <c r="KT292">
        <v>85</v>
      </c>
      <c r="KY292">
        <v>10</v>
      </c>
      <c r="LT292">
        <v>10</v>
      </c>
      <c r="NB292">
        <v>517.5</v>
      </c>
      <c r="NQ292">
        <v>10</v>
      </c>
      <c r="ON292" s="5"/>
      <c r="OU292">
        <v>15</v>
      </c>
      <c r="OY292">
        <v>30</v>
      </c>
    </row>
    <row r="293" spans="1:415" ht="16">
      <c r="A293" t="s">
        <v>434</v>
      </c>
      <c r="B293">
        <v>2014</v>
      </c>
      <c r="C293" t="s">
        <v>255</v>
      </c>
      <c r="D293" t="s">
        <v>254</v>
      </c>
      <c r="E293" s="2">
        <v>55.83287</v>
      </c>
      <c r="F293" s="2">
        <v>15.79735</v>
      </c>
      <c r="G293" s="2">
        <v>51.5</v>
      </c>
      <c r="H293" s="2">
        <v>10.6</v>
      </c>
      <c r="I293" s="2">
        <v>5.2</v>
      </c>
      <c r="J293" s="2">
        <v>7.13</v>
      </c>
      <c r="K293" t="s">
        <v>244</v>
      </c>
      <c r="FQ293">
        <v>66.334999999999994</v>
      </c>
      <c r="HH293">
        <v>630.18200000000002</v>
      </c>
      <c r="IX293">
        <v>33.167499999999997</v>
      </c>
      <c r="MA293">
        <v>8.2918699999999994</v>
      </c>
      <c r="MP293">
        <v>24.875599999999999</v>
      </c>
      <c r="MX293">
        <v>8.2918699999999994</v>
      </c>
      <c r="NJ293" s="5"/>
    </row>
    <row r="294" spans="1:415">
      <c r="A294" t="s">
        <v>435</v>
      </c>
      <c r="B294">
        <v>1980</v>
      </c>
      <c r="C294">
        <v>6010</v>
      </c>
      <c r="D294" t="s">
        <v>245</v>
      </c>
      <c r="E294">
        <v>58.840829999999997</v>
      </c>
      <c r="F294">
        <v>17.551850000000002</v>
      </c>
      <c r="G294">
        <v>21</v>
      </c>
      <c r="H294">
        <v>6.52</v>
      </c>
      <c r="I294">
        <v>5</v>
      </c>
      <c r="J294">
        <v>13.57</v>
      </c>
      <c r="K294" t="s">
        <v>244</v>
      </c>
      <c r="L294">
        <v>11.955</v>
      </c>
      <c r="N294">
        <v>78.775000000000006</v>
      </c>
      <c r="BX294">
        <f>AVERAGE(9.90099,19.802,49.505,49.505)</f>
        <v>32.178247499999998</v>
      </c>
      <c r="CQ294">
        <f>AVERAGE(158.416,128.713,178.218,128.713,99.0099)</f>
        <v>138.61398</v>
      </c>
      <c r="DA294">
        <v>9.9009900000000002</v>
      </c>
      <c r="FQ294">
        <f>AVERAGE(59.4059,19.802,39.604,19.802,69.3069)</f>
        <v>41.584159999999997</v>
      </c>
      <c r="GK294">
        <f>AVERAGE(59.4059,19.802,19.802,19.802,19.802)</f>
        <v>27.722779999999993</v>
      </c>
      <c r="GP294">
        <f>AVERAGE(9.90099)</f>
        <v>9.9009900000000002</v>
      </c>
      <c r="HH294">
        <f>AVERAGE(1148.51,1306.93,1564.36,1089.11,1376.24)</f>
        <v>1297.03</v>
      </c>
      <c r="IJ294">
        <f>AVERAGE(39.604,9.90099,59.4059,19.802)</f>
        <v>32.178222499999997</v>
      </c>
      <c r="IO294">
        <v>9.9009900000000002</v>
      </c>
      <c r="IX294">
        <f>AVERAGE(99.0099,306.931,306.931,207.921,198.02)</f>
        <v>223.76257999999999</v>
      </c>
      <c r="JS294">
        <f>AVERAGE(29.703)</f>
        <v>29.702999999999999</v>
      </c>
      <c r="MP294">
        <f>AVERAGE(9.90099)</f>
        <v>9.9009900000000002</v>
      </c>
      <c r="MX294">
        <f>AVERAGE(9.90099)</f>
        <v>9.9009900000000002</v>
      </c>
      <c r="OF294">
        <f>AVERAGE(9.90099,9.90099)</f>
        <v>9.9009900000000002</v>
      </c>
    </row>
    <row r="295" spans="1:415" s="2" customFormat="1">
      <c r="A295" s="2" t="s">
        <v>435</v>
      </c>
      <c r="B295" s="2">
        <v>1980</v>
      </c>
      <c r="C295" s="2">
        <v>6006</v>
      </c>
      <c r="D295" s="2" t="s">
        <v>245</v>
      </c>
      <c r="E295" s="2">
        <v>58.718919999999997</v>
      </c>
      <c r="F295" s="2">
        <v>17.842269999999999</v>
      </c>
      <c r="G295" s="2">
        <v>60</v>
      </c>
      <c r="H295" s="2">
        <v>7.7</v>
      </c>
      <c r="I295" s="2">
        <v>1.4</v>
      </c>
      <c r="J295" s="2">
        <v>10.994999999999999</v>
      </c>
      <c r="K295" s="2" t="s">
        <v>244</v>
      </c>
      <c r="L295" s="2">
        <v>4.3</v>
      </c>
      <c r="N295" s="2">
        <v>58.54</v>
      </c>
      <c r="BX295" s="2">
        <f>AVERAGE(336.634,465.347,524.752,584.158,495.05)</f>
        <v>481.18820000000005</v>
      </c>
      <c r="DA295" s="2">
        <f>AVERAGE(9.90099)</f>
        <v>9.9009900000000002</v>
      </c>
      <c r="HH295" s="2">
        <f>AVERAGE(158.416,237.624,178.218,217.822,108.911)</f>
        <v>180.19819999999999</v>
      </c>
      <c r="IJ295" s="2">
        <f>AVERAGE(158.416,99.0099,118.812,59.4059,89.1089)</f>
        <v>104.95054</v>
      </c>
      <c r="MA295" s="2">
        <f>AVERAGE(851.485,1009.9,1336.63,1059.41,910.891)</f>
        <v>1033.6632</v>
      </c>
      <c r="MP295" s="2">
        <f>AVERAGE(9.90099)</f>
        <v>9.9009900000000002</v>
      </c>
      <c r="MX295" s="2">
        <f>AVERAGE(9.90099)</f>
        <v>9.9009900000000002</v>
      </c>
      <c r="OF295" s="2">
        <f>AVERAGE(9.90099,29.703)</f>
        <v>19.801994999999998</v>
      </c>
    </row>
    <row r="296" spans="1:415" s="2" customFormat="1">
      <c r="A296" s="2" t="s">
        <v>435</v>
      </c>
      <c r="B296" s="2">
        <v>1980</v>
      </c>
      <c r="C296" s="2">
        <v>6004</v>
      </c>
      <c r="D296" s="2" t="s">
        <v>245</v>
      </c>
      <c r="E296" s="2">
        <v>58.774000000000001</v>
      </c>
      <c r="F296" s="2">
        <v>17.691500000000001</v>
      </c>
      <c r="G296" s="2">
        <v>44</v>
      </c>
      <c r="H296" s="2">
        <v>6.75</v>
      </c>
      <c r="I296" s="2">
        <v>1.6</v>
      </c>
      <c r="J296" s="2">
        <v>12.22</v>
      </c>
      <c r="K296" s="2" t="s">
        <v>244</v>
      </c>
      <c r="L296" s="2">
        <v>4.5149999999999997</v>
      </c>
      <c r="N296" s="2">
        <v>60.435000000000002</v>
      </c>
      <c r="BX296" s="2">
        <f>AVERAGE(366.337,297.03,168.317,128.713,326.733)</f>
        <v>257.42599999999999</v>
      </c>
      <c r="FQ296" s="2">
        <f>AVERAGE(9.90099)</f>
        <v>9.9009900000000002</v>
      </c>
      <c r="HH296" s="2">
        <f>AVERAGE(59.4059,89.1089,9.90099,49.505,59.4059)</f>
        <v>53.465337999999996</v>
      </c>
      <c r="IJ296" s="2">
        <f>AVERAGE(712.871,663.366,148.515,108.911,168.317)</f>
        <v>360.39600000000002</v>
      </c>
      <c r="IX296" s="2">
        <f>AVERAGE(9.90099)</f>
        <v>9.9009900000000002</v>
      </c>
      <c r="MA296" s="2">
        <f>AVERAGE(534.653,247.525,9.90099,19.802,9.90099)</f>
        <v>164.35639599999999</v>
      </c>
      <c r="OF296" s="2">
        <f>AVERAGE(39.604,9.90099,9.90099)</f>
        <v>19.801993333333332</v>
      </c>
    </row>
    <row r="297" spans="1:415" s="2" customFormat="1">
      <c r="A297" s="2" t="s">
        <v>435</v>
      </c>
      <c r="B297" s="2">
        <v>1981</v>
      </c>
      <c r="C297" s="2">
        <v>6006</v>
      </c>
      <c r="D297" s="2" t="s">
        <v>245</v>
      </c>
      <c r="E297" s="2">
        <v>58.718919999999997</v>
      </c>
      <c r="F297" s="2">
        <v>17.842269999999999</v>
      </c>
      <c r="G297" s="2">
        <v>60</v>
      </c>
      <c r="H297" s="2">
        <v>6.8</v>
      </c>
      <c r="I297" s="2">
        <v>3.5</v>
      </c>
      <c r="J297" s="2">
        <v>12.505000000000001</v>
      </c>
      <c r="K297" s="2" t="s">
        <v>244</v>
      </c>
      <c r="L297" s="2">
        <v>3.97</v>
      </c>
      <c r="M297" s="2">
        <v>432.5</v>
      </c>
      <c r="N297" s="2">
        <v>57.15</v>
      </c>
      <c r="BX297" s="2">
        <f>AVERAGE(232.323,303.03,373.737)</f>
        <v>303.02999999999997</v>
      </c>
      <c r="HH297" s="2">
        <f>AVERAGE(101.01,131.313,70.7071)</f>
        <v>101.01003333333331</v>
      </c>
      <c r="IJ297" s="2">
        <f>AVERAGE(80.8081,151.515,141.414)</f>
        <v>124.57903333333331</v>
      </c>
      <c r="IX297" s="2">
        <f>AVERAGE(20.202,20.202)</f>
        <v>20.202000000000002</v>
      </c>
      <c r="MA297" s="2">
        <f>AVERAGE(515.152,515.152,585.859)</f>
        <v>538.721</v>
      </c>
      <c r="MX297" s="2">
        <f>AVERAGE(20.202,10.101)</f>
        <v>15.151500000000002</v>
      </c>
      <c r="OI297" s="2">
        <f>AVERAGE(10.101)</f>
        <v>10.101000000000001</v>
      </c>
    </row>
    <row r="298" spans="1:415" s="2" customFormat="1">
      <c r="A298" s="2" t="s">
        <v>435</v>
      </c>
      <c r="B298" s="2">
        <v>1981</v>
      </c>
      <c r="C298" s="2">
        <v>6010</v>
      </c>
      <c r="D298" s="2" t="s">
        <v>245</v>
      </c>
      <c r="E298" s="2">
        <v>58.840829999999997</v>
      </c>
      <c r="F298" s="2">
        <v>17.551850000000002</v>
      </c>
      <c r="G298" s="2">
        <v>21</v>
      </c>
      <c r="H298" s="2">
        <v>6.7</v>
      </c>
      <c r="I298" s="2">
        <v>6.3</v>
      </c>
      <c r="J298" s="2">
        <v>12.93</v>
      </c>
      <c r="K298" s="2" t="s">
        <v>244</v>
      </c>
      <c r="L298" s="2">
        <v>12.324999999999999</v>
      </c>
      <c r="M298" s="2">
        <v>435</v>
      </c>
      <c r="N298" s="2">
        <v>81.400000000000006</v>
      </c>
      <c r="CQ298" s="2">
        <f>AVERAGE(70.7071,131.313,131.313)</f>
        <v>111.11103333333331</v>
      </c>
      <c r="FQ298" s="2">
        <f>AVERAGE(30.303,20.202,80.8081)</f>
        <v>43.771033333333328</v>
      </c>
      <c r="GK298" s="2">
        <f>AVERAGE(30.303,10.101)</f>
        <v>20.202000000000002</v>
      </c>
      <c r="HH298" s="2">
        <f>AVERAGE(1141.41,1141.41,1111.11)</f>
        <v>1131.3100000000002</v>
      </c>
      <c r="IJ298" s="2">
        <f>AVERAGE(10.101)</f>
        <v>10.101000000000001</v>
      </c>
      <c r="IX298" s="2">
        <f>AVERAGE(40.404,10.101)</f>
        <v>25.252500000000001</v>
      </c>
      <c r="JS298" s="2">
        <f>AVERAGE(10.101)</f>
        <v>10.101000000000001</v>
      </c>
    </row>
    <row r="299" spans="1:415" s="2" customFormat="1">
      <c r="A299" s="2" t="s">
        <v>435</v>
      </c>
      <c r="B299" s="2">
        <v>1981</v>
      </c>
      <c r="C299" s="2">
        <v>6016</v>
      </c>
      <c r="D299" s="2" t="s">
        <v>245</v>
      </c>
      <c r="E299" s="2">
        <v>58.744630000000001</v>
      </c>
      <c r="F299" s="2">
        <v>17.836770000000001</v>
      </c>
      <c r="G299" s="2">
        <v>27</v>
      </c>
      <c r="H299" s="2">
        <v>6.7</v>
      </c>
      <c r="I299" s="2">
        <v>3.6</v>
      </c>
      <c r="J299" s="2">
        <v>13.44</v>
      </c>
      <c r="K299" s="2" t="s">
        <v>244</v>
      </c>
      <c r="BP299" s="2">
        <f>AVERAGE(50.5051,161.616,111.111)</f>
        <v>107.74403333333333</v>
      </c>
      <c r="BX299" s="2">
        <f>AVERAGE(20.202,20.202,20.202)</f>
        <v>20.202000000000002</v>
      </c>
      <c r="DG299" s="2">
        <f>AVERAGE(30.303,10.101,20.202)</f>
        <v>20.202000000000002</v>
      </c>
      <c r="FQ299" s="2">
        <f>AVERAGE(20.202)</f>
        <v>20.202000000000002</v>
      </c>
      <c r="GK299" s="2">
        <f>AVERAGE(10.101,20.202)</f>
        <v>15.151500000000002</v>
      </c>
      <c r="HH299" s="2">
        <f>AVERAGE(838.384,737.374,747.475)</f>
        <v>774.41100000000006</v>
      </c>
      <c r="IJ299" s="2">
        <f>AVERAGE(50.5051,80.8081,20.202)</f>
        <v>50.505066666666664</v>
      </c>
      <c r="IX299" s="2">
        <f>AVERAGE(60.6061)</f>
        <v>60.606099999999998</v>
      </c>
      <c r="JS299" s="2">
        <f>AVERAGE(50.5051,10.101,404.04)</f>
        <v>154.88203333333334</v>
      </c>
      <c r="MP299" s="2">
        <f>AVERAGE(80.8081,30.303,101.01)</f>
        <v>70.707033333333342</v>
      </c>
      <c r="MX299" s="2">
        <f>AVERAGE(20.202,10.101,30.303)</f>
        <v>20.202000000000002</v>
      </c>
    </row>
    <row r="300" spans="1:415" s="2" customFormat="1">
      <c r="A300" s="2" t="s">
        <v>435</v>
      </c>
      <c r="B300" s="2">
        <v>1981</v>
      </c>
      <c r="C300" s="2">
        <v>6004</v>
      </c>
      <c r="D300" s="2" t="s">
        <v>245</v>
      </c>
      <c r="E300" s="2">
        <v>58.774000000000001</v>
      </c>
      <c r="F300" s="2">
        <v>17.691500000000001</v>
      </c>
      <c r="G300" s="2">
        <v>44</v>
      </c>
      <c r="H300" s="2">
        <v>6.9</v>
      </c>
      <c r="I300" s="2">
        <v>3.6</v>
      </c>
      <c r="J300" s="2">
        <v>12.324999999999999</v>
      </c>
      <c r="K300" s="2" t="s">
        <v>244</v>
      </c>
      <c r="L300" s="2">
        <v>4.3650000000000002</v>
      </c>
      <c r="M300" s="2">
        <v>343.63600000000002</v>
      </c>
      <c r="N300" s="2">
        <v>60.7</v>
      </c>
      <c r="BX300" s="2">
        <f>AVERAGE(646.465,777.778,727.273)</f>
        <v>717.17200000000003</v>
      </c>
      <c r="HH300" s="2">
        <f>AVERAGE(40.404,131.313,111.111)</f>
        <v>94.275999999999996</v>
      </c>
      <c r="IJ300" s="2">
        <f>AVERAGE(222.222,383.838,272.727)</f>
        <v>292.92900000000003</v>
      </c>
      <c r="IX300" s="2">
        <f>AVERAGE(10.101)</f>
        <v>10.101000000000001</v>
      </c>
      <c r="MA300" s="2">
        <f>AVERAGE(383.838,262.626,333.333)</f>
        <v>326.59899999999999</v>
      </c>
      <c r="OF300" s="2">
        <f>AVERAGE(40.404,10.101,10.101)</f>
        <v>20.202000000000002</v>
      </c>
    </row>
    <row r="301" spans="1:415" s="2" customFormat="1">
      <c r="A301" s="2" t="s">
        <v>435</v>
      </c>
      <c r="B301" s="2">
        <v>1981</v>
      </c>
      <c r="C301" s="2">
        <v>6023</v>
      </c>
      <c r="D301" s="2" t="s">
        <v>245</v>
      </c>
      <c r="E301" s="2">
        <v>58.758769999999998</v>
      </c>
      <c r="F301" s="2">
        <v>17.718699999999998</v>
      </c>
      <c r="G301" s="2">
        <v>36</v>
      </c>
      <c r="H301" s="2">
        <v>6.9</v>
      </c>
      <c r="I301" s="2">
        <v>3.6</v>
      </c>
      <c r="J301" s="2">
        <v>12.414999999999999</v>
      </c>
      <c r="K301" s="2" t="s">
        <v>244</v>
      </c>
      <c r="L301" s="2">
        <v>1.7649999999999999</v>
      </c>
      <c r="M301" s="2">
        <v>373</v>
      </c>
      <c r="N301" s="2">
        <v>44.9</v>
      </c>
      <c r="BX301" s="2">
        <f>AVERAGE(121.212,101.01,90.9091)</f>
        <v>104.37703333333333</v>
      </c>
      <c r="FQ301" s="2">
        <f>AVERAGE(60.6061,30.303,40.404)</f>
        <v>43.771033333333328</v>
      </c>
      <c r="HH301" s="2">
        <f>AVERAGE(171.717,50.5051,30.303)</f>
        <v>84.175033333333332</v>
      </c>
      <c r="IJ301" s="2">
        <f>AVERAGE(2676.77,333.33,3484.85)</f>
        <v>2164.9833333333331</v>
      </c>
      <c r="IX301" s="2">
        <f>AVERAGE(40.404)</f>
        <v>40.404000000000003</v>
      </c>
      <c r="MA301" s="2">
        <f>AVERAGE(242.424,161.616,121.212)</f>
        <v>175.08400000000003</v>
      </c>
      <c r="MP301" s="2">
        <f>AVERAGE(161.616,60.6061,50.5051)</f>
        <v>90.909066666666675</v>
      </c>
      <c r="MX301" s="2">
        <f>AVERAGE(10.101)</f>
        <v>10.101000000000001</v>
      </c>
      <c r="OF301" s="2">
        <f>AVERAGE(272.727,151.515,161.616)</f>
        <v>195.28599999999997</v>
      </c>
    </row>
    <row r="302" spans="1:415" s="2" customFormat="1">
      <c r="A302" s="2" t="s">
        <v>435</v>
      </c>
      <c r="B302" s="2">
        <v>1982</v>
      </c>
      <c r="C302" s="2">
        <v>6006</v>
      </c>
      <c r="D302" s="2" t="s">
        <v>245</v>
      </c>
      <c r="E302" s="2">
        <v>58.718919999999997</v>
      </c>
      <c r="F302" s="2">
        <v>17.842269999999999</v>
      </c>
      <c r="G302" s="2">
        <v>60</v>
      </c>
      <c r="H302" s="2">
        <v>7.5</v>
      </c>
      <c r="I302" s="2">
        <v>2.5</v>
      </c>
      <c r="J302" s="2">
        <v>10</v>
      </c>
      <c r="K302" s="2" t="s">
        <v>244</v>
      </c>
      <c r="L302" s="2">
        <v>6.5949999999999998</v>
      </c>
      <c r="M302" s="2">
        <v>222</v>
      </c>
      <c r="N302" s="2">
        <v>72.814999999999998</v>
      </c>
      <c r="BX302" s="2">
        <f>AVERAGE(250,80.3571,133.929)</f>
        <v>154.76203333333333</v>
      </c>
      <c r="HH302" s="2">
        <f>AVERAGE(62.5,26.7857,53.5714)</f>
        <v>47.619033333333334</v>
      </c>
      <c r="IJ302" s="2">
        <f>AVERAGE(53.5714,62.5,107.143)</f>
        <v>74.404800000000009</v>
      </c>
      <c r="IX302" s="2">
        <f>AVERAGE(17.8571,8.92857)</f>
        <v>13.392835</v>
      </c>
      <c r="MA302" s="2">
        <f>AVERAGE(883.929,598.214,919.643)</f>
        <v>800.59533333333331</v>
      </c>
      <c r="MX302" s="2">
        <f>AVERAGE(8.92857,8.92857)</f>
        <v>8.9285700000000006</v>
      </c>
    </row>
    <row r="303" spans="1:415" s="2" customFormat="1">
      <c r="A303" s="2" t="s">
        <v>435</v>
      </c>
      <c r="B303" s="2">
        <v>1982</v>
      </c>
      <c r="C303" s="2">
        <v>6010</v>
      </c>
      <c r="D303" s="2" t="s">
        <v>245</v>
      </c>
      <c r="E303" s="2">
        <v>58.840829999999997</v>
      </c>
      <c r="F303" s="2">
        <v>17.551850000000002</v>
      </c>
      <c r="G303" s="2">
        <v>21</v>
      </c>
      <c r="H303" s="2">
        <v>6.8</v>
      </c>
      <c r="I303" s="2">
        <v>4.4000000000000004</v>
      </c>
      <c r="J303" s="2">
        <v>12.33</v>
      </c>
      <c r="K303" s="2" t="s">
        <v>244</v>
      </c>
      <c r="L303" s="2">
        <v>12.9</v>
      </c>
      <c r="M303" s="2">
        <v>217.143</v>
      </c>
      <c r="N303" s="2">
        <v>82.24</v>
      </c>
      <c r="CQ303" s="2">
        <f>AVERAGE(26.7857,17.8571)</f>
        <v>22.321399999999997</v>
      </c>
      <c r="FQ303" s="2">
        <f>AVERAGE(53.5714,35.7143,17.8571)</f>
        <v>35.714266666666667</v>
      </c>
      <c r="GK303" s="2">
        <f>AVERAGE(53.5714)</f>
        <v>53.571399999999997</v>
      </c>
      <c r="HH303" s="2">
        <f>AVERAGE(1348.21,1910.71,1678.57)</f>
        <v>1645.83</v>
      </c>
      <c r="IJ303" s="2">
        <f>AVERAGE(8.92857,8.92857,8.92857)</f>
        <v>8.9285700000000006</v>
      </c>
      <c r="IX303" s="2">
        <f>AVERAGE(8.92857,80.3571)</f>
        <v>44.642835000000005</v>
      </c>
    </row>
    <row r="304" spans="1:415" s="2" customFormat="1">
      <c r="A304" s="2" t="s">
        <v>435</v>
      </c>
      <c r="B304" s="2">
        <v>1982</v>
      </c>
      <c r="C304" s="2">
        <v>6004</v>
      </c>
      <c r="D304" s="2" t="s">
        <v>245</v>
      </c>
      <c r="E304" s="2">
        <v>58.774000000000001</v>
      </c>
      <c r="F304" s="2">
        <v>17.691500000000001</v>
      </c>
      <c r="G304" s="2">
        <v>44</v>
      </c>
      <c r="H304" s="2">
        <v>7.6</v>
      </c>
      <c r="I304" s="2">
        <v>2.2999999999999998</v>
      </c>
      <c r="J304" s="2">
        <v>10.51</v>
      </c>
      <c r="K304" s="2" t="s">
        <v>244</v>
      </c>
      <c r="L304" s="2">
        <v>5.46</v>
      </c>
      <c r="M304" s="2">
        <v>338.88900000000001</v>
      </c>
      <c r="N304" s="2">
        <v>68.599999999999994</v>
      </c>
      <c r="BX304" s="2">
        <f>AVERAGE(142.857,89.2857)</f>
        <v>116.07135</v>
      </c>
      <c r="HH304" s="2">
        <f>AVERAGE(71.4286,80.3571)</f>
        <v>75.89285000000001</v>
      </c>
      <c r="IJ304" s="2">
        <f>AVERAGE(1133.93,955.357)</f>
        <v>1044.6435000000001</v>
      </c>
      <c r="MA304" s="2">
        <f>AVERAGE(500,339.286)</f>
        <v>419.64300000000003</v>
      </c>
      <c r="OF304" s="2">
        <f>AVERAGE(62.5,44.6429)</f>
        <v>53.571449999999999</v>
      </c>
    </row>
    <row r="305" spans="1:468" s="2" customFormat="1">
      <c r="A305" s="2" t="s">
        <v>435</v>
      </c>
      <c r="B305" s="2">
        <v>1982</v>
      </c>
      <c r="C305" s="2">
        <v>6016</v>
      </c>
      <c r="D305" s="2" t="s">
        <v>245</v>
      </c>
      <c r="E305" s="2">
        <v>58.744630000000001</v>
      </c>
      <c r="F305" s="2">
        <v>17.836770000000001</v>
      </c>
      <c r="G305" s="2">
        <v>27</v>
      </c>
      <c r="H305" s="2">
        <v>7.1</v>
      </c>
      <c r="I305" s="2">
        <v>3.8</v>
      </c>
      <c r="J305" s="2">
        <v>12.71</v>
      </c>
      <c r="K305" s="2" t="s">
        <v>244</v>
      </c>
      <c r="BP305" s="2">
        <f>AVERAGE(134.615,221.154,28.8462)</f>
        <v>128.20506666666668</v>
      </c>
      <c r="BX305" s="2">
        <f>AVERAGE(28.8462,9.61538,9.61538)</f>
        <v>16.025653333333334</v>
      </c>
      <c r="DG305" s="2">
        <f>AVERAGE(9.61538)</f>
        <v>9.61538</v>
      </c>
      <c r="HH305" s="2">
        <f>AVERAGE(1490.38,1403.85,548.077)</f>
        <v>1147.4356666666665</v>
      </c>
      <c r="IJ305" s="2">
        <f>AVERAGE(115.385,153.846,48.0769)</f>
        <v>105.7693</v>
      </c>
      <c r="IX305" s="2">
        <f>AVERAGE(644.231,38.4615,1067.31)</f>
        <v>583.33416666666665</v>
      </c>
      <c r="MA305" s="2">
        <f>AVERAGE(9.61538)</f>
        <v>9.61538</v>
      </c>
      <c r="MP305" s="2">
        <f>AVERAGE(38.4615,76.9231,48.0769)</f>
        <v>54.487166666666667</v>
      </c>
      <c r="MX305" s="2">
        <f>AVERAGE(28.8462,19.2308)</f>
        <v>24.038499999999999</v>
      </c>
    </row>
    <row r="306" spans="1:468" s="2" customFormat="1">
      <c r="A306" s="2" t="s">
        <v>435</v>
      </c>
      <c r="B306" s="2">
        <v>1982</v>
      </c>
      <c r="C306" s="2">
        <v>6023</v>
      </c>
      <c r="D306" s="2" t="s">
        <v>245</v>
      </c>
      <c r="E306" s="2">
        <v>58.758769999999998</v>
      </c>
      <c r="F306" s="2">
        <v>17.718699999999998</v>
      </c>
      <c r="G306" s="2">
        <v>36</v>
      </c>
      <c r="H306" s="2">
        <v>7.6</v>
      </c>
      <c r="I306" s="2">
        <v>2.2999999999999998</v>
      </c>
      <c r="J306" s="2">
        <v>10.68</v>
      </c>
      <c r="K306" s="2" t="s">
        <v>244</v>
      </c>
      <c r="L306" s="2">
        <v>2.2149999999999999</v>
      </c>
      <c r="N306" s="2">
        <v>42.174999999999997</v>
      </c>
      <c r="BX306" s="2">
        <f>AVERAGE(28.8462,38.4615,76.9231)</f>
        <v>48.076933333333329</v>
      </c>
      <c r="FQ306" s="2">
        <f>AVERAGE(19.2308,28.8462)</f>
        <v>24.038499999999999</v>
      </c>
      <c r="HH306" s="2">
        <f>AVERAGE(19.2308,38.4615,19.2308)</f>
        <v>25.641033333333336</v>
      </c>
      <c r="IJ306" s="2">
        <f>AVERAGE(173.077,211.538,201.923)</f>
        <v>195.51266666666666</v>
      </c>
      <c r="IX306" s="2">
        <f>AVERAGE(9.61538,38.4615,19.2308)</f>
        <v>22.435893333333336</v>
      </c>
      <c r="MA306" s="2">
        <f>AVERAGE(9.61538,19.2308,76.9231)</f>
        <v>35.25642666666667</v>
      </c>
      <c r="MX306" s="2">
        <f>AVERAGE(9.61538)</f>
        <v>9.61538</v>
      </c>
      <c r="OF306" s="2">
        <f>AVERAGE(38.4615,230.769,163.462)</f>
        <v>144.23083333333332</v>
      </c>
    </row>
    <row r="307" spans="1:468" s="2" customFormat="1">
      <c r="A307" s="2" t="s">
        <v>435</v>
      </c>
      <c r="B307" s="2">
        <v>1983</v>
      </c>
      <c r="C307" s="2">
        <v>6016</v>
      </c>
      <c r="D307" s="2" t="s">
        <v>245</v>
      </c>
      <c r="E307" s="2">
        <v>58.744630000000001</v>
      </c>
      <c r="F307" s="2">
        <v>17.836770000000001</v>
      </c>
      <c r="G307" s="2">
        <v>27</v>
      </c>
      <c r="H307" s="2">
        <v>6.7</v>
      </c>
      <c r="I307" s="2">
        <v>4.5</v>
      </c>
      <c r="J307" s="2">
        <v>12.744999999999999</v>
      </c>
      <c r="K307" s="2" t="s">
        <v>244</v>
      </c>
      <c r="BP307" s="2">
        <f>AVERAGE(137.615,9.17431,91.7431)</f>
        <v>79.510803333333328</v>
      </c>
      <c r="BX307" s="2">
        <f>AVERAGE(36.6972,9.17431)</f>
        <v>22.935755</v>
      </c>
      <c r="FQ307" s="2">
        <f>AVERAGE(18.3486,9.17431)</f>
        <v>13.761455000000002</v>
      </c>
      <c r="HH307" s="2">
        <f>AVERAGE(1045.87,1908.26,1192.66)</f>
        <v>1382.2633333333333</v>
      </c>
      <c r="IJ307" s="2">
        <f>AVERAGE(110.092,91.7431,110.917)</f>
        <v>104.25070000000001</v>
      </c>
      <c r="IX307" s="2">
        <f>AVERAGE(137.615,1577.98,18.3486)</f>
        <v>577.98120000000006</v>
      </c>
      <c r="JS307" s="2">
        <f>AVERAGE(18.3486,55.0459)</f>
        <v>36.697250000000004</v>
      </c>
      <c r="MP307" s="2">
        <f>AVERAGE(82.5688,27.5229)</f>
        <v>55.045850000000002</v>
      </c>
      <c r="MX307" s="2">
        <f>AVERAGE(64.2202,91.7431,9.17431)</f>
        <v>55.045870000000001</v>
      </c>
    </row>
    <row r="308" spans="1:468" s="2" customFormat="1">
      <c r="A308" s="2" t="s">
        <v>435</v>
      </c>
      <c r="B308" s="2">
        <v>1983</v>
      </c>
      <c r="C308" s="2">
        <v>6023</v>
      </c>
      <c r="D308" s="2" t="s">
        <v>245</v>
      </c>
      <c r="E308" s="2">
        <v>58.757829999999998</v>
      </c>
      <c r="F308" s="2">
        <v>17.722829999999998</v>
      </c>
      <c r="G308" s="2">
        <v>36</v>
      </c>
      <c r="H308" s="2">
        <v>6.9</v>
      </c>
      <c r="I308" s="2">
        <v>5.0999999999999996</v>
      </c>
      <c r="J308" s="2">
        <v>12.21</v>
      </c>
      <c r="K308" s="2" t="s">
        <v>244</v>
      </c>
      <c r="L308" s="2">
        <v>1.9450000000000001</v>
      </c>
      <c r="N308" s="2">
        <v>36.6</v>
      </c>
      <c r="BX308" s="2">
        <f>AVERAGE(91.7431,36.6972)</f>
        <v>64.220150000000004</v>
      </c>
      <c r="FE308" s="2">
        <f>AVERAGE(9.17431)</f>
        <v>9.1743100000000002</v>
      </c>
      <c r="FQ308" s="2">
        <f>AVERAGE(73.3945,35.6972,9.17431)</f>
        <v>39.422003333333336</v>
      </c>
      <c r="GP308" s="2">
        <f>AVERAGE(9.17431)</f>
        <v>9.1743100000000002</v>
      </c>
      <c r="HH308" s="2">
        <f>AVERAGE(706.422,110.092,174.312)</f>
        <v>330.27533333333332</v>
      </c>
      <c r="IJ308" s="2">
        <f>AVERAGE(412.844,247.706,321.101)</f>
        <v>327.21699999999998</v>
      </c>
      <c r="IX308" s="2">
        <f>AVERAGE(412.844,146.789,165.138)</f>
        <v>241.59033333333335</v>
      </c>
      <c r="MA308" s="2">
        <f>AVERAGE(9.17431)</f>
        <v>9.1743100000000002</v>
      </c>
      <c r="MP308" s="2">
        <f>AVERAGE(9.17431)</f>
        <v>9.1743100000000002</v>
      </c>
      <c r="MQ308" s="2">
        <f>AVERAGE(9.17431)</f>
        <v>9.1743100000000002</v>
      </c>
      <c r="OF308" s="2">
        <f>AVERAGE(18.3486)</f>
        <v>18.348600000000001</v>
      </c>
    </row>
    <row r="309" spans="1:468" s="2" customFormat="1">
      <c r="A309" s="2" t="s">
        <v>435</v>
      </c>
      <c r="B309" s="2">
        <v>1983</v>
      </c>
      <c r="C309" s="2">
        <v>6006</v>
      </c>
      <c r="D309" s="2" t="s">
        <v>245</v>
      </c>
      <c r="E309" s="2">
        <v>58.718919999999997</v>
      </c>
      <c r="F309" s="2">
        <v>17.842269999999999</v>
      </c>
      <c r="G309" s="2">
        <v>60</v>
      </c>
      <c r="H309" s="2">
        <v>7.7</v>
      </c>
      <c r="I309" s="2">
        <v>2.7</v>
      </c>
      <c r="J309" s="2">
        <v>10.96</v>
      </c>
      <c r="K309" s="2" t="s">
        <v>244</v>
      </c>
      <c r="L309" s="2">
        <v>5.5250000000000004</v>
      </c>
      <c r="N309" s="2">
        <v>63.954999999999998</v>
      </c>
      <c r="BX309" s="2">
        <f>AVERAGE(254.386,324.561,245.614)</f>
        <v>274.8536666666667</v>
      </c>
      <c r="HH309" s="2">
        <f>AVERAGE(17.5439,26.3158,43.8596)</f>
        <v>29.239766666666668</v>
      </c>
      <c r="IJ309" s="2">
        <f>AVERAGE(114.035,166.667,877.193)</f>
        <v>385.96499999999997</v>
      </c>
      <c r="MA309" s="2">
        <f>AVERAGE(631.579,657.895,140.351)</f>
        <v>476.60833333333329</v>
      </c>
      <c r="MX309" s="2">
        <f>AVERAGE(17.5439,17.5439,8.77193)</f>
        <v>14.619909999999999</v>
      </c>
    </row>
    <row r="310" spans="1:468" s="2" customFormat="1">
      <c r="A310" s="2" t="s">
        <v>435</v>
      </c>
      <c r="B310" s="2">
        <v>1983</v>
      </c>
      <c r="C310" s="2">
        <v>6004</v>
      </c>
      <c r="D310" s="2" t="s">
        <v>245</v>
      </c>
      <c r="E310" s="2">
        <v>58.774000000000001</v>
      </c>
      <c r="F310" s="2">
        <v>17.691500000000001</v>
      </c>
      <c r="G310" s="2">
        <v>44</v>
      </c>
      <c r="H310" s="2">
        <v>6.9</v>
      </c>
      <c r="I310" s="2">
        <v>4</v>
      </c>
      <c r="J310" s="2">
        <v>12.195</v>
      </c>
      <c r="K310" s="2" t="s">
        <v>244</v>
      </c>
      <c r="L310" s="2">
        <v>5.165</v>
      </c>
      <c r="N310" s="2">
        <v>59.884999999999998</v>
      </c>
      <c r="BX310" s="2">
        <f>AVERAGE(128.44,110.092,211.009)</f>
        <v>149.84699999999998</v>
      </c>
      <c r="DA310" s="2">
        <f>AVERAGE(9.17431)</f>
        <v>9.1743100000000002</v>
      </c>
      <c r="HH310" s="2">
        <f>AVERAGE(357.798,110.092,82.5688)</f>
        <v>183.48626666666667</v>
      </c>
      <c r="IJ310" s="2">
        <f>AVERAGE(128.44,128.44,229.358)</f>
        <v>162.07933333333332</v>
      </c>
      <c r="IX310" s="2">
        <f>AVERAGE(9.17431)</f>
        <v>9.1743100000000002</v>
      </c>
      <c r="MA310" s="2">
        <f>AVERAGE(422.018,550.459,339.45)</f>
        <v>437.30899999999997</v>
      </c>
      <c r="OF310" s="2">
        <f>AVERAGE(45.8716,9.17431)</f>
        <v>27.522955</v>
      </c>
    </row>
    <row r="311" spans="1:468" s="2" customFormat="1">
      <c r="A311" s="2" t="s">
        <v>435</v>
      </c>
      <c r="B311" s="2">
        <v>1983</v>
      </c>
      <c r="C311" s="2">
        <v>6010</v>
      </c>
      <c r="D311" s="2" t="s">
        <v>245</v>
      </c>
      <c r="E311" s="2">
        <v>58.840829999999997</v>
      </c>
      <c r="F311" s="2">
        <v>17.551850000000002</v>
      </c>
      <c r="G311" s="2">
        <v>21</v>
      </c>
      <c r="H311" s="2">
        <v>6.8</v>
      </c>
      <c r="I311" s="2">
        <v>4.3</v>
      </c>
      <c r="J311" s="2">
        <v>13.025</v>
      </c>
      <c r="K311" s="2" t="s">
        <v>244</v>
      </c>
      <c r="L311" s="2">
        <v>16.704999999999998</v>
      </c>
      <c r="M311" s="2">
        <v>375.83300000000003</v>
      </c>
      <c r="N311" s="2">
        <v>80.905000000000001</v>
      </c>
      <c r="CQ311" s="2">
        <f>AVERAGE(20.3252,20.3252,10.1626)</f>
        <v>16.937666666666665</v>
      </c>
      <c r="FQ311" s="2">
        <f>AVERAGE(81.3008,40.6504,30.4878)</f>
        <v>50.812999999999995</v>
      </c>
      <c r="HH311" s="2">
        <f>AVERAGE(1209.35,1067.07,1087.4)</f>
        <v>1121.2733333333333</v>
      </c>
      <c r="IJ311" s="2">
        <f>AVERAGE(30.4878)</f>
        <v>30.4878</v>
      </c>
    </row>
    <row r="312" spans="1:468" ht="16">
      <c r="A312" s="6" t="s">
        <v>435</v>
      </c>
      <c r="B312" s="6">
        <v>1984</v>
      </c>
      <c r="C312" s="6">
        <v>6004</v>
      </c>
      <c r="D312" s="6" t="s">
        <v>245</v>
      </c>
      <c r="E312" s="6">
        <v>58.774000000000001</v>
      </c>
      <c r="F312" s="6">
        <v>17.691500000000001</v>
      </c>
      <c r="G312" s="6">
        <v>44</v>
      </c>
      <c r="H312" s="6">
        <v>6.7</v>
      </c>
      <c r="I312" s="6">
        <v>5.4</v>
      </c>
      <c r="J312" s="6">
        <v>10.425000000000001</v>
      </c>
      <c r="K312" s="6" t="s">
        <v>244</v>
      </c>
      <c r="L312" s="6">
        <v>6.3849999999999998</v>
      </c>
      <c r="M312" s="6">
        <v>231</v>
      </c>
      <c r="N312" s="6">
        <v>72.144999999999996</v>
      </c>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c r="AO312" s="6"/>
      <c r="AP312" s="6"/>
      <c r="AQ312" s="6"/>
      <c r="AR312" s="7"/>
      <c r="AS312" s="7"/>
      <c r="AT312" s="6"/>
      <c r="AU312" s="6"/>
      <c r="AV312" s="6"/>
      <c r="AW312" s="6"/>
      <c r="AX312" s="6"/>
      <c r="AY312" s="6"/>
      <c r="AZ312" s="7"/>
      <c r="BA312" s="7"/>
      <c r="BB312" s="7"/>
      <c r="BC312" s="6"/>
      <c r="BD312" s="6"/>
      <c r="BE312" s="6"/>
      <c r="BF312" s="6"/>
      <c r="BG312" s="6"/>
      <c r="BH312" s="6"/>
      <c r="BI312" s="6"/>
      <c r="BJ312" s="6"/>
      <c r="BK312" s="6"/>
      <c r="BL312" s="6"/>
      <c r="BM312" s="6"/>
      <c r="BN312" s="6"/>
      <c r="BO312" s="6"/>
      <c r="BP312" s="6"/>
      <c r="BQ312" s="6"/>
      <c r="BR312" s="6"/>
      <c r="BS312" s="6"/>
      <c r="BT312" s="6"/>
      <c r="BU312" s="6"/>
      <c r="BV312" s="6"/>
      <c r="BW312" s="6"/>
      <c r="BX312" s="6">
        <v>31.055900000000001</v>
      </c>
      <c r="BY312" s="7"/>
      <c r="BZ312" s="7"/>
      <c r="CA312" s="6"/>
      <c r="CB312" s="6"/>
      <c r="CD312" s="6"/>
      <c r="CE312" s="6"/>
      <c r="CF312" s="6"/>
      <c r="CG312" s="6"/>
      <c r="CH312" s="6"/>
      <c r="CI312" s="6"/>
      <c r="CJ312" s="6"/>
      <c r="CK312" s="6"/>
      <c r="CL312" s="6"/>
      <c r="CM312" s="6"/>
      <c r="CN312" s="6"/>
      <c r="CO312" s="6"/>
      <c r="CP312" s="6"/>
      <c r="CQ312" s="6"/>
      <c r="CR312" s="6"/>
      <c r="CS312" s="6"/>
      <c r="CT312" s="6"/>
      <c r="CU312" s="6"/>
      <c r="CV312" s="6"/>
      <c r="CW312" s="6"/>
      <c r="CX312" s="6"/>
      <c r="CY312" s="6"/>
      <c r="CZ312" s="6"/>
      <c r="DA312" s="6"/>
      <c r="DB312" s="6"/>
      <c r="DC312" s="6"/>
      <c r="DD312" s="6"/>
      <c r="DE312" s="6"/>
      <c r="DF312" s="6"/>
      <c r="DG312" s="6"/>
      <c r="DH312" s="6"/>
      <c r="DI312" s="6"/>
      <c r="DJ312" s="6"/>
      <c r="DK312" s="6"/>
      <c r="DL312" s="6"/>
      <c r="DM312" s="6"/>
      <c r="DN312" s="6"/>
      <c r="DO312" s="6"/>
      <c r="DP312" s="6"/>
      <c r="DQ312" s="6"/>
      <c r="DR312" s="6"/>
      <c r="DS312" s="6"/>
      <c r="DT312" s="6"/>
      <c r="DU312" s="6"/>
      <c r="DV312" s="6"/>
      <c r="DW312" s="6"/>
      <c r="DX312" s="6"/>
      <c r="DY312" s="6"/>
      <c r="DZ312" s="6"/>
      <c r="EA312" s="6"/>
      <c r="EB312" s="6"/>
      <c r="EC312" s="6"/>
      <c r="ED312" s="6"/>
      <c r="EE312" s="6"/>
      <c r="EF312" s="6"/>
      <c r="EG312" s="6"/>
      <c r="EH312" s="6"/>
      <c r="EI312" s="6"/>
      <c r="EJ312" s="6"/>
      <c r="EK312" s="6"/>
      <c r="EL312" s="6"/>
      <c r="EM312" s="6"/>
      <c r="EN312" s="6"/>
      <c r="EO312" s="6"/>
      <c r="EP312" s="6"/>
      <c r="EQ312" s="6"/>
      <c r="ER312" s="6"/>
      <c r="ES312" s="6"/>
      <c r="ET312" s="7"/>
      <c r="EU312" s="6"/>
      <c r="EV312" s="6"/>
      <c r="EW312" s="6"/>
      <c r="EX312" s="6"/>
      <c r="EY312" s="6"/>
      <c r="EZ312" s="6"/>
      <c r="FA312" s="6"/>
      <c r="FB312" s="6"/>
      <c r="FC312" s="6"/>
      <c r="FD312" s="6"/>
      <c r="FE312" s="6"/>
      <c r="FF312" s="6"/>
      <c r="FG312" s="6"/>
      <c r="FH312" s="6"/>
      <c r="FI312" s="6"/>
      <c r="FJ312" s="6"/>
      <c r="FK312" s="6"/>
      <c r="FL312" s="6"/>
      <c r="FM312" s="6"/>
      <c r="FN312" s="6"/>
      <c r="FO312" s="6"/>
      <c r="FP312" s="6"/>
      <c r="FQ312" s="6"/>
      <c r="FR312" s="6"/>
      <c r="FS312" s="6"/>
      <c r="FT312" s="6"/>
      <c r="FU312" s="6"/>
      <c r="FV312" s="6"/>
      <c r="FW312" s="6"/>
      <c r="FX312" s="6"/>
      <c r="FY312" s="6"/>
      <c r="FZ312" s="6"/>
      <c r="GA312" s="6"/>
      <c r="GB312" s="6"/>
      <c r="GC312" s="6"/>
      <c r="GD312" s="6"/>
      <c r="GE312" s="6"/>
      <c r="GF312" s="6"/>
      <c r="GG312" s="6"/>
      <c r="GH312" s="6"/>
      <c r="GI312" s="6"/>
      <c r="GJ312" s="6"/>
      <c r="GK312" s="6"/>
      <c r="GL312" s="6"/>
      <c r="GM312" s="6"/>
      <c r="GN312" s="6"/>
      <c r="GP312" s="6"/>
      <c r="GQ312" s="6"/>
      <c r="GR312" s="6"/>
      <c r="GS312" s="6"/>
      <c r="GT312" s="6"/>
      <c r="GU312" s="6"/>
      <c r="GV312" s="6"/>
      <c r="GW312" s="6"/>
      <c r="GX312" s="6"/>
      <c r="GY312" s="6"/>
      <c r="GZ312" s="6"/>
      <c r="HA312" s="6"/>
      <c r="HB312" s="6"/>
      <c r="HC312" s="6"/>
      <c r="HD312" s="6"/>
      <c r="HE312" s="6"/>
      <c r="HF312" s="6"/>
      <c r="HG312" s="6"/>
      <c r="HH312" s="6">
        <v>59.154066666666701</v>
      </c>
      <c r="HI312" s="7"/>
      <c r="HJ312" s="7"/>
      <c r="HK312" s="6"/>
      <c r="HL312" s="6"/>
      <c r="HM312" s="6"/>
      <c r="HN312" s="6"/>
      <c r="HO312" s="6"/>
      <c r="HQ312" s="6"/>
      <c r="HR312" s="6"/>
      <c r="HS312" s="6"/>
      <c r="HT312" s="7"/>
      <c r="HU312" s="6"/>
      <c r="HV312" s="6"/>
      <c r="HW312" s="6"/>
      <c r="HX312" s="6"/>
      <c r="HY312" s="6"/>
      <c r="HZ312" s="6"/>
      <c r="IA312" s="6"/>
      <c r="IB312" s="6"/>
      <c r="IC312" s="6"/>
      <c r="ID312" s="6"/>
      <c r="IE312" s="6"/>
      <c r="IF312" s="6"/>
      <c r="IG312" s="6"/>
      <c r="IH312" s="6"/>
      <c r="II312" s="6"/>
      <c r="IJ312" s="6">
        <v>248.447</v>
      </c>
      <c r="IK312" s="6"/>
      <c r="IL312" s="6"/>
      <c r="IM312" s="6"/>
      <c r="IO312" s="6"/>
      <c r="IP312" s="6"/>
      <c r="IQ312" s="6"/>
      <c r="IR312" s="6"/>
      <c r="IS312" s="6"/>
      <c r="IT312" s="6"/>
      <c r="IU312" s="6"/>
      <c r="IV312" s="6"/>
      <c r="IW312" s="6"/>
      <c r="IX312" s="6"/>
      <c r="IY312" s="6"/>
      <c r="IZ312" s="6"/>
      <c r="JA312" s="6"/>
      <c r="JB312" s="6"/>
      <c r="JC312" s="6"/>
      <c r="JD312" s="6"/>
      <c r="JE312" s="6"/>
      <c r="JF312" s="6"/>
      <c r="JG312" s="6"/>
      <c r="JH312" s="6"/>
      <c r="JI312" s="6"/>
      <c r="JJ312" s="6"/>
      <c r="JK312" s="6"/>
      <c r="JL312" s="6"/>
      <c r="JM312" s="6"/>
      <c r="JN312" s="6"/>
      <c r="JO312" s="6"/>
      <c r="JP312" s="6"/>
      <c r="JQ312" s="6"/>
      <c r="JS312" s="6"/>
      <c r="JT312" s="6"/>
      <c r="JU312" s="6"/>
      <c r="JV312" s="6"/>
      <c r="JW312" s="6"/>
      <c r="JX312" s="6"/>
      <c r="JY312" s="6"/>
      <c r="JZ312" s="6"/>
      <c r="KA312" s="6"/>
      <c r="KB312" s="6"/>
      <c r="KC312" s="6"/>
      <c r="KD312" s="6"/>
      <c r="KE312" s="6"/>
      <c r="KF312" s="6"/>
      <c r="KG312" s="6"/>
      <c r="KI312" s="6"/>
      <c r="KJ312" s="6"/>
      <c r="KK312" s="6"/>
      <c r="KL312" s="6"/>
      <c r="KM312" s="6"/>
      <c r="KN312" s="6"/>
      <c r="KO312" s="6"/>
      <c r="KP312" s="6"/>
      <c r="KQ312" s="6"/>
      <c r="KR312" s="6"/>
      <c r="KS312" s="6"/>
      <c r="KT312" s="6"/>
      <c r="KU312" s="6"/>
      <c r="KV312" s="6"/>
      <c r="KW312" s="6"/>
      <c r="KX312" s="6"/>
      <c r="KY312" s="6"/>
      <c r="KZ312" s="6"/>
      <c r="LA312" s="6"/>
      <c r="LB312" s="6"/>
      <c r="LC312" s="6"/>
      <c r="LD312" s="6"/>
      <c r="LE312" s="6"/>
      <c r="LF312" s="6"/>
      <c r="LG312" s="6"/>
      <c r="LH312" s="6"/>
      <c r="LI312" s="6"/>
      <c r="LJ312" s="6"/>
      <c r="LK312" s="6"/>
      <c r="LL312" s="7"/>
      <c r="LM312" s="7"/>
      <c r="LN312" s="6"/>
      <c r="LO312" s="6"/>
      <c r="LP312" s="6"/>
      <c r="LQ312" s="6"/>
      <c r="LR312" s="6"/>
      <c r="LS312" s="6"/>
      <c r="LT312" s="6"/>
      <c r="LU312" s="6"/>
      <c r="LV312" s="6"/>
      <c r="LW312" s="6"/>
      <c r="LX312" s="6"/>
      <c r="LY312" s="6"/>
      <c r="LZ312" s="7"/>
      <c r="MA312" s="6">
        <v>242.53190000000001</v>
      </c>
      <c r="MB312" s="6"/>
      <c r="MC312" s="6"/>
      <c r="MD312" s="6"/>
      <c r="ME312" s="6"/>
      <c r="MF312" s="6"/>
      <c r="MG312" s="6"/>
      <c r="MH312" s="6"/>
      <c r="MI312" s="6"/>
      <c r="MJ312" s="6"/>
      <c r="MK312" s="6"/>
      <c r="ML312" s="6"/>
      <c r="MM312" s="6"/>
      <c r="MN312" s="6"/>
      <c r="MO312" s="6"/>
      <c r="MP312" s="6"/>
      <c r="MQ312" s="6"/>
      <c r="MR312" s="6"/>
      <c r="MS312" s="6"/>
      <c r="MT312" s="6"/>
      <c r="MU312" s="6"/>
      <c r="MV312" s="6"/>
      <c r="MW312" s="6"/>
      <c r="MX312" s="6"/>
      <c r="MY312" s="6"/>
      <c r="MZ312" s="6"/>
      <c r="NA312" s="6"/>
      <c r="NB312" s="6"/>
      <c r="NC312" s="6"/>
      <c r="ND312" s="6"/>
      <c r="NE312" s="6"/>
      <c r="NF312" s="6"/>
      <c r="NG312" s="6"/>
      <c r="NH312" s="6"/>
      <c r="NI312" s="6"/>
      <c r="NJ312" s="6"/>
      <c r="NK312" s="6"/>
      <c r="NL312" s="6"/>
      <c r="NM312" s="6"/>
      <c r="NN312" s="6"/>
      <c r="NO312" s="6"/>
      <c r="NP312" s="6"/>
      <c r="NQ312" s="6"/>
      <c r="NR312" s="6"/>
      <c r="NS312" s="6"/>
      <c r="NT312" s="6"/>
      <c r="NU312" s="6"/>
      <c r="NV312" s="6"/>
      <c r="NW312" s="6"/>
      <c r="NY312" s="6"/>
      <c r="NZ312" s="6"/>
      <c r="OA312" s="6"/>
      <c r="OB312" s="6"/>
      <c r="OC312" s="6"/>
      <c r="OD312" s="6"/>
      <c r="OE312" s="6"/>
      <c r="OF312" s="6"/>
      <c r="OG312" s="6"/>
      <c r="OH312" s="6"/>
      <c r="OI312" s="6"/>
      <c r="OJ312" s="6"/>
      <c r="OK312" s="6"/>
      <c r="OL312" s="6"/>
      <c r="OM312" s="6"/>
      <c r="OO312" s="6"/>
      <c r="OP312" s="6"/>
      <c r="OQ312" s="6"/>
      <c r="OR312" s="6"/>
      <c r="OS312" s="6"/>
      <c r="OT312" s="6"/>
      <c r="OU312" s="6"/>
      <c r="OV312" s="6"/>
      <c r="OW312" s="6"/>
      <c r="OX312" s="6"/>
      <c r="OY312" s="6"/>
      <c r="OZ312" s="6"/>
      <c r="PA312" s="6"/>
      <c r="PB312" s="6"/>
      <c r="PC312" s="6"/>
      <c r="PD312" s="6"/>
      <c r="PE312" s="6"/>
      <c r="PF312" s="6"/>
      <c r="PG312" s="6"/>
      <c r="PH312" s="6"/>
      <c r="PI312" s="6"/>
      <c r="PJ312" s="6"/>
      <c r="PK312" s="6"/>
      <c r="PL312" s="6"/>
      <c r="PM312" s="6"/>
      <c r="PN312" s="6"/>
      <c r="PO312" s="6"/>
      <c r="PP312" s="6"/>
      <c r="PQ312" s="6"/>
      <c r="PR312" s="6"/>
      <c r="PS312" s="6"/>
      <c r="PT312" s="6"/>
      <c r="PU312" s="6"/>
      <c r="PV312" s="6"/>
      <c r="PW312" s="6"/>
      <c r="PX312" s="6"/>
      <c r="PY312" s="6"/>
      <c r="PZ312" s="6"/>
      <c r="QA312" s="6"/>
      <c r="QB312" s="6"/>
      <c r="QC312" s="6"/>
      <c r="QD312" s="6"/>
      <c r="QE312" s="6"/>
      <c r="QF312" s="6"/>
      <c r="QG312" s="6"/>
      <c r="QH312" s="6"/>
      <c r="QI312" s="6"/>
      <c r="QJ312" s="6"/>
      <c r="QK312" s="6"/>
      <c r="QL312" s="6"/>
      <c r="QM312" s="6"/>
      <c r="QN312" s="6"/>
      <c r="QO312" s="6"/>
      <c r="QP312" s="6"/>
      <c r="QQ312" s="6"/>
      <c r="QR312" s="6"/>
      <c r="QS312" s="6"/>
      <c r="QT312" s="6"/>
      <c r="QU312" s="6"/>
      <c r="QV312" s="6"/>
      <c r="QW312" s="6"/>
      <c r="QX312" s="6"/>
      <c r="QY312" s="6"/>
      <c r="QZ312" s="6"/>
    </row>
    <row r="313" spans="1:468" ht="16">
      <c r="A313" s="6" t="s">
        <v>435</v>
      </c>
      <c r="B313" s="6">
        <v>1984</v>
      </c>
      <c r="C313" s="6">
        <v>6010</v>
      </c>
      <c r="D313" s="6" t="s">
        <v>245</v>
      </c>
      <c r="E313" s="6">
        <v>58.840829999999997</v>
      </c>
      <c r="F313" s="6">
        <v>17.551850000000002</v>
      </c>
      <c r="G313" s="6">
        <v>21</v>
      </c>
      <c r="H313" s="6">
        <v>6.6</v>
      </c>
      <c r="I313" s="6">
        <v>7.9</v>
      </c>
      <c r="J313" s="6">
        <v>12.17</v>
      </c>
      <c r="K313" s="6" t="s">
        <v>244</v>
      </c>
      <c r="L313" s="6">
        <v>13.494999999999999</v>
      </c>
      <c r="M313" s="6">
        <v>318</v>
      </c>
      <c r="N313" s="6">
        <v>81.64</v>
      </c>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c r="AO313" s="6"/>
      <c r="AP313" s="6"/>
      <c r="AQ313" s="6"/>
      <c r="AR313" s="7"/>
      <c r="AS313" s="7"/>
      <c r="AT313" s="6"/>
      <c r="AU313" s="6"/>
      <c r="AV313" s="6"/>
      <c r="AW313" s="6"/>
      <c r="AX313" s="6"/>
      <c r="AY313" s="6"/>
      <c r="AZ313" s="7"/>
      <c r="BA313" s="7"/>
      <c r="BB313" s="7"/>
      <c r="BC313" s="6"/>
      <c r="BD313" s="6"/>
      <c r="BE313" s="6"/>
      <c r="BF313" s="6"/>
      <c r="BG313" s="6"/>
      <c r="BH313" s="6"/>
      <c r="BI313" s="6"/>
      <c r="BJ313" s="6"/>
      <c r="BK313" s="6"/>
      <c r="BL313" s="6"/>
      <c r="BM313" s="6"/>
      <c r="BN313" s="6"/>
      <c r="BO313" s="6"/>
      <c r="BP313" s="6"/>
      <c r="BQ313" s="6"/>
      <c r="BR313" s="6"/>
      <c r="BS313" s="6"/>
      <c r="BT313" s="6"/>
      <c r="BU313" s="6"/>
      <c r="BV313" s="6"/>
      <c r="BW313" s="6"/>
      <c r="BX313" s="6"/>
      <c r="BY313" s="7"/>
      <c r="BZ313" s="7"/>
      <c r="CA313" s="6"/>
      <c r="CB313" s="6"/>
      <c r="CC313" s="6"/>
      <c r="CD313" s="6"/>
      <c r="CE313" s="6"/>
      <c r="CF313" s="6"/>
      <c r="CG313" s="6"/>
      <c r="CH313" s="6"/>
      <c r="CI313" s="6"/>
      <c r="CJ313" s="6"/>
      <c r="CK313" s="6"/>
      <c r="CL313" s="6"/>
      <c r="CM313" s="6"/>
      <c r="CN313" s="6"/>
      <c r="CO313" s="6"/>
      <c r="CP313" s="6"/>
      <c r="CQ313" s="6"/>
      <c r="CR313" s="6"/>
      <c r="CS313" s="6"/>
      <c r="CT313" s="6"/>
      <c r="CU313" s="6"/>
      <c r="CV313" s="6"/>
      <c r="CW313" s="6"/>
      <c r="CX313" s="6"/>
      <c r="CY313" s="6"/>
      <c r="CZ313" s="6"/>
      <c r="DA313" s="6"/>
      <c r="DB313" s="6"/>
      <c r="DC313" s="6"/>
      <c r="DD313" s="6"/>
      <c r="DE313" s="6"/>
      <c r="DF313" s="6"/>
      <c r="DG313" s="6"/>
      <c r="DH313" s="6"/>
      <c r="DI313" s="6"/>
      <c r="DJ313" s="6"/>
      <c r="DK313" s="6"/>
      <c r="DL313" s="6"/>
      <c r="DM313" s="6"/>
      <c r="DN313" s="6"/>
      <c r="DO313" s="6"/>
      <c r="DP313" s="6"/>
      <c r="DQ313" s="6"/>
      <c r="DR313" s="6"/>
      <c r="DS313" s="6"/>
      <c r="DT313" s="6"/>
      <c r="DU313" s="6"/>
      <c r="DV313" s="6"/>
      <c r="DW313" s="6"/>
      <c r="DX313" s="6"/>
      <c r="DY313" s="6"/>
      <c r="DZ313" s="6"/>
      <c r="EA313" s="6"/>
      <c r="EB313" s="6"/>
      <c r="EC313" s="6"/>
      <c r="ED313" s="6"/>
      <c r="EE313" s="6"/>
      <c r="EF313" s="6"/>
      <c r="EG313" s="6"/>
      <c r="EH313" s="6"/>
      <c r="EI313" s="6"/>
      <c r="EJ313" s="6"/>
      <c r="EK313" s="6"/>
      <c r="EL313" s="6"/>
      <c r="EM313" s="6"/>
      <c r="EN313" s="6"/>
      <c r="EO313" s="6"/>
      <c r="EP313" s="6"/>
      <c r="EQ313" s="6"/>
      <c r="ER313" s="6"/>
      <c r="ES313" s="6"/>
      <c r="ET313" s="6"/>
      <c r="EU313" s="6"/>
      <c r="EV313" s="6"/>
      <c r="EW313" s="6"/>
      <c r="EX313" s="6"/>
      <c r="EY313" s="6"/>
      <c r="EZ313" s="6"/>
      <c r="FA313" s="6"/>
      <c r="FB313" s="6"/>
      <c r="FC313" s="6"/>
      <c r="FD313" s="6"/>
      <c r="FE313" s="6"/>
      <c r="FF313" s="6"/>
      <c r="FG313" s="6"/>
      <c r="FH313" s="6"/>
      <c r="FI313" s="6"/>
      <c r="FJ313" s="6"/>
      <c r="FK313" s="6"/>
      <c r="FL313" s="6"/>
      <c r="FM313" s="6"/>
      <c r="FN313" s="6"/>
      <c r="FO313" s="6"/>
      <c r="FP313" s="6"/>
      <c r="FQ313" s="6">
        <v>54.9628333333333</v>
      </c>
      <c r="FR313" s="6"/>
      <c r="FS313" s="6"/>
      <c r="FT313" s="6"/>
      <c r="FU313" s="6"/>
      <c r="FV313" s="6"/>
      <c r="FW313" s="6"/>
      <c r="FX313" s="6"/>
      <c r="FY313" s="6"/>
      <c r="FZ313" s="6"/>
      <c r="GA313" s="6"/>
      <c r="GB313" s="6"/>
      <c r="GC313" s="6"/>
      <c r="GD313" s="6"/>
      <c r="GE313" s="6"/>
      <c r="GF313" s="6"/>
      <c r="GG313" s="6"/>
      <c r="GH313" s="6"/>
      <c r="GI313" s="6"/>
      <c r="GJ313" s="6"/>
      <c r="GK313" s="6">
        <v>9.6993200000000002</v>
      </c>
      <c r="GL313" s="6"/>
      <c r="GM313" s="6"/>
      <c r="GN313" s="6"/>
      <c r="GP313" s="6"/>
      <c r="GQ313" s="6"/>
      <c r="GR313" s="6"/>
      <c r="GS313" s="6"/>
      <c r="GT313" s="6"/>
      <c r="GU313" s="6"/>
      <c r="GV313" s="6"/>
      <c r="GW313" s="6"/>
      <c r="GX313" s="6"/>
      <c r="GY313" s="6"/>
      <c r="GZ313" s="6"/>
      <c r="HA313" s="6"/>
      <c r="HB313" s="6"/>
      <c r="HC313" s="6"/>
      <c r="HD313" s="6"/>
      <c r="HE313" s="6"/>
      <c r="HF313" s="6"/>
      <c r="HG313" s="6"/>
      <c r="HH313" s="6">
        <v>811.50966666666704</v>
      </c>
      <c r="HI313" s="7"/>
      <c r="HJ313" s="7"/>
      <c r="HK313" s="6"/>
      <c r="HL313" s="6"/>
      <c r="HM313" s="6"/>
      <c r="HN313" s="6"/>
      <c r="HO313" s="6"/>
      <c r="HQ313" s="6"/>
      <c r="HR313" s="6"/>
      <c r="HS313" s="6"/>
      <c r="HT313" s="6"/>
      <c r="HU313" s="6"/>
      <c r="HV313" s="6"/>
      <c r="HW313" s="6"/>
      <c r="HX313" s="6"/>
      <c r="HY313" s="6"/>
      <c r="HZ313" s="6"/>
      <c r="IA313" s="6"/>
      <c r="IB313" s="6"/>
      <c r="IC313" s="6"/>
      <c r="ID313" s="6"/>
      <c r="IE313" s="6"/>
      <c r="IF313" s="6"/>
      <c r="IG313" s="6"/>
      <c r="IH313" s="6"/>
      <c r="II313" s="6"/>
      <c r="IJ313" s="6">
        <v>19.39864</v>
      </c>
      <c r="IK313" s="6"/>
      <c r="IL313" s="6"/>
      <c r="IM313" s="6"/>
      <c r="IO313" s="6"/>
      <c r="IP313" s="6"/>
      <c r="IQ313" s="6"/>
      <c r="IR313" s="6"/>
      <c r="IS313" s="6"/>
      <c r="IT313" s="6"/>
      <c r="IU313" s="6"/>
      <c r="IV313" s="6"/>
      <c r="IW313" s="6"/>
      <c r="IX313" s="6">
        <v>9.6993200000000002</v>
      </c>
      <c r="IY313" s="6"/>
      <c r="IZ313" s="6"/>
      <c r="JA313" s="6"/>
      <c r="JB313" s="6"/>
      <c r="JC313" s="6"/>
      <c r="JD313" s="6"/>
      <c r="JE313" s="6"/>
      <c r="JF313" s="6"/>
      <c r="JG313" s="6"/>
      <c r="JH313" s="6"/>
      <c r="JI313" s="6"/>
      <c r="JJ313" s="6"/>
      <c r="JK313" s="6"/>
      <c r="JL313" s="6"/>
      <c r="JM313" s="6"/>
      <c r="JN313" s="6"/>
      <c r="JO313" s="6"/>
      <c r="JP313" s="6"/>
      <c r="JQ313" s="6"/>
      <c r="JS313" s="6"/>
      <c r="JT313" s="6"/>
      <c r="JU313" s="6"/>
      <c r="JV313" s="6"/>
      <c r="JW313" s="6"/>
      <c r="JX313" s="6"/>
      <c r="JY313" s="6"/>
      <c r="JZ313" s="6"/>
      <c r="KA313" s="6"/>
      <c r="KB313" s="6"/>
      <c r="KC313" s="6"/>
      <c r="KD313" s="6"/>
      <c r="KE313" s="6"/>
      <c r="KF313" s="6"/>
      <c r="KG313" s="6"/>
      <c r="KI313" s="6"/>
      <c r="KJ313" s="6"/>
      <c r="KK313" s="6"/>
      <c r="KL313" s="6"/>
      <c r="KM313" s="6"/>
      <c r="KN313" s="6"/>
      <c r="KO313" s="6"/>
      <c r="KP313" s="6"/>
      <c r="KQ313" s="6"/>
      <c r="KR313" s="6"/>
      <c r="KS313" s="6"/>
      <c r="KT313" s="6"/>
      <c r="KU313" s="6"/>
      <c r="KV313" s="6"/>
      <c r="KW313" s="6"/>
      <c r="KX313" s="6"/>
      <c r="KY313" s="6"/>
      <c r="KZ313" s="6"/>
      <c r="LA313" s="6"/>
      <c r="LB313" s="6"/>
      <c r="LC313" s="6"/>
      <c r="LD313" s="6"/>
      <c r="LE313" s="6"/>
      <c r="LF313" s="6"/>
      <c r="LG313" s="6"/>
      <c r="LH313" s="6"/>
      <c r="LI313" s="6"/>
      <c r="LJ313" s="6"/>
      <c r="LK313" s="6"/>
      <c r="LL313" s="7"/>
      <c r="LM313" s="7"/>
      <c r="LN313" s="6"/>
      <c r="LO313" s="6"/>
      <c r="LP313" s="6"/>
      <c r="LQ313" s="6"/>
      <c r="LR313" s="6"/>
      <c r="LS313" s="6"/>
      <c r="LT313" s="6"/>
      <c r="LU313" s="6"/>
      <c r="LV313" s="6"/>
      <c r="LW313" s="6"/>
      <c r="LX313" s="6"/>
      <c r="LY313" s="6"/>
      <c r="LZ313" s="7"/>
      <c r="MA313" s="6"/>
      <c r="MB313" s="6"/>
      <c r="MC313" s="6"/>
      <c r="MD313" s="6"/>
      <c r="ME313" s="6"/>
      <c r="MF313" s="6"/>
      <c r="MG313" s="6"/>
      <c r="MH313" s="6"/>
      <c r="MI313" s="6"/>
      <c r="MJ313" s="6"/>
      <c r="MK313" s="6"/>
      <c r="ML313" s="6"/>
      <c r="MM313" s="6"/>
      <c r="MN313" s="6"/>
      <c r="MO313" s="6"/>
      <c r="MP313" s="6">
        <v>9.6993200000000002</v>
      </c>
      <c r="MQ313" s="6"/>
      <c r="MR313" s="6"/>
      <c r="MS313" s="6"/>
      <c r="MT313" s="6"/>
      <c r="MU313" s="6"/>
      <c r="MV313" s="6"/>
      <c r="MW313" s="6"/>
      <c r="MX313" s="6"/>
      <c r="MY313" s="6"/>
      <c r="MZ313" s="6"/>
      <c r="NA313" s="6"/>
      <c r="NB313" s="6"/>
      <c r="NC313" s="6"/>
      <c r="ND313" s="6"/>
      <c r="NE313" s="6"/>
      <c r="NF313" s="6"/>
      <c r="NG313" s="6"/>
      <c r="NH313" s="6"/>
      <c r="NI313" s="6"/>
      <c r="NJ313" s="6"/>
      <c r="NK313" s="6"/>
      <c r="NL313" s="6"/>
      <c r="NM313" s="6"/>
      <c r="NN313" s="6"/>
      <c r="NO313" s="6"/>
      <c r="NP313" s="6"/>
      <c r="NQ313" s="6"/>
      <c r="NR313" s="6"/>
      <c r="NS313" s="6"/>
      <c r="NT313" s="6"/>
      <c r="NU313" s="6"/>
      <c r="NV313" s="6"/>
      <c r="NW313" s="6"/>
      <c r="NY313" s="6"/>
      <c r="NZ313" s="6"/>
      <c r="OA313" s="6"/>
      <c r="OB313" s="6"/>
      <c r="OC313" s="6"/>
      <c r="OD313" s="6"/>
      <c r="OE313" s="6"/>
      <c r="OF313" s="6"/>
      <c r="OG313" s="6"/>
      <c r="OH313" s="6"/>
      <c r="OI313" s="6"/>
      <c r="OJ313" s="6"/>
      <c r="OK313" s="6"/>
      <c r="OL313" s="6"/>
      <c r="OM313" s="6"/>
      <c r="OO313" s="6"/>
      <c r="OP313" s="6"/>
      <c r="OQ313" s="6"/>
      <c r="OR313" s="6"/>
      <c r="OS313" s="6"/>
      <c r="OT313" s="6"/>
      <c r="OU313" s="6"/>
      <c r="OV313" s="6"/>
      <c r="OW313" s="6"/>
      <c r="OX313" s="6"/>
      <c r="OY313" s="6"/>
      <c r="OZ313" s="6"/>
      <c r="PA313" s="6"/>
      <c r="PB313" s="6"/>
      <c r="PC313" s="6"/>
      <c r="PD313" s="6"/>
      <c r="PE313" s="6"/>
      <c r="PF313" s="6"/>
      <c r="PG313" s="6"/>
      <c r="PH313" s="6"/>
      <c r="PI313" s="6"/>
      <c r="PJ313" s="6"/>
      <c r="PK313" s="6"/>
      <c r="PL313" s="6"/>
      <c r="PM313" s="6"/>
      <c r="PN313" s="6"/>
      <c r="PO313" s="6"/>
      <c r="PP313" s="6"/>
      <c r="PQ313" s="6"/>
      <c r="PR313" s="6"/>
      <c r="PS313" s="6"/>
      <c r="PT313" s="6"/>
      <c r="PU313" s="6"/>
      <c r="PV313" s="6"/>
      <c r="PW313" s="6"/>
      <c r="PX313" s="6"/>
      <c r="PY313" s="6"/>
      <c r="PZ313" s="6"/>
      <c r="QA313" s="6"/>
      <c r="QB313" s="6"/>
      <c r="QC313" s="6"/>
      <c r="QD313" s="6"/>
      <c r="QE313" s="6"/>
      <c r="QF313" s="6"/>
      <c r="QG313" s="6"/>
      <c r="QH313" s="6"/>
      <c r="QI313" s="6"/>
      <c r="QJ313" s="6"/>
      <c r="QK313" s="6"/>
      <c r="QL313" s="6"/>
      <c r="QM313" s="6"/>
      <c r="QN313" s="6"/>
      <c r="QO313" s="6"/>
      <c r="QP313" s="6"/>
      <c r="QQ313" s="6"/>
      <c r="QR313" s="6"/>
      <c r="QS313" s="6"/>
      <c r="QT313" s="6"/>
      <c r="QU313" s="6"/>
      <c r="QV313" s="6"/>
      <c r="QW313" s="6"/>
      <c r="QX313" s="6"/>
      <c r="QY313" s="6"/>
      <c r="QZ313" s="6"/>
    </row>
    <row r="314" spans="1:468" ht="16">
      <c r="A314" s="6" t="s">
        <v>435</v>
      </c>
      <c r="B314" s="6">
        <v>1984</v>
      </c>
      <c r="C314" s="6">
        <v>6023</v>
      </c>
      <c r="D314" s="6" t="s">
        <v>245</v>
      </c>
      <c r="E314" s="6">
        <v>58.758769999999998</v>
      </c>
      <c r="F314" s="6">
        <v>17.718699999999998</v>
      </c>
      <c r="G314" s="6">
        <v>36</v>
      </c>
      <c r="H314" s="6">
        <v>6.6</v>
      </c>
      <c r="I314" s="6">
        <v>6.7</v>
      </c>
      <c r="J314" s="6">
        <v>12.45</v>
      </c>
      <c r="K314" s="6" t="s">
        <v>244</v>
      </c>
      <c r="L314" s="6">
        <v>3.04</v>
      </c>
      <c r="M314" s="6"/>
      <c r="N314" s="6">
        <v>47.585000000000001</v>
      </c>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c r="AO314" s="6"/>
      <c r="AP314" s="6"/>
      <c r="AQ314" s="6"/>
      <c r="AR314" s="7"/>
      <c r="AS314" s="7"/>
      <c r="AT314" s="6"/>
      <c r="AU314" s="6"/>
      <c r="AV314" s="6"/>
      <c r="AW314" s="6"/>
      <c r="AX314" s="6"/>
      <c r="AY314" s="6"/>
      <c r="AZ314" s="7"/>
      <c r="BA314" s="7"/>
      <c r="BB314" s="7"/>
      <c r="BC314" s="6"/>
      <c r="BD314" s="6"/>
      <c r="BE314" s="6"/>
      <c r="BF314" s="6"/>
      <c r="BG314" s="6"/>
      <c r="BH314" s="6"/>
      <c r="BI314" s="6"/>
      <c r="BJ314" s="6"/>
      <c r="BK314" s="6"/>
      <c r="BL314" s="6"/>
      <c r="BM314" s="6"/>
      <c r="BN314" s="6"/>
      <c r="BO314" s="6"/>
      <c r="BP314" s="6"/>
      <c r="BQ314" s="6"/>
      <c r="BR314" s="6"/>
      <c r="BS314" s="6"/>
      <c r="BT314" s="6"/>
      <c r="BU314" s="6"/>
      <c r="BV314" s="6"/>
      <c r="BW314" s="6"/>
      <c r="BX314" s="6"/>
      <c r="BY314" s="7"/>
      <c r="BZ314" s="7"/>
      <c r="CA314" s="6"/>
      <c r="CB314" s="6"/>
      <c r="CC314" s="6"/>
      <c r="CD314" s="6"/>
      <c r="CE314" s="6"/>
      <c r="CF314" s="6"/>
      <c r="CG314" s="6"/>
      <c r="CH314" s="6"/>
      <c r="CI314" s="6"/>
      <c r="CJ314" s="6"/>
      <c r="CK314" s="6"/>
      <c r="CL314" s="6"/>
      <c r="CM314" s="6"/>
      <c r="CN314" s="6"/>
      <c r="CO314" s="6"/>
      <c r="CP314" s="6"/>
      <c r="CQ314" s="6"/>
      <c r="CR314" s="6"/>
      <c r="CS314" s="6"/>
      <c r="CT314" s="6"/>
      <c r="CU314" s="6"/>
      <c r="CV314" s="6"/>
      <c r="CW314" s="6"/>
      <c r="CX314" s="6"/>
      <c r="CY314" s="6"/>
      <c r="CZ314" s="6"/>
      <c r="DA314" s="6"/>
      <c r="DB314" s="6"/>
      <c r="DC314" s="6"/>
      <c r="DD314" s="6"/>
      <c r="DE314" s="6"/>
      <c r="DF314" s="6"/>
      <c r="DG314" s="6"/>
      <c r="DH314" s="6"/>
      <c r="DI314" s="6"/>
      <c r="DJ314" s="6"/>
      <c r="DK314" s="6"/>
      <c r="DL314" s="6"/>
      <c r="DM314" s="6"/>
      <c r="DN314" s="6"/>
      <c r="DO314" s="6"/>
      <c r="DP314" s="6"/>
      <c r="DQ314" s="6"/>
      <c r="DR314" s="6"/>
      <c r="DS314" s="6"/>
      <c r="DT314" s="6"/>
      <c r="DU314" s="6"/>
      <c r="DV314" s="6"/>
      <c r="DW314" s="6"/>
      <c r="DX314" s="6"/>
      <c r="DY314" s="6"/>
      <c r="DZ314" s="6"/>
      <c r="EA314" s="6"/>
      <c r="EB314" s="6"/>
      <c r="EC314" s="6"/>
      <c r="ED314" s="6"/>
      <c r="EE314" s="6"/>
      <c r="EF314" s="6"/>
      <c r="EG314" s="6"/>
      <c r="EH314" s="6"/>
      <c r="EI314" s="6"/>
      <c r="EJ314" s="6"/>
      <c r="EK314" s="6"/>
      <c r="EL314" s="6"/>
      <c r="EM314" s="6"/>
      <c r="EN314" s="6"/>
      <c r="EO314" s="6"/>
      <c r="EP314" s="6"/>
      <c r="EQ314" s="6"/>
      <c r="ER314" s="6"/>
      <c r="ES314" s="6"/>
      <c r="ET314" s="6"/>
      <c r="EU314" s="6"/>
      <c r="EV314" s="6"/>
      <c r="EW314" s="6"/>
      <c r="EX314" s="6"/>
      <c r="EY314" s="6"/>
      <c r="EZ314" s="6"/>
      <c r="FA314" s="6"/>
      <c r="FB314" s="6"/>
      <c r="FC314" s="6"/>
      <c r="FD314" s="6"/>
      <c r="FE314" s="6"/>
      <c r="FF314" s="6"/>
      <c r="FG314" s="6"/>
      <c r="FH314" s="6"/>
      <c r="FI314" s="6"/>
      <c r="FJ314" s="6"/>
      <c r="FK314" s="6"/>
      <c r="FL314" s="6"/>
      <c r="FM314" s="6"/>
      <c r="FN314" s="6"/>
      <c r="FO314" s="6"/>
      <c r="FP314" s="6"/>
      <c r="FQ314" s="6">
        <v>13.309654999999999</v>
      </c>
      <c r="FR314" s="6"/>
      <c r="FS314" s="6"/>
      <c r="FT314" s="6"/>
      <c r="FU314" s="6"/>
      <c r="FV314" s="6"/>
      <c r="FW314" s="6"/>
      <c r="FX314" s="6"/>
      <c r="FY314" s="6"/>
      <c r="FZ314" s="6"/>
      <c r="GA314" s="6"/>
      <c r="GB314" s="6"/>
      <c r="GC314" s="6"/>
      <c r="GD314" s="6"/>
      <c r="GE314" s="6"/>
      <c r="GF314" s="6"/>
      <c r="GG314" s="6"/>
      <c r="GH314" s="6"/>
      <c r="GI314" s="6"/>
      <c r="GJ314" s="6"/>
      <c r="GK314" s="6"/>
      <c r="GL314" s="6"/>
      <c r="GM314" s="6"/>
      <c r="GN314" s="6"/>
      <c r="GP314" s="6"/>
      <c r="GQ314" s="6"/>
      <c r="GR314" s="6"/>
      <c r="GS314" s="6"/>
      <c r="GT314" s="6"/>
      <c r="GU314" s="6"/>
      <c r="GV314" s="6"/>
      <c r="GW314" s="6"/>
      <c r="GX314" s="6"/>
      <c r="GY314" s="6"/>
      <c r="GZ314" s="6"/>
      <c r="HA314" s="6"/>
      <c r="HB314" s="6"/>
      <c r="HC314" s="6"/>
      <c r="HD314" s="6"/>
      <c r="HE314" s="6"/>
      <c r="HF314" s="6"/>
      <c r="HG314" s="6"/>
      <c r="HH314" s="6">
        <v>124.223666666667</v>
      </c>
      <c r="HI314" s="7"/>
      <c r="HJ314" s="7"/>
      <c r="HK314" s="6"/>
      <c r="HL314" s="6"/>
      <c r="HM314" s="6"/>
      <c r="HN314" s="6"/>
      <c r="HO314" s="6"/>
      <c r="HP314" s="6"/>
      <c r="HQ314" s="6"/>
      <c r="HR314" s="6"/>
      <c r="HS314" s="6"/>
      <c r="HT314" s="6"/>
      <c r="HU314" s="6"/>
      <c r="HV314" s="6"/>
      <c r="HW314" s="6"/>
      <c r="HX314" s="6"/>
      <c r="HY314" s="6"/>
      <c r="HZ314" s="6"/>
      <c r="IA314" s="6"/>
      <c r="IB314" s="6"/>
      <c r="IC314" s="6"/>
      <c r="ID314" s="6"/>
      <c r="IE314" s="6"/>
      <c r="IF314" s="6"/>
      <c r="IG314" s="6"/>
      <c r="IH314" s="6"/>
      <c r="II314" s="6"/>
      <c r="IJ314" s="6">
        <v>115.350433333333</v>
      </c>
      <c r="IK314" s="6"/>
      <c r="IL314" s="6"/>
      <c r="IM314" s="6"/>
      <c r="IO314" s="6"/>
      <c r="IP314" s="6"/>
      <c r="IQ314" s="6"/>
      <c r="IR314" s="6"/>
      <c r="IS314" s="6"/>
      <c r="IT314" s="6"/>
      <c r="IU314" s="6"/>
      <c r="IV314" s="6"/>
      <c r="IW314" s="6"/>
      <c r="IX314" s="6">
        <v>48.802100000000003</v>
      </c>
      <c r="IY314" s="6"/>
      <c r="IZ314" s="6"/>
      <c r="JA314" s="6"/>
      <c r="JB314" s="6"/>
      <c r="JC314" s="6"/>
      <c r="JD314" s="6"/>
      <c r="JE314" s="6"/>
      <c r="JF314" s="6"/>
      <c r="JG314" s="6"/>
      <c r="JH314" s="6"/>
      <c r="JI314" s="6"/>
      <c r="JJ314" s="6"/>
      <c r="JK314" s="6"/>
      <c r="JL314" s="6"/>
      <c r="JM314" s="6"/>
      <c r="JN314" s="6"/>
      <c r="JO314" s="6"/>
      <c r="JP314" s="6"/>
      <c r="JQ314" s="6"/>
      <c r="JS314" s="6"/>
      <c r="JT314" s="6"/>
      <c r="JU314" s="6"/>
      <c r="JV314" s="6"/>
      <c r="JW314" s="6"/>
      <c r="JX314" s="6"/>
      <c r="JY314" s="6"/>
      <c r="JZ314" s="6"/>
      <c r="KA314" s="6"/>
      <c r="KB314" s="6"/>
      <c r="KC314" s="6"/>
      <c r="KD314" s="6"/>
      <c r="KE314" s="6"/>
      <c r="KF314" s="6"/>
      <c r="KG314" s="6"/>
      <c r="KI314" s="6"/>
      <c r="KJ314" s="6"/>
      <c r="KK314" s="6"/>
      <c r="KL314" s="6"/>
      <c r="KM314" s="6"/>
      <c r="KN314" s="6"/>
      <c r="KO314" s="6"/>
      <c r="KP314" s="6"/>
      <c r="KQ314" s="6"/>
      <c r="KR314" s="6"/>
      <c r="KS314" s="6"/>
      <c r="KT314" s="6"/>
      <c r="KU314" s="6"/>
      <c r="KV314" s="6"/>
      <c r="KW314" s="6"/>
      <c r="KX314" s="6"/>
      <c r="KY314" s="6"/>
      <c r="KZ314" s="6"/>
      <c r="LA314" s="6"/>
      <c r="LB314" s="6"/>
      <c r="LC314" s="6"/>
      <c r="LD314" s="6"/>
      <c r="LE314" s="6"/>
      <c r="LF314" s="6"/>
      <c r="LG314" s="6"/>
      <c r="LH314" s="6"/>
      <c r="LI314" s="6"/>
      <c r="LJ314" s="6"/>
      <c r="LK314" s="6"/>
      <c r="LL314" s="7"/>
      <c r="LM314" s="7"/>
      <c r="LN314" s="6"/>
      <c r="LO314" s="6"/>
      <c r="LP314" s="6"/>
      <c r="LQ314" s="6"/>
      <c r="LR314" s="6"/>
      <c r="LS314" s="6"/>
      <c r="LT314" s="6"/>
      <c r="LU314" s="6"/>
      <c r="LV314" s="6"/>
      <c r="LW314" s="6"/>
      <c r="LX314" s="6"/>
      <c r="LY314" s="6"/>
      <c r="LZ314" s="7"/>
      <c r="MA314" s="6">
        <v>8.8731100000000005</v>
      </c>
      <c r="MB314" s="6"/>
      <c r="MC314" s="6"/>
      <c r="MD314" s="6"/>
      <c r="ME314" s="6"/>
      <c r="MF314" s="6"/>
      <c r="MG314" s="6"/>
      <c r="MH314" s="6"/>
      <c r="MI314" s="6"/>
      <c r="MJ314" s="6"/>
      <c r="MK314" s="6"/>
      <c r="ML314" s="6"/>
      <c r="MM314" s="6"/>
      <c r="MN314" s="6"/>
      <c r="MO314" s="6"/>
      <c r="MP314" s="6"/>
      <c r="MQ314" s="6"/>
      <c r="MR314" s="6"/>
      <c r="MS314" s="6"/>
      <c r="MT314" s="6"/>
      <c r="MU314" s="6"/>
      <c r="MV314" s="6"/>
      <c r="MW314" s="6"/>
      <c r="MX314" s="6"/>
      <c r="MY314" s="6"/>
      <c r="MZ314" s="6"/>
      <c r="NA314" s="6"/>
      <c r="NB314" s="6"/>
      <c r="NC314" s="6"/>
      <c r="ND314" s="6"/>
      <c r="NE314" s="6"/>
      <c r="NF314" s="6"/>
      <c r="NG314" s="6"/>
      <c r="NH314" s="6"/>
      <c r="NI314" s="6"/>
      <c r="NJ314" s="6"/>
      <c r="NK314" s="6"/>
      <c r="NL314" s="6"/>
      <c r="NM314" s="6"/>
      <c r="NN314" s="6"/>
      <c r="NO314" s="6"/>
      <c r="NP314" s="6"/>
      <c r="NQ314" s="6"/>
      <c r="NR314" s="6"/>
      <c r="NS314" s="6"/>
      <c r="NT314" s="6"/>
      <c r="NU314" s="6"/>
      <c r="NV314" s="6"/>
      <c r="NW314" s="6"/>
      <c r="NY314" s="6"/>
      <c r="NZ314" s="6"/>
      <c r="OA314" s="6"/>
      <c r="OB314" s="6"/>
      <c r="OC314" s="6"/>
      <c r="OD314" s="6"/>
      <c r="OE314" s="6"/>
      <c r="OF314" s="6"/>
      <c r="OG314" s="6"/>
      <c r="OH314" s="6"/>
      <c r="OI314" s="6"/>
      <c r="OJ314" s="6"/>
      <c r="OK314" s="6"/>
      <c r="OL314" s="6"/>
      <c r="OM314" s="6"/>
      <c r="ON314" s="6"/>
      <c r="OO314" s="6"/>
      <c r="OP314" s="6"/>
      <c r="OQ314" s="6"/>
      <c r="OR314" s="6"/>
      <c r="OS314" s="6"/>
      <c r="OT314" s="6"/>
      <c r="OU314" s="6"/>
      <c r="OV314" s="6"/>
      <c r="OW314" s="6"/>
      <c r="OX314" s="6"/>
      <c r="OY314" s="6"/>
      <c r="OZ314" s="6"/>
      <c r="PA314" s="6"/>
      <c r="PB314" s="6"/>
      <c r="PC314" s="6"/>
      <c r="PD314" s="6"/>
      <c r="PE314" s="6"/>
      <c r="PF314" s="6"/>
      <c r="PG314" s="6"/>
      <c r="PH314" s="6"/>
      <c r="PI314" s="6"/>
      <c r="PJ314" s="6"/>
      <c r="PK314" s="6"/>
      <c r="PL314" s="6"/>
      <c r="PM314" s="6"/>
      <c r="PN314" s="6"/>
      <c r="PO314" s="6"/>
      <c r="PP314" s="6"/>
      <c r="PQ314" s="6"/>
      <c r="PR314" s="6"/>
      <c r="PS314" s="6"/>
      <c r="PT314" s="6"/>
      <c r="PU314" s="6"/>
      <c r="PV314" s="6"/>
      <c r="PW314" s="6"/>
      <c r="PX314" s="6"/>
      <c r="PY314" s="6"/>
      <c r="PZ314" s="6"/>
      <c r="QA314" s="6"/>
      <c r="QB314" s="6"/>
      <c r="QC314" s="6"/>
      <c r="QD314" s="6"/>
      <c r="QE314" s="6"/>
      <c r="QF314" s="6"/>
      <c r="QG314" s="6"/>
      <c r="QH314" s="6"/>
      <c r="QI314" s="6"/>
      <c r="QJ314" s="6"/>
      <c r="QK314" s="6"/>
      <c r="QL314" s="6"/>
      <c r="QM314" s="6"/>
      <c r="QN314" s="6"/>
      <c r="QO314" s="6"/>
      <c r="QP314" s="6"/>
      <c r="QQ314" s="6"/>
      <c r="QR314" s="6"/>
      <c r="QS314" s="6"/>
      <c r="QT314" s="6"/>
      <c r="QU314" s="6"/>
      <c r="QV314" s="6"/>
      <c r="QW314" s="6"/>
      <c r="QX314" s="6"/>
      <c r="QY314" s="6"/>
      <c r="QZ314" s="6"/>
    </row>
    <row r="315" spans="1:468" s="2" customFormat="1" ht="16">
      <c r="A315" s="2" t="s">
        <v>434</v>
      </c>
      <c r="B315" s="2">
        <v>2010</v>
      </c>
      <c r="C315" s="2">
        <v>1003</v>
      </c>
      <c r="D315" s="2" t="s">
        <v>245</v>
      </c>
      <c r="E315" s="2">
        <v>59.521000000000001</v>
      </c>
      <c r="F315" s="2">
        <v>19.835170000000002</v>
      </c>
      <c r="G315" s="2">
        <v>54</v>
      </c>
      <c r="H315" s="2">
        <v>7.5</v>
      </c>
      <c r="I315" s="2">
        <v>2.9</v>
      </c>
      <c r="J315" s="2">
        <v>9.5950000000000006</v>
      </c>
      <c r="K315" s="2" t="s">
        <v>244</v>
      </c>
      <c r="BX315" s="2">
        <v>24.610299999999999</v>
      </c>
      <c r="FQ315" s="4">
        <v>90.237899999999996</v>
      </c>
      <c r="HH315" s="2">
        <v>254.30699999999999</v>
      </c>
      <c r="HX315" s="2">
        <v>549.63099999999997</v>
      </c>
      <c r="IJ315" s="2">
        <v>369.15499999999997</v>
      </c>
      <c r="MA315" s="2">
        <v>49.220700000000001</v>
      </c>
      <c r="MX315" s="2">
        <v>8.2034500000000001</v>
      </c>
    </row>
    <row r="316" spans="1:468" s="2" customFormat="1" ht="16">
      <c r="A316" s="2" t="s">
        <v>434</v>
      </c>
      <c r="B316" s="2">
        <v>2010</v>
      </c>
      <c r="C316" s="2">
        <v>1004</v>
      </c>
      <c r="D316" s="2" t="s">
        <v>245</v>
      </c>
      <c r="E316" s="2">
        <v>59.385330000000003</v>
      </c>
      <c r="F316" s="2">
        <v>19.464169999999999</v>
      </c>
      <c r="G316" s="2">
        <v>40</v>
      </c>
      <c r="H316" s="2">
        <v>6.4</v>
      </c>
      <c r="I316" s="2">
        <v>3.3</v>
      </c>
      <c r="J316" s="2">
        <v>11.395</v>
      </c>
      <c r="K316" s="2" t="s">
        <v>244</v>
      </c>
      <c r="BX316" s="2">
        <v>8.2034500000000001</v>
      </c>
      <c r="FQ316" s="4">
        <v>8.2034500000000001</v>
      </c>
      <c r="HH316" s="2">
        <v>360.952</v>
      </c>
      <c r="HX316" s="2">
        <v>1648.89</v>
      </c>
      <c r="IJ316" s="2">
        <v>8.2034500000000001</v>
      </c>
    </row>
    <row r="317" spans="1:468" s="2" customFormat="1" ht="16">
      <c r="A317" s="2" t="s">
        <v>434</v>
      </c>
      <c r="B317" s="2">
        <v>2010</v>
      </c>
      <c r="C317" s="2">
        <v>6004</v>
      </c>
      <c r="D317" s="2" t="s">
        <v>245</v>
      </c>
      <c r="E317" s="2">
        <v>58.775829999999999</v>
      </c>
      <c r="F317" s="2">
        <v>17.69267</v>
      </c>
      <c r="G317" s="2">
        <v>44</v>
      </c>
      <c r="H317" s="2">
        <v>6.2</v>
      </c>
      <c r="I317" s="2">
        <v>5.0999999999999996</v>
      </c>
      <c r="J317" s="2">
        <v>11.045</v>
      </c>
      <c r="K317" s="2" t="s">
        <v>244</v>
      </c>
      <c r="L317" s="2">
        <v>4.46</v>
      </c>
      <c r="M317" s="2">
        <v>126.636</v>
      </c>
      <c r="N317" s="2">
        <v>61.48</v>
      </c>
      <c r="BX317" s="2">
        <v>12.305175</v>
      </c>
      <c r="FQ317" s="4">
        <v>38.282733299999997</v>
      </c>
      <c r="HH317" s="2">
        <v>216.024333333333</v>
      </c>
      <c r="HX317" s="2">
        <v>109.3793</v>
      </c>
      <c r="IJ317" s="2">
        <v>49.220700000000001</v>
      </c>
      <c r="IX317" s="2">
        <v>8.2034500000000001</v>
      </c>
      <c r="MA317" s="2">
        <v>426.57933333333301</v>
      </c>
    </row>
    <row r="318" spans="1:468" s="2" customFormat="1" ht="16">
      <c r="A318" s="2" t="s">
        <v>434</v>
      </c>
      <c r="B318" s="2">
        <v>2010</v>
      </c>
      <c r="C318" s="2">
        <v>6006</v>
      </c>
      <c r="D318" s="2" t="s">
        <v>245</v>
      </c>
      <c r="E318" s="2">
        <v>58.720829999999999</v>
      </c>
      <c r="F318" s="2">
        <v>17.839829999999999</v>
      </c>
      <c r="G318" s="2">
        <v>60</v>
      </c>
      <c r="H318" s="2">
        <v>7.6</v>
      </c>
      <c r="I318" s="2">
        <v>4</v>
      </c>
      <c r="J318" s="2">
        <v>7.415</v>
      </c>
      <c r="K318" s="2" t="s">
        <v>244</v>
      </c>
      <c r="L318" s="2">
        <v>1.76</v>
      </c>
      <c r="M318" s="2">
        <v>135.655</v>
      </c>
      <c r="N318" s="2">
        <v>41.99</v>
      </c>
      <c r="BX318" s="2">
        <v>46.486166666666698</v>
      </c>
      <c r="FQ318" s="4">
        <v>41.017233300000001</v>
      </c>
      <c r="HH318" s="2">
        <v>298.058333333333</v>
      </c>
      <c r="HX318" s="2">
        <v>71.096533333333298</v>
      </c>
      <c r="IJ318" s="2">
        <v>98.441533333333297</v>
      </c>
      <c r="MA318" s="2">
        <v>68.361999999999995</v>
      </c>
    </row>
    <row r="319" spans="1:468" s="2" customFormat="1" ht="16">
      <c r="A319" s="2" t="s">
        <v>434</v>
      </c>
      <c r="B319" s="2">
        <v>2010</v>
      </c>
      <c r="C319" s="2">
        <v>6010</v>
      </c>
      <c r="D319" s="2" t="s">
        <v>245</v>
      </c>
      <c r="E319" s="2">
        <v>58.841500000000003</v>
      </c>
      <c r="F319" s="2">
        <v>17.55217</v>
      </c>
      <c r="G319" s="2">
        <v>21</v>
      </c>
      <c r="H319" s="2">
        <v>6</v>
      </c>
      <c r="I319" s="2">
        <v>7.1</v>
      </c>
      <c r="J319" s="2">
        <v>11.734999999999999</v>
      </c>
      <c r="K319" s="2" t="s">
        <v>244</v>
      </c>
      <c r="L319" s="2">
        <v>12.93</v>
      </c>
      <c r="M319" s="2">
        <v>12.318</v>
      </c>
      <c r="N319" s="2">
        <v>80.27</v>
      </c>
      <c r="BX319" s="2">
        <v>8.6058500000000002</v>
      </c>
      <c r="CH319" s="2">
        <v>8.6058500000000002</v>
      </c>
      <c r="CQ319" s="2">
        <v>31.554816666666699</v>
      </c>
      <c r="FQ319" s="4">
        <v>45.897866700000002</v>
      </c>
      <c r="HH319" s="2">
        <v>1724.03666666667</v>
      </c>
      <c r="HX319" s="2">
        <v>676.99233333333302</v>
      </c>
      <c r="IJ319" s="2">
        <v>80.321366666666705</v>
      </c>
      <c r="IX319" s="2">
        <v>17.2117</v>
      </c>
      <c r="MB319" s="2">
        <v>20.0803333333333</v>
      </c>
      <c r="MX319" s="2">
        <v>8.6058500000000002</v>
      </c>
    </row>
    <row r="320" spans="1:468" s="2" customFormat="1" ht="16">
      <c r="A320" s="2" t="s">
        <v>434</v>
      </c>
      <c r="B320" s="2">
        <v>2010</v>
      </c>
      <c r="C320" s="2">
        <v>6016</v>
      </c>
      <c r="D320" s="2" t="s">
        <v>245</v>
      </c>
      <c r="E320" s="2">
        <v>58.744630000000001</v>
      </c>
      <c r="F320" s="2">
        <v>17.836770000000001</v>
      </c>
      <c r="G320" s="2">
        <v>27</v>
      </c>
      <c r="H320" s="2">
        <v>5.9</v>
      </c>
      <c r="I320" s="2">
        <v>6.1</v>
      </c>
      <c r="J320" s="2">
        <v>12.97</v>
      </c>
      <c r="K320" s="2" t="s">
        <v>244</v>
      </c>
      <c r="L320" s="2">
        <v>0.92</v>
      </c>
      <c r="N320" s="2">
        <v>44.14</v>
      </c>
      <c r="BX320" s="2">
        <v>8.2034500000000001</v>
      </c>
      <c r="FQ320" s="4">
        <v>8.2034500000000001</v>
      </c>
      <c r="HH320" s="2">
        <v>582.44500000000005</v>
      </c>
      <c r="HX320" s="2">
        <v>147.66200000000001</v>
      </c>
      <c r="IJ320" s="2">
        <v>385.56200000000001</v>
      </c>
      <c r="IX320" s="2">
        <v>295.32400000000001</v>
      </c>
      <c r="MX320" s="2">
        <v>16.4069</v>
      </c>
    </row>
    <row r="321" spans="1:362" s="2" customFormat="1" ht="16">
      <c r="A321" s="2" t="s">
        <v>434</v>
      </c>
      <c r="B321" s="2">
        <v>2010</v>
      </c>
      <c r="C321" s="2">
        <v>6023</v>
      </c>
      <c r="D321" s="2" t="s">
        <v>245</v>
      </c>
      <c r="E321" s="2">
        <v>58.757829999999998</v>
      </c>
      <c r="F321" s="2">
        <v>17.722829999999998</v>
      </c>
      <c r="G321" s="2">
        <v>36</v>
      </c>
      <c r="H321" s="2">
        <v>6</v>
      </c>
      <c r="I321" s="2">
        <v>5.7</v>
      </c>
      <c r="J321" s="2">
        <v>11.585000000000001</v>
      </c>
      <c r="K321" s="2" t="s">
        <v>244</v>
      </c>
      <c r="L321" s="2">
        <v>3.62</v>
      </c>
      <c r="N321" s="2">
        <v>55.45</v>
      </c>
      <c r="BX321" s="2">
        <v>41.017200000000003</v>
      </c>
      <c r="FQ321" s="4">
        <v>57.424100000000003</v>
      </c>
      <c r="HH321" s="2">
        <v>237.9</v>
      </c>
      <c r="HX321" s="2">
        <v>295.32400000000001</v>
      </c>
      <c r="IJ321" s="2">
        <v>139.459</v>
      </c>
      <c r="IX321" s="2">
        <v>24.610299999999999</v>
      </c>
      <c r="MA321" s="2">
        <v>8.2034500000000001</v>
      </c>
      <c r="MP321" s="2">
        <v>24.610299999999999</v>
      </c>
      <c r="MX321" s="2">
        <v>8.2034500000000001</v>
      </c>
    </row>
    <row r="322" spans="1:362">
      <c r="A322" s="2" t="s">
        <v>434</v>
      </c>
      <c r="B322" s="2">
        <v>2010</v>
      </c>
      <c r="C322">
        <v>1084</v>
      </c>
      <c r="D322" t="s">
        <v>245</v>
      </c>
      <c r="E322" s="2">
        <v>59.342100000000002</v>
      </c>
      <c r="F322" s="2">
        <v>19.974070000000001</v>
      </c>
      <c r="G322" s="2">
        <v>65</v>
      </c>
      <c r="H322" s="2">
        <v>7.8</v>
      </c>
      <c r="I322" s="2">
        <v>3.5</v>
      </c>
      <c r="J322" s="2">
        <v>9.68</v>
      </c>
      <c r="K322" s="2" t="s">
        <v>244</v>
      </c>
      <c r="L322" s="2">
        <v>2.41</v>
      </c>
      <c r="M322" s="2"/>
      <c r="N322" s="2">
        <v>45.65</v>
      </c>
      <c r="BX322" s="2">
        <v>82.034499999999994</v>
      </c>
      <c r="HX322" s="2">
        <v>155.86500000000001</v>
      </c>
      <c r="MA322" s="2">
        <v>49.220700000000001</v>
      </c>
    </row>
    <row r="323" spans="1:362">
      <c r="A323" s="2" t="s">
        <v>434</v>
      </c>
      <c r="B323" s="2">
        <v>2010</v>
      </c>
      <c r="C323">
        <v>1001</v>
      </c>
      <c r="D323" t="s">
        <v>245</v>
      </c>
      <c r="E323" s="2">
        <v>59.540219999999998</v>
      </c>
      <c r="F323" s="2">
        <v>18.958379999999998</v>
      </c>
      <c r="G323" s="2">
        <v>21</v>
      </c>
      <c r="H323" s="2">
        <v>5.3</v>
      </c>
      <c r="I323" s="2">
        <v>6.3</v>
      </c>
      <c r="J323" s="2">
        <v>12.664999999999999</v>
      </c>
      <c r="K323" s="2" t="s">
        <v>244</v>
      </c>
      <c r="L323" s="2"/>
      <c r="M323" s="2"/>
      <c r="N323" s="2"/>
      <c r="FQ323" s="2">
        <v>57.424100000000003</v>
      </c>
      <c r="HH323" s="2">
        <v>459.39299999999997</v>
      </c>
      <c r="HX323" s="2">
        <v>57.424100000000003</v>
      </c>
      <c r="IJ323" s="2">
        <v>155.86500000000001</v>
      </c>
      <c r="MB323" s="2">
        <v>49.220700000000001</v>
      </c>
    </row>
    <row r="324" spans="1:362">
      <c r="A324" s="2" t="s">
        <v>434</v>
      </c>
      <c r="B324" s="2">
        <v>2010</v>
      </c>
      <c r="C324">
        <v>1005</v>
      </c>
      <c r="D324" t="s">
        <v>245</v>
      </c>
      <c r="E324">
        <v>59.644379999999998</v>
      </c>
      <c r="F324">
        <v>19.137879999999999</v>
      </c>
      <c r="G324">
        <v>30</v>
      </c>
      <c r="H324">
        <v>5.3</v>
      </c>
      <c r="I324">
        <v>5.5</v>
      </c>
      <c r="J324" s="2"/>
      <c r="K324" s="2" t="s">
        <v>244</v>
      </c>
      <c r="L324">
        <v>1.21</v>
      </c>
      <c r="M324" s="2"/>
      <c r="N324">
        <v>32.19</v>
      </c>
      <c r="BX324">
        <v>8.2034500000000001</v>
      </c>
      <c r="DG324">
        <v>16.4069</v>
      </c>
      <c r="FQ324">
        <v>82.034499999999994</v>
      </c>
      <c r="HH324">
        <v>418.37599999999998</v>
      </c>
      <c r="HX324">
        <v>623.46199999999999</v>
      </c>
      <c r="IJ324">
        <v>287.12099999999998</v>
      </c>
      <c r="IX324">
        <v>57.424100000000003</v>
      </c>
      <c r="JS324">
        <v>24.610299999999999</v>
      </c>
      <c r="MX324">
        <v>8.2034500000000001</v>
      </c>
    </row>
    <row r="325" spans="1:362" s="2" customFormat="1" ht="16">
      <c r="A325" s="2" t="s">
        <v>434</v>
      </c>
      <c r="B325" s="2">
        <v>2011</v>
      </c>
      <c r="C325" s="2">
        <v>1003</v>
      </c>
      <c r="D325" s="2" t="s">
        <v>245</v>
      </c>
      <c r="E325" s="2">
        <v>59.521000000000001</v>
      </c>
      <c r="F325" s="2">
        <v>19.835170000000002</v>
      </c>
      <c r="G325" s="2">
        <v>54</v>
      </c>
      <c r="H325" s="2">
        <v>7.4</v>
      </c>
      <c r="I325" s="2">
        <v>2.1</v>
      </c>
      <c r="J325" s="2">
        <v>10.029999999999999</v>
      </c>
      <c r="K325" s="2" t="s">
        <v>244</v>
      </c>
      <c r="BP325" s="4"/>
      <c r="BX325" s="2">
        <v>207.46899999999999</v>
      </c>
      <c r="FQ325" s="2">
        <v>116.18300000000001</v>
      </c>
      <c r="HH325" s="2">
        <v>713.69299999999998</v>
      </c>
      <c r="HX325" s="2">
        <v>780.08299999999997</v>
      </c>
      <c r="IJ325" s="2">
        <v>497.92500000000001</v>
      </c>
      <c r="MA325" s="2">
        <v>448.13299999999998</v>
      </c>
      <c r="MX325" s="2">
        <v>8.2987599999999997</v>
      </c>
    </row>
    <row r="326" spans="1:362" s="2" customFormat="1" ht="16">
      <c r="A326" s="2" t="s">
        <v>434</v>
      </c>
      <c r="B326" s="2">
        <v>2011</v>
      </c>
      <c r="C326" s="2">
        <v>1004</v>
      </c>
      <c r="D326" s="2" t="s">
        <v>245</v>
      </c>
      <c r="E326" s="2">
        <v>59.385330000000003</v>
      </c>
      <c r="F326" s="2">
        <v>19.464169999999999</v>
      </c>
      <c r="G326" s="2">
        <v>40</v>
      </c>
      <c r="H326" s="2">
        <v>6.7</v>
      </c>
      <c r="I326" s="2">
        <v>3.2</v>
      </c>
      <c r="J326" s="2">
        <v>12.005000000000001</v>
      </c>
      <c r="K326" s="2" t="s">
        <v>244</v>
      </c>
      <c r="L326" s="2">
        <v>0.48</v>
      </c>
      <c r="N326" s="2">
        <v>24.05</v>
      </c>
      <c r="BP326" s="4"/>
      <c r="HH326" s="2">
        <v>182.57300000000001</v>
      </c>
      <c r="HX326" s="2">
        <v>4887.97</v>
      </c>
      <c r="IJ326" s="2">
        <v>16.5975</v>
      </c>
      <c r="JS326" s="2">
        <v>58.091299999999997</v>
      </c>
    </row>
    <row r="327" spans="1:362" s="2" customFormat="1" ht="16">
      <c r="A327" s="2" t="s">
        <v>434</v>
      </c>
      <c r="B327" s="2">
        <v>2011</v>
      </c>
      <c r="C327" s="2">
        <v>6004</v>
      </c>
      <c r="D327" s="2" t="s">
        <v>245</v>
      </c>
      <c r="E327" s="2">
        <v>58.775829999999999</v>
      </c>
      <c r="F327" s="2">
        <v>17.69267</v>
      </c>
      <c r="G327" s="2">
        <v>44</v>
      </c>
      <c r="H327" s="2">
        <v>7.2</v>
      </c>
      <c r="I327" s="2">
        <v>2.9</v>
      </c>
      <c r="J327" s="2">
        <v>10.61</v>
      </c>
      <c r="K327" s="2" t="s">
        <v>244</v>
      </c>
      <c r="L327" s="2">
        <v>4.46</v>
      </c>
      <c r="M327" s="2">
        <v>94.97</v>
      </c>
      <c r="N327" s="2">
        <v>60.79</v>
      </c>
      <c r="BP327" s="4"/>
      <c r="BX327" s="2">
        <v>77.455033330000006</v>
      </c>
      <c r="FQ327" s="2">
        <v>55.325000000000003</v>
      </c>
      <c r="HH327" s="2">
        <v>146.6116667</v>
      </c>
      <c r="HX327" s="2">
        <v>376.2103333</v>
      </c>
      <c r="IJ327" s="2">
        <v>88.520200000000003</v>
      </c>
      <c r="MA327" s="2">
        <v>486.86033329999998</v>
      </c>
    </row>
    <row r="328" spans="1:362" s="2" customFormat="1" ht="16">
      <c r="A328" s="2" t="s">
        <v>434</v>
      </c>
      <c r="B328" s="2">
        <v>2011</v>
      </c>
      <c r="C328" s="2">
        <v>6006</v>
      </c>
      <c r="D328" s="2" t="s">
        <v>245</v>
      </c>
      <c r="E328" s="2">
        <v>58.720829999999999</v>
      </c>
      <c r="F328" s="2">
        <v>17.839829999999999</v>
      </c>
      <c r="G328" s="2">
        <v>60</v>
      </c>
      <c r="H328" s="2">
        <v>8.1</v>
      </c>
      <c r="I328" s="2">
        <v>3.5</v>
      </c>
      <c r="J328" s="2">
        <v>6.2850000000000001</v>
      </c>
      <c r="K328" s="2" t="s">
        <v>246</v>
      </c>
      <c r="L328" s="2">
        <v>7.1950000000000003</v>
      </c>
      <c r="M328" s="2">
        <v>-9.1449999999999996</v>
      </c>
      <c r="N328" s="2">
        <v>72.525000000000006</v>
      </c>
      <c r="BP328" s="4"/>
      <c r="BX328" s="2">
        <v>41.467293329999997</v>
      </c>
      <c r="FQ328" s="2">
        <v>14.354089999999999</v>
      </c>
      <c r="HH328" s="2">
        <v>267.9424333</v>
      </c>
      <c r="HX328" s="2">
        <v>111.64279999999999</v>
      </c>
      <c r="IJ328" s="2">
        <v>33.492849999999997</v>
      </c>
      <c r="MA328" s="2">
        <v>14.354089999999999</v>
      </c>
    </row>
    <row r="329" spans="1:362" s="2" customFormat="1" ht="16">
      <c r="A329" s="2" t="s">
        <v>434</v>
      </c>
      <c r="B329" s="2">
        <v>2011</v>
      </c>
      <c r="C329" s="2">
        <v>6010</v>
      </c>
      <c r="D329" s="2" t="s">
        <v>245</v>
      </c>
      <c r="E329" s="2">
        <v>58.841500000000003</v>
      </c>
      <c r="F329" s="2">
        <v>17.55217</v>
      </c>
      <c r="G329" s="2">
        <v>21</v>
      </c>
      <c r="H329" s="2">
        <v>6.8</v>
      </c>
      <c r="I329" s="2">
        <v>3.9</v>
      </c>
      <c r="J329" s="2">
        <v>11.16</v>
      </c>
      <c r="K329" s="2" t="s">
        <v>246</v>
      </c>
      <c r="L329" s="2">
        <v>10.42</v>
      </c>
      <c r="M329" s="2">
        <v>-116.755</v>
      </c>
      <c r="N329" s="2">
        <v>78.995000000000005</v>
      </c>
      <c r="BP329" s="4"/>
      <c r="BX329" s="2">
        <v>19.1388</v>
      </c>
      <c r="CQ329" s="2">
        <v>44.657060000000001</v>
      </c>
      <c r="FQ329" s="2">
        <v>73.365233329999995</v>
      </c>
      <c r="HH329" s="2">
        <v>1904.3066670000001</v>
      </c>
      <c r="HX329" s="2">
        <v>660.28700000000003</v>
      </c>
      <c r="IJ329" s="2">
        <v>9.5693800000000007</v>
      </c>
      <c r="IX329" s="2">
        <v>70.175586670000001</v>
      </c>
      <c r="MB329" s="2">
        <v>100.47865</v>
      </c>
      <c r="MX329" s="2">
        <v>28.708100000000002</v>
      </c>
    </row>
    <row r="330" spans="1:362" s="2" customFormat="1" ht="16">
      <c r="A330" s="2" t="s">
        <v>434</v>
      </c>
      <c r="B330" s="2">
        <v>2011</v>
      </c>
      <c r="C330" s="2">
        <v>6016</v>
      </c>
      <c r="D330" s="2" t="s">
        <v>245</v>
      </c>
      <c r="E330" s="2">
        <v>58.744630000000001</v>
      </c>
      <c r="F330" s="2">
        <v>17.836770000000001</v>
      </c>
      <c r="G330" s="2">
        <v>27</v>
      </c>
      <c r="H330" s="2">
        <v>7</v>
      </c>
      <c r="I330" s="2">
        <v>3</v>
      </c>
      <c r="J330" s="2">
        <v>12.494999999999999</v>
      </c>
      <c r="K330" s="2" t="s">
        <v>244</v>
      </c>
      <c r="L330" s="2">
        <v>1.615</v>
      </c>
      <c r="N330" s="2">
        <v>42.435000000000002</v>
      </c>
      <c r="BP330" s="4">
        <v>8.2987599999999997</v>
      </c>
      <c r="BX330" s="2">
        <v>8.2987599999999997</v>
      </c>
      <c r="FQ330" s="2">
        <v>16.5975</v>
      </c>
      <c r="HH330" s="2">
        <v>564.31500000000005</v>
      </c>
      <c r="HX330" s="2">
        <v>755.18700000000001</v>
      </c>
      <c r="IJ330" s="2">
        <v>141.07900000000001</v>
      </c>
      <c r="IX330" s="2">
        <v>282.15800000000002</v>
      </c>
      <c r="JS330" s="2">
        <v>8.2987599999999997</v>
      </c>
      <c r="MX330" s="2">
        <v>16.5975</v>
      </c>
    </row>
    <row r="331" spans="1:362" s="2" customFormat="1">
      <c r="A331" s="2" t="s">
        <v>434</v>
      </c>
      <c r="B331" s="2">
        <v>2011</v>
      </c>
      <c r="C331" s="2">
        <v>6023</v>
      </c>
      <c r="D331" s="2" t="s">
        <v>245</v>
      </c>
      <c r="E331" s="2">
        <v>58.757829999999998</v>
      </c>
      <c r="F331" s="2">
        <v>17.722829999999998</v>
      </c>
      <c r="G331" s="2">
        <v>36</v>
      </c>
      <c r="H331" s="2">
        <v>7.2</v>
      </c>
      <c r="I331" s="2">
        <v>2.7</v>
      </c>
      <c r="J331" s="2">
        <v>11.33</v>
      </c>
      <c r="K331" s="2" t="s">
        <v>244</v>
      </c>
      <c r="L331" s="2">
        <v>2.23</v>
      </c>
      <c r="N331" s="2">
        <v>50.494999999999997</v>
      </c>
      <c r="BX331" s="2">
        <v>33.195</v>
      </c>
      <c r="FQ331" s="2">
        <v>16.5975</v>
      </c>
      <c r="HH331" s="2">
        <v>182.57300000000001</v>
      </c>
      <c r="HX331" s="2">
        <v>124.48099999999999</v>
      </c>
      <c r="IJ331" s="2">
        <v>41.4938</v>
      </c>
      <c r="IX331" s="2">
        <v>33.195</v>
      </c>
      <c r="MX331" s="2">
        <v>8.2987599999999997</v>
      </c>
    </row>
    <row r="332" spans="1:362" s="2" customFormat="1">
      <c r="A332" s="2" t="s">
        <v>434</v>
      </c>
      <c r="B332" s="2">
        <v>2011</v>
      </c>
      <c r="C332" s="2">
        <v>1001</v>
      </c>
      <c r="D332" s="2" t="s">
        <v>245</v>
      </c>
      <c r="E332" s="2">
        <v>59.540480000000002</v>
      </c>
      <c r="F332" s="2">
        <v>18.95872</v>
      </c>
      <c r="G332" s="2">
        <v>21</v>
      </c>
      <c r="H332" s="2">
        <v>5.6</v>
      </c>
      <c r="I332" s="2">
        <v>5.7</v>
      </c>
      <c r="J332" s="2">
        <v>12.635</v>
      </c>
      <c r="K332" s="2" t="s">
        <v>244</v>
      </c>
      <c r="FQ332" s="2">
        <v>8.2987599999999997</v>
      </c>
      <c r="GK332" s="2">
        <v>24.8963</v>
      </c>
      <c r="HH332" s="2">
        <v>622.40700000000004</v>
      </c>
      <c r="HX332" s="2">
        <v>315.35300000000001</v>
      </c>
      <c r="IJ332" s="2">
        <v>8.2987599999999997</v>
      </c>
    </row>
    <row r="333" spans="1:362" s="2" customFormat="1">
      <c r="A333" s="2" t="s">
        <v>434</v>
      </c>
      <c r="B333" s="2">
        <v>2011</v>
      </c>
      <c r="C333" s="2">
        <v>1084</v>
      </c>
      <c r="D333" s="2" t="s">
        <v>245</v>
      </c>
      <c r="E333" s="8">
        <v>59.342120000000001</v>
      </c>
      <c r="F333" s="8">
        <v>19.974019999999999</v>
      </c>
      <c r="G333" s="8">
        <v>65</v>
      </c>
      <c r="H333" s="8">
        <v>7.6</v>
      </c>
      <c r="I333" s="8">
        <v>3.1</v>
      </c>
      <c r="J333" s="8">
        <v>7.69</v>
      </c>
      <c r="K333" s="2" t="s">
        <v>246</v>
      </c>
      <c r="L333" s="8">
        <v>1.77</v>
      </c>
      <c r="N333" s="8">
        <v>43.86</v>
      </c>
      <c r="HX333" s="2">
        <v>82.9876</v>
      </c>
    </row>
    <row r="334" spans="1:362">
      <c r="A334" s="2" t="s">
        <v>434</v>
      </c>
      <c r="B334" s="2">
        <v>2011</v>
      </c>
      <c r="C334">
        <v>1005</v>
      </c>
      <c r="D334" t="s">
        <v>245</v>
      </c>
      <c r="E334">
        <v>59.6447</v>
      </c>
      <c r="F334">
        <v>19.137899999999998</v>
      </c>
      <c r="G334">
        <v>30</v>
      </c>
      <c r="H334">
        <v>6.4</v>
      </c>
      <c r="I334">
        <v>2.2999999999999998</v>
      </c>
      <c r="J334" s="2">
        <v>11.74</v>
      </c>
      <c r="K334" s="2" t="s">
        <v>244</v>
      </c>
      <c r="L334">
        <v>1.02</v>
      </c>
      <c r="N334">
        <v>25.58</v>
      </c>
      <c r="BX334">
        <v>24.8963</v>
      </c>
      <c r="FE334">
        <v>41.4938</v>
      </c>
      <c r="FQ334">
        <v>41.4938</v>
      </c>
      <c r="HH334">
        <v>232.36500000000001</v>
      </c>
      <c r="HX334">
        <v>282.15800000000002</v>
      </c>
      <c r="IJ334">
        <v>240.66399999999999</v>
      </c>
      <c r="IX334">
        <v>91.286299999999997</v>
      </c>
    </row>
    <row r="335" spans="1:362" s="2" customFormat="1">
      <c r="A335" s="2" t="s">
        <v>434</v>
      </c>
      <c r="B335" s="2">
        <v>2012</v>
      </c>
      <c r="C335" s="2">
        <v>1004</v>
      </c>
      <c r="D335" s="2" t="s">
        <v>245</v>
      </c>
      <c r="E335" s="2">
        <v>59.385330000000003</v>
      </c>
      <c r="F335" s="2">
        <v>19.464169999999999</v>
      </c>
      <c r="G335" s="2">
        <v>40</v>
      </c>
      <c r="H335" s="2">
        <v>5.8</v>
      </c>
      <c r="I335" s="2">
        <v>5.5</v>
      </c>
      <c r="J335" s="2">
        <v>10.65</v>
      </c>
      <c r="K335" s="2" t="s">
        <v>244</v>
      </c>
      <c r="BX335" s="2">
        <v>34.3643</v>
      </c>
      <c r="FQ335" s="2">
        <v>34.3643</v>
      </c>
      <c r="HH335" s="2">
        <v>266.32299999999998</v>
      </c>
      <c r="HX335" s="2">
        <v>3298.97</v>
      </c>
      <c r="IJ335" s="2">
        <v>137.45699999999999</v>
      </c>
      <c r="JS335" s="2">
        <v>17.182099999999998</v>
      </c>
      <c r="MX335" s="2">
        <v>8.5910700000000002</v>
      </c>
    </row>
    <row r="336" spans="1:362" s="2" customFormat="1">
      <c r="A336" s="2" t="s">
        <v>434</v>
      </c>
      <c r="B336" s="2">
        <v>2012</v>
      </c>
      <c r="C336" s="2">
        <v>6004</v>
      </c>
      <c r="D336" s="2" t="s">
        <v>245</v>
      </c>
      <c r="E336" s="2">
        <v>58.775829999999999</v>
      </c>
      <c r="F336" s="2">
        <v>17.69267</v>
      </c>
      <c r="G336" s="2">
        <v>44</v>
      </c>
      <c r="H336" s="2">
        <v>6.7</v>
      </c>
      <c r="I336" s="2">
        <v>4.3</v>
      </c>
      <c r="J336" s="2">
        <v>9.4499999999999993</v>
      </c>
      <c r="K336" s="2" t="s">
        <v>246</v>
      </c>
      <c r="L336" s="2">
        <v>4.3449999999999998</v>
      </c>
      <c r="M336" s="2">
        <v>138.25399999999999</v>
      </c>
      <c r="N336" s="2">
        <v>59.715000000000003</v>
      </c>
      <c r="BX336" s="2">
        <v>75.376966670000002</v>
      </c>
      <c r="FQ336" s="2">
        <v>72.585266669999996</v>
      </c>
      <c r="HH336" s="2">
        <v>128.4200333</v>
      </c>
      <c r="HX336" s="2">
        <v>561.13900000000001</v>
      </c>
      <c r="IJ336" s="2">
        <v>429.92700000000002</v>
      </c>
      <c r="IX336" s="2">
        <v>8.3752099999999992</v>
      </c>
      <c r="MA336" s="2">
        <v>1342.826667</v>
      </c>
      <c r="MX336" s="2">
        <v>8.3752099999999992</v>
      </c>
    </row>
    <row r="337" spans="1:454" s="2" customFormat="1">
      <c r="A337" s="2" t="s">
        <v>434</v>
      </c>
      <c r="B337" s="2">
        <v>2012</v>
      </c>
      <c r="C337" s="2">
        <v>6006</v>
      </c>
      <c r="D337" s="2" t="s">
        <v>245</v>
      </c>
      <c r="E337" s="2">
        <v>58.720829999999999</v>
      </c>
      <c r="F337" s="2">
        <v>17.839829999999999</v>
      </c>
      <c r="G337" s="2">
        <v>60</v>
      </c>
      <c r="H337" s="2">
        <v>6.8</v>
      </c>
      <c r="I337" s="2">
        <v>4.4000000000000004</v>
      </c>
      <c r="J337" s="2">
        <v>10.225</v>
      </c>
      <c r="K337" s="2" t="s">
        <v>244</v>
      </c>
      <c r="L337" s="2">
        <v>2.59</v>
      </c>
      <c r="M337" s="2">
        <v>40.155000000000001</v>
      </c>
      <c r="N337" s="2">
        <v>48.185000000000002</v>
      </c>
      <c r="BX337" s="2">
        <v>33.955566670000003</v>
      </c>
      <c r="FQ337" s="2">
        <v>49.676833330000001</v>
      </c>
      <c r="HH337" s="2">
        <v>346.62766670000002</v>
      </c>
      <c r="HX337" s="2">
        <v>243.70866670000001</v>
      </c>
      <c r="IJ337" s="2">
        <v>273.45566669999999</v>
      </c>
      <c r="MA337" s="2">
        <v>231.31800000000001</v>
      </c>
      <c r="MX337" s="2">
        <v>9.6432000000000002</v>
      </c>
    </row>
    <row r="338" spans="1:454" s="2" customFormat="1">
      <c r="A338" s="2" t="s">
        <v>434</v>
      </c>
      <c r="B338" s="2">
        <v>2012</v>
      </c>
      <c r="C338" s="2">
        <v>6010</v>
      </c>
      <c r="D338" s="2" t="s">
        <v>245</v>
      </c>
      <c r="E338" s="2">
        <v>58.841500000000003</v>
      </c>
      <c r="F338" s="2">
        <v>17.55217</v>
      </c>
      <c r="G338" s="2">
        <v>21</v>
      </c>
      <c r="H338" s="2">
        <v>6.2</v>
      </c>
      <c r="I338" s="2">
        <v>7.5</v>
      </c>
      <c r="J338" s="2">
        <v>10.565</v>
      </c>
      <c r="K338" s="2" t="s">
        <v>246</v>
      </c>
      <c r="L338" s="2">
        <v>11.46</v>
      </c>
      <c r="M338" s="2">
        <v>18.681999999999999</v>
      </c>
      <c r="N338" s="2">
        <v>80.534999999999997</v>
      </c>
      <c r="CQ338" s="2">
        <v>45.001600000000003</v>
      </c>
      <c r="FQ338" s="2">
        <v>57.859200000000001</v>
      </c>
      <c r="GK338" s="2">
        <v>9.6432000000000002</v>
      </c>
      <c r="HH338" s="2">
        <v>1427.1933329999999</v>
      </c>
      <c r="HX338" s="2">
        <v>472.51666669999997</v>
      </c>
      <c r="IJ338" s="2">
        <v>93.217733330000002</v>
      </c>
      <c r="IX338" s="2">
        <v>9.6432000000000002</v>
      </c>
      <c r="JS338" s="2">
        <v>9.6432000000000002</v>
      </c>
      <c r="MB338" s="2">
        <v>38.572800000000001</v>
      </c>
      <c r="MX338" s="2">
        <v>9.6432000000000002</v>
      </c>
    </row>
    <row r="339" spans="1:454" s="2" customFormat="1">
      <c r="A339" s="2" t="s">
        <v>434</v>
      </c>
      <c r="B339" s="2">
        <v>2012</v>
      </c>
      <c r="C339" s="2">
        <v>6016</v>
      </c>
      <c r="D339" s="2" t="s">
        <v>245</v>
      </c>
      <c r="E339" s="2">
        <v>58.744630000000001</v>
      </c>
      <c r="F339" s="2">
        <v>17.836770000000001</v>
      </c>
      <c r="G339" s="2">
        <v>27</v>
      </c>
      <c r="H339" s="2">
        <v>6.2</v>
      </c>
      <c r="I339" s="2">
        <v>7.1</v>
      </c>
      <c r="J339" s="2">
        <v>11.74</v>
      </c>
      <c r="K339" s="2" t="s">
        <v>244</v>
      </c>
      <c r="BX339" s="2">
        <v>8.5910700000000002</v>
      </c>
      <c r="FQ339" s="2">
        <v>8.5910700000000002</v>
      </c>
      <c r="HH339" s="2">
        <v>506.87299999999999</v>
      </c>
      <c r="HX339" s="2">
        <v>1597.94</v>
      </c>
      <c r="IJ339" s="2">
        <v>103.093</v>
      </c>
      <c r="IX339" s="2">
        <v>77.319599999999994</v>
      </c>
    </row>
    <row r="340" spans="1:454" s="2" customFormat="1">
      <c r="A340" s="2" t="s">
        <v>434</v>
      </c>
      <c r="B340" s="2">
        <v>2012</v>
      </c>
      <c r="C340" s="2">
        <v>6023</v>
      </c>
      <c r="D340" s="2" t="s">
        <v>245</v>
      </c>
      <c r="E340" s="2">
        <v>58.757829999999998</v>
      </c>
      <c r="F340" s="2">
        <v>17.722829999999998</v>
      </c>
      <c r="G340" s="2">
        <v>36</v>
      </c>
      <c r="H340" s="2">
        <v>6.5</v>
      </c>
      <c r="I340" s="2">
        <v>4.8</v>
      </c>
      <c r="J340" s="2">
        <v>10.96</v>
      </c>
      <c r="K340" s="2" t="s">
        <v>244</v>
      </c>
      <c r="BX340" s="2">
        <v>25.125599999999999</v>
      </c>
      <c r="FQ340" s="2">
        <v>50.251300000000001</v>
      </c>
      <c r="HH340" s="2">
        <v>301.50799999999998</v>
      </c>
      <c r="HX340" s="2">
        <v>242.881</v>
      </c>
      <c r="IJ340" s="2">
        <v>552.76400000000001</v>
      </c>
      <c r="IX340" s="2">
        <v>8.3752099999999992</v>
      </c>
      <c r="MA340" s="2">
        <v>83.752099999999999</v>
      </c>
    </row>
    <row r="341" spans="1:454" s="2" customFormat="1">
      <c r="A341" s="2" t="s">
        <v>434</v>
      </c>
      <c r="B341" s="2">
        <v>2012</v>
      </c>
      <c r="C341" s="2">
        <v>1001</v>
      </c>
      <c r="D341" s="2" t="s">
        <v>245</v>
      </c>
      <c r="E341" s="2">
        <v>59.540480000000002</v>
      </c>
      <c r="F341" s="2">
        <v>18.95872</v>
      </c>
      <c r="G341" s="2">
        <v>21</v>
      </c>
      <c r="H341" s="2">
        <v>5.4</v>
      </c>
      <c r="I341" s="2">
        <v>8.8000000000000007</v>
      </c>
      <c r="J341" s="2">
        <v>11.065</v>
      </c>
      <c r="K341" s="2" t="s">
        <v>244</v>
      </c>
      <c r="FQ341" s="2">
        <v>25.773199999999999</v>
      </c>
      <c r="GK341" s="2">
        <v>8.5910700000000002</v>
      </c>
      <c r="HH341" s="2">
        <v>824.74199999999996</v>
      </c>
      <c r="HX341" s="2">
        <v>94.5017</v>
      </c>
      <c r="IJ341" s="2">
        <v>17.182099999999998</v>
      </c>
      <c r="MA341" s="2">
        <v>8.5910700000000002</v>
      </c>
    </row>
    <row r="342" spans="1:454" s="2" customFormat="1">
      <c r="A342" s="2" t="s">
        <v>434</v>
      </c>
      <c r="B342" s="2">
        <v>2012</v>
      </c>
      <c r="C342" s="2">
        <v>1084</v>
      </c>
      <c r="D342" s="2" t="s">
        <v>245</v>
      </c>
      <c r="E342" s="8">
        <v>59.342120000000001</v>
      </c>
      <c r="F342" s="8">
        <v>19.974019999999999</v>
      </c>
      <c r="G342" s="8">
        <v>65</v>
      </c>
      <c r="H342" s="8">
        <v>4</v>
      </c>
      <c r="I342" s="8">
        <v>7.5</v>
      </c>
      <c r="J342" s="8">
        <v>7.1349999999999998</v>
      </c>
      <c r="K342" s="2" t="s">
        <v>246</v>
      </c>
      <c r="BX342" s="2">
        <v>134.00299999999999</v>
      </c>
      <c r="HH342" s="2">
        <v>8.3752099999999992</v>
      </c>
      <c r="HX342" s="2">
        <v>309.88299999999998</v>
      </c>
      <c r="IJ342" s="2">
        <v>8.3752099999999992</v>
      </c>
      <c r="MA342" s="2">
        <v>1147.4000000000001</v>
      </c>
    </row>
    <row r="343" spans="1:454">
      <c r="A343" s="2" t="s">
        <v>434</v>
      </c>
      <c r="B343" s="2">
        <v>2012</v>
      </c>
      <c r="C343" s="2">
        <v>1005</v>
      </c>
      <c r="D343" s="2" t="s">
        <v>245</v>
      </c>
      <c r="E343" s="2">
        <v>59.644979999999997</v>
      </c>
      <c r="F343" s="2">
        <v>19.137630000000001</v>
      </c>
      <c r="G343" s="2">
        <v>30</v>
      </c>
      <c r="H343" s="2">
        <v>5.4</v>
      </c>
      <c r="I343" s="2">
        <v>7.9</v>
      </c>
      <c r="J343" s="2">
        <v>11.295</v>
      </c>
      <c r="K343" s="2" t="s">
        <v>244</v>
      </c>
      <c r="FQ343" s="2">
        <v>94.5017</v>
      </c>
      <c r="HH343" s="2">
        <v>412.37099999999998</v>
      </c>
      <c r="HX343" s="2">
        <v>481.1</v>
      </c>
      <c r="IJ343" s="2">
        <v>429.553</v>
      </c>
      <c r="IX343" s="2">
        <v>8.5910700000000002</v>
      </c>
      <c r="JS343" s="2">
        <v>8.5910700000000002</v>
      </c>
    </row>
    <row r="344" spans="1:454" s="2" customFormat="1" ht="16">
      <c r="A344" s="2" t="s">
        <v>434</v>
      </c>
      <c r="B344" s="2">
        <v>2013</v>
      </c>
      <c r="C344" s="2">
        <v>1003</v>
      </c>
      <c r="D344" s="2" t="s">
        <v>245</v>
      </c>
      <c r="E344" s="2">
        <v>59.521000000000001</v>
      </c>
      <c r="F344" s="2">
        <v>19.835170000000002</v>
      </c>
      <c r="G344" s="2">
        <v>54</v>
      </c>
      <c r="H344" s="2">
        <v>7.3</v>
      </c>
      <c r="I344" s="2">
        <v>3.1</v>
      </c>
      <c r="J344" s="2">
        <v>8.1549999999999994</v>
      </c>
      <c r="K344" s="2" t="s">
        <v>244</v>
      </c>
      <c r="BU344" s="4"/>
      <c r="BV344" s="4"/>
      <c r="BX344" s="2">
        <v>49.751199999999997</v>
      </c>
      <c r="FQ344" s="2">
        <v>165.83699999999999</v>
      </c>
      <c r="HH344" s="2">
        <v>381.42599999999999</v>
      </c>
      <c r="HX344" s="2">
        <v>489.221</v>
      </c>
      <c r="IJ344" s="2">
        <v>464.34500000000003</v>
      </c>
      <c r="KT344" s="4"/>
      <c r="MA344" s="2">
        <v>157.54599999999999</v>
      </c>
      <c r="MX344" s="2">
        <v>16.5837</v>
      </c>
      <c r="OC344" s="4"/>
      <c r="QL344" s="4"/>
    </row>
    <row r="345" spans="1:454" s="2" customFormat="1" ht="16">
      <c r="A345" s="2" t="s">
        <v>434</v>
      </c>
      <c r="B345" s="2">
        <v>2013</v>
      </c>
      <c r="C345" s="2">
        <v>1004</v>
      </c>
      <c r="D345" s="2" t="s">
        <v>245</v>
      </c>
      <c r="E345" s="2">
        <v>59.385330000000003</v>
      </c>
      <c r="F345" s="2">
        <v>19.464169999999999</v>
      </c>
      <c r="G345" s="2">
        <v>40</v>
      </c>
      <c r="H345" s="2">
        <v>6.2</v>
      </c>
      <c r="I345" s="2">
        <v>3.4</v>
      </c>
      <c r="J345" s="2">
        <v>10.47</v>
      </c>
      <c r="K345" s="2" t="s">
        <v>244</v>
      </c>
      <c r="BU345" s="4"/>
      <c r="BV345" s="4"/>
      <c r="BX345" s="2">
        <v>8.2918699999999994</v>
      </c>
      <c r="FQ345" s="2">
        <v>8.2918699999999994</v>
      </c>
      <c r="HH345" s="2">
        <v>257.048</v>
      </c>
      <c r="HX345" s="2">
        <v>2371.48</v>
      </c>
      <c r="IJ345" s="2">
        <v>41.459400000000002</v>
      </c>
      <c r="KT345" s="4"/>
      <c r="MA345" s="2">
        <v>8.2918699999999994</v>
      </c>
      <c r="MX345" s="2">
        <v>8.2918699999999994</v>
      </c>
      <c r="OC345" s="4"/>
      <c r="QL345" s="4"/>
    </row>
    <row r="346" spans="1:454" s="2" customFormat="1" ht="16">
      <c r="A346" s="2" t="s">
        <v>434</v>
      </c>
      <c r="B346" s="2">
        <v>2013</v>
      </c>
      <c r="C346" s="2">
        <v>6004</v>
      </c>
      <c r="D346" s="2" t="s">
        <v>245</v>
      </c>
      <c r="E346" s="2">
        <v>58.775829999999999</v>
      </c>
      <c r="F346" s="2">
        <v>17.69267</v>
      </c>
      <c r="G346" s="2">
        <v>44</v>
      </c>
      <c r="H346" s="2">
        <v>6.5</v>
      </c>
      <c r="I346" s="2">
        <v>3.6</v>
      </c>
      <c r="J346" s="2">
        <v>10.025</v>
      </c>
      <c r="K346" s="2" t="s">
        <v>246</v>
      </c>
      <c r="L346" s="2">
        <v>5.28</v>
      </c>
      <c r="M346" s="2">
        <v>116.974</v>
      </c>
      <c r="N346" s="2">
        <v>65.474999999999994</v>
      </c>
      <c r="BU346" s="4"/>
      <c r="BV346" s="4"/>
      <c r="BX346" s="2">
        <v>60.606066669999997</v>
      </c>
      <c r="FQ346" s="2">
        <v>63.795833330000001</v>
      </c>
      <c r="HH346" s="2">
        <v>156.30000000000001</v>
      </c>
      <c r="HX346" s="2">
        <v>437.00166669999999</v>
      </c>
      <c r="IJ346" s="2">
        <v>159.48966669999999</v>
      </c>
      <c r="KT346" s="4"/>
      <c r="MA346" s="2">
        <v>2303.0300000000002</v>
      </c>
      <c r="OC346" s="4"/>
      <c r="QL346" s="4"/>
    </row>
    <row r="347" spans="1:454" s="2" customFormat="1" ht="16">
      <c r="A347" s="2" t="s">
        <v>434</v>
      </c>
      <c r="B347" s="2">
        <v>2013</v>
      </c>
      <c r="C347" s="2">
        <v>6006</v>
      </c>
      <c r="D347" s="2" t="s">
        <v>245</v>
      </c>
      <c r="E347" s="2">
        <v>58.720829999999999</v>
      </c>
      <c r="F347" s="2">
        <v>17.839829999999999</v>
      </c>
      <c r="G347" s="2">
        <v>60</v>
      </c>
      <c r="H347" s="2">
        <v>6.8</v>
      </c>
      <c r="I347" s="2">
        <v>3.2</v>
      </c>
      <c r="J347" s="2">
        <v>10.42</v>
      </c>
      <c r="K347" s="2" t="s">
        <v>244</v>
      </c>
      <c r="BU347" s="4"/>
      <c r="BV347" s="4"/>
      <c r="BX347" s="2">
        <v>76.555033330000001</v>
      </c>
      <c r="FQ347" s="2">
        <v>66.985633329999999</v>
      </c>
      <c r="HH347" s="2">
        <v>354.06700000000001</v>
      </c>
      <c r="HX347" s="2">
        <v>159.49</v>
      </c>
      <c r="IJ347" s="2">
        <v>181.81800000000001</v>
      </c>
      <c r="IX347" s="2">
        <v>9.5693800000000007</v>
      </c>
      <c r="KT347" s="4"/>
      <c r="MA347" s="2">
        <v>590.11199999999997</v>
      </c>
      <c r="MX347" s="2">
        <v>9.5693800000000007</v>
      </c>
      <c r="OC347" s="4"/>
      <c r="QL347" s="4"/>
    </row>
    <row r="348" spans="1:454" s="2" customFormat="1" ht="16">
      <c r="A348" s="2" t="s">
        <v>434</v>
      </c>
      <c r="B348" s="2">
        <v>2013</v>
      </c>
      <c r="C348" s="2">
        <v>6010</v>
      </c>
      <c r="D348" s="2" t="s">
        <v>245</v>
      </c>
      <c r="E348" s="2">
        <v>58.841500000000003</v>
      </c>
      <c r="F348" s="2">
        <v>17.55217</v>
      </c>
      <c r="G348" s="2">
        <v>21</v>
      </c>
      <c r="H348" s="2">
        <v>6</v>
      </c>
      <c r="I348" s="2">
        <v>9.5</v>
      </c>
      <c r="J348" s="2">
        <v>11.2</v>
      </c>
      <c r="K348" s="2" t="s">
        <v>246</v>
      </c>
      <c r="L348" s="2">
        <v>13.355</v>
      </c>
      <c r="M348" s="2">
        <v>99.641000000000005</v>
      </c>
      <c r="N348" s="2">
        <v>79.95</v>
      </c>
      <c r="BU348" s="4"/>
      <c r="BV348" s="4"/>
      <c r="CQ348" s="2">
        <v>15.94895333</v>
      </c>
      <c r="FQ348" s="2">
        <v>38.277500000000003</v>
      </c>
      <c r="GK348" s="2">
        <v>114.833</v>
      </c>
      <c r="HH348" s="2">
        <v>1655.5033330000001</v>
      </c>
      <c r="HX348" s="2">
        <v>366.82633329999999</v>
      </c>
      <c r="IJ348" s="2">
        <v>28.708126669999999</v>
      </c>
      <c r="IO348" s="2">
        <v>9.5693800000000007</v>
      </c>
      <c r="IX348" s="2">
        <v>186.60269</v>
      </c>
      <c r="KT348" s="4"/>
      <c r="MA348" s="2">
        <v>9.5693800000000007</v>
      </c>
      <c r="MB348" s="2">
        <v>105.2632333</v>
      </c>
      <c r="MX348" s="2">
        <v>9.5693800000000007</v>
      </c>
      <c r="OC348" s="4"/>
      <c r="QL348" s="4"/>
    </row>
    <row r="349" spans="1:454" s="2" customFormat="1" ht="16">
      <c r="A349" s="2" t="s">
        <v>434</v>
      </c>
      <c r="B349" s="2">
        <v>2013</v>
      </c>
      <c r="C349" s="2">
        <v>6016</v>
      </c>
      <c r="D349" s="2" t="s">
        <v>245</v>
      </c>
      <c r="E349" s="2">
        <v>58.744630000000001</v>
      </c>
      <c r="F349" s="2">
        <v>17.836770000000001</v>
      </c>
      <c r="G349" s="2">
        <v>27</v>
      </c>
      <c r="H349" s="2">
        <v>6.1</v>
      </c>
      <c r="I349" s="2">
        <v>6.8</v>
      </c>
      <c r="J349" s="2">
        <v>12.48</v>
      </c>
      <c r="K349" s="2" t="s">
        <v>244</v>
      </c>
      <c r="BU349" s="4"/>
      <c r="BV349" s="4"/>
      <c r="BX349" s="2">
        <v>33.167499999999997</v>
      </c>
      <c r="FE349" s="2">
        <v>8.2918699999999994</v>
      </c>
      <c r="GP349" s="2">
        <v>8.2918699999999994</v>
      </c>
      <c r="HH349" s="2">
        <v>373.13400000000001</v>
      </c>
      <c r="HX349" s="2">
        <v>398.01</v>
      </c>
      <c r="IJ349" s="2">
        <v>8.2918699999999994</v>
      </c>
      <c r="IX349" s="2">
        <v>215.589</v>
      </c>
      <c r="JS349" s="2">
        <v>8.2918699999999994</v>
      </c>
      <c r="KT349" s="4"/>
      <c r="MA349" s="2">
        <v>8.2918699999999994</v>
      </c>
      <c r="MX349" s="2">
        <v>16.5837</v>
      </c>
      <c r="OC349" s="4"/>
      <c r="QL349" s="4"/>
    </row>
    <row r="350" spans="1:454" s="2" customFormat="1" ht="16">
      <c r="A350" s="2" t="s">
        <v>434</v>
      </c>
      <c r="B350" s="2">
        <v>2013</v>
      </c>
      <c r="C350" s="2">
        <v>6023</v>
      </c>
      <c r="D350" s="2" t="s">
        <v>245</v>
      </c>
      <c r="E350" s="2">
        <v>58.757829999999998</v>
      </c>
      <c r="F350" s="2">
        <v>17.722829999999998</v>
      </c>
      <c r="G350" s="2">
        <v>36</v>
      </c>
      <c r="H350" s="2">
        <v>6.3</v>
      </c>
      <c r="I350" s="2">
        <v>5.2</v>
      </c>
      <c r="J350" s="2">
        <v>12.065</v>
      </c>
      <c r="K350" s="2" t="s">
        <v>244</v>
      </c>
      <c r="BU350" s="4"/>
      <c r="BV350" s="4"/>
      <c r="BX350" s="2">
        <v>33.167499999999997</v>
      </c>
      <c r="FQ350" s="2">
        <v>74.626900000000006</v>
      </c>
      <c r="HH350" s="2">
        <v>290.21600000000001</v>
      </c>
      <c r="HX350" s="2">
        <v>240.464</v>
      </c>
      <c r="IJ350" s="2">
        <v>431.17700000000002</v>
      </c>
      <c r="IX350" s="2">
        <v>33.167499999999997</v>
      </c>
      <c r="KT350" s="4"/>
      <c r="MA350" s="2">
        <v>8.2918699999999994</v>
      </c>
      <c r="MP350" s="2">
        <v>8.2918699999999994</v>
      </c>
      <c r="MX350" s="2">
        <v>16.5837</v>
      </c>
      <c r="OC350" s="4"/>
      <c r="QL350" s="4"/>
    </row>
    <row r="351" spans="1:454" s="2" customFormat="1" ht="16">
      <c r="A351" s="2" t="s">
        <v>434</v>
      </c>
      <c r="B351" s="2">
        <v>2013</v>
      </c>
      <c r="C351" s="2">
        <v>1005</v>
      </c>
      <c r="D351" s="2" t="s">
        <v>245</v>
      </c>
      <c r="E351" s="2">
        <v>59.645049999999998</v>
      </c>
      <c r="F351" s="2">
        <v>19.137730000000001</v>
      </c>
      <c r="G351" s="2">
        <v>28</v>
      </c>
      <c r="H351" s="2">
        <v>5.2</v>
      </c>
      <c r="I351" s="2">
        <v>7.7</v>
      </c>
      <c r="J351" s="2">
        <v>11.295</v>
      </c>
      <c r="K351" s="2" t="s">
        <v>244</v>
      </c>
      <c r="BU351" s="4"/>
      <c r="BV351" s="4"/>
      <c r="BX351" s="2">
        <v>8.2918699999999994</v>
      </c>
      <c r="DA351" s="2">
        <v>8.2918699999999994</v>
      </c>
      <c r="FQ351" s="2">
        <v>157.54599999999999</v>
      </c>
      <c r="HH351" s="2">
        <v>373.13400000000001</v>
      </c>
      <c r="HX351" s="2">
        <v>480.92899999999997</v>
      </c>
      <c r="IJ351" s="2">
        <v>140.96199999999999</v>
      </c>
      <c r="IO351" s="2">
        <v>16.5837</v>
      </c>
      <c r="JS351" s="2">
        <v>16.5837</v>
      </c>
      <c r="KT351" s="4"/>
      <c r="OC351" s="4"/>
      <c r="QL351" s="4"/>
    </row>
    <row r="352" spans="1:454" s="2" customFormat="1" ht="16">
      <c r="A352" s="2" t="s">
        <v>434</v>
      </c>
      <c r="B352" s="2">
        <v>2013</v>
      </c>
      <c r="C352" s="2">
        <v>1001</v>
      </c>
      <c r="D352" s="2" t="s">
        <v>245</v>
      </c>
      <c r="E352" s="2">
        <v>59.540480000000002</v>
      </c>
      <c r="F352" s="2">
        <v>18.95872</v>
      </c>
      <c r="G352" s="2">
        <v>21</v>
      </c>
      <c r="H352" s="2">
        <v>5.3</v>
      </c>
      <c r="I352" s="2">
        <v>8.1999999999999993</v>
      </c>
      <c r="J352" s="2">
        <v>11.06</v>
      </c>
      <c r="K352" s="2" t="s">
        <v>244</v>
      </c>
      <c r="BU352" s="4"/>
      <c r="BV352" s="4"/>
      <c r="DA352" s="2">
        <v>8.2918699999999994</v>
      </c>
      <c r="FQ352" s="2">
        <v>24.875599999999999</v>
      </c>
      <c r="HH352" s="2">
        <v>613.59900000000005</v>
      </c>
      <c r="HX352" s="2">
        <v>240.464</v>
      </c>
      <c r="IJ352" s="2">
        <v>16.5837</v>
      </c>
      <c r="KT352" s="4"/>
      <c r="OC352" s="4"/>
      <c r="QL352" s="4"/>
    </row>
    <row r="353" spans="1:454" s="2" customFormat="1" ht="16">
      <c r="A353" s="2" t="s">
        <v>434</v>
      </c>
      <c r="B353" s="2">
        <v>2013</v>
      </c>
      <c r="C353" s="2">
        <v>1084</v>
      </c>
      <c r="D353" s="2" t="s">
        <v>245</v>
      </c>
      <c r="E353" s="8">
        <v>59.342120000000001</v>
      </c>
      <c r="F353" s="8">
        <v>19.974019999999999</v>
      </c>
      <c r="G353" s="8">
        <v>65</v>
      </c>
      <c r="H353" s="8">
        <v>8.5</v>
      </c>
      <c r="I353" s="8">
        <v>4.5</v>
      </c>
      <c r="J353" s="8">
        <v>2.4849999999999999</v>
      </c>
      <c r="K353" s="2" t="s">
        <v>246</v>
      </c>
      <c r="BU353" s="4"/>
      <c r="BV353" s="4"/>
      <c r="HX353" s="2">
        <v>8.2918699999999994</v>
      </c>
      <c r="KT353" s="4"/>
      <c r="MA353" s="2">
        <v>16.5837</v>
      </c>
      <c r="OC353" s="4"/>
      <c r="QL353" s="4"/>
    </row>
    <row r="354" spans="1:454" s="2" customFormat="1" ht="16">
      <c r="A354" s="2" t="s">
        <v>434</v>
      </c>
      <c r="B354" s="2">
        <v>2014</v>
      </c>
      <c r="C354" s="2">
        <v>1003</v>
      </c>
      <c r="D354" s="2" t="s">
        <v>245</v>
      </c>
      <c r="E354" s="2">
        <v>59.521000000000001</v>
      </c>
      <c r="F354" s="2">
        <v>19.835170000000002</v>
      </c>
      <c r="G354" s="2">
        <v>54</v>
      </c>
      <c r="H354" s="2">
        <v>6.3</v>
      </c>
      <c r="I354" s="2">
        <v>4.4000000000000004</v>
      </c>
      <c r="J354" s="2">
        <v>12.05</v>
      </c>
      <c r="K354" s="2" t="s">
        <v>244</v>
      </c>
      <c r="BU354" s="4"/>
      <c r="BV354" s="4"/>
      <c r="BX354" s="2">
        <v>16.5837</v>
      </c>
      <c r="FQ354" s="2">
        <v>116.086</v>
      </c>
      <c r="HH354" s="2">
        <v>381.42599999999999</v>
      </c>
      <c r="HX354" s="2">
        <v>223.881</v>
      </c>
      <c r="IF354" s="2">
        <v>8.2918699999999994</v>
      </c>
      <c r="IJ354" s="2">
        <v>472.637</v>
      </c>
      <c r="JS354" s="2">
        <v>8.2918699999999994</v>
      </c>
      <c r="KT354" s="4"/>
      <c r="MA354" s="2">
        <v>281.92399999999998</v>
      </c>
      <c r="MP354" s="2">
        <v>8.2918699999999994</v>
      </c>
      <c r="OC354" s="4"/>
      <c r="QL354" s="4"/>
    </row>
    <row r="355" spans="1:454" s="2" customFormat="1" ht="16">
      <c r="A355" s="2" t="s">
        <v>434</v>
      </c>
      <c r="B355" s="2">
        <v>2014</v>
      </c>
      <c r="C355" s="2">
        <v>1004</v>
      </c>
      <c r="D355" s="2" t="s">
        <v>245</v>
      </c>
      <c r="E355" s="2">
        <v>59.385330000000003</v>
      </c>
      <c r="F355" s="2">
        <v>19.464169999999999</v>
      </c>
      <c r="G355" s="2">
        <v>40</v>
      </c>
      <c r="H355" s="2">
        <v>6.1</v>
      </c>
      <c r="I355" s="2">
        <v>4.7</v>
      </c>
      <c r="J355" s="2">
        <v>12</v>
      </c>
      <c r="K355" s="2" t="s">
        <v>244</v>
      </c>
      <c r="BU355" s="4"/>
      <c r="BV355" s="4"/>
      <c r="HH355" s="2">
        <v>257.048</v>
      </c>
      <c r="HX355" s="2">
        <v>1119.4000000000001</v>
      </c>
      <c r="JS355" s="2">
        <v>41.459400000000002</v>
      </c>
      <c r="KT355" s="4"/>
      <c r="MA355" s="2">
        <v>8.2918699999999994</v>
      </c>
      <c r="MX355" s="2">
        <v>8.2918699999999994</v>
      </c>
      <c r="OC355" s="4"/>
      <c r="QL355" s="4"/>
    </row>
    <row r="356" spans="1:454" s="2" customFormat="1" ht="16">
      <c r="A356" s="2" t="s">
        <v>434</v>
      </c>
      <c r="B356" s="2">
        <v>2014</v>
      </c>
      <c r="C356" s="2">
        <v>6004</v>
      </c>
      <c r="D356" s="2" t="s">
        <v>245</v>
      </c>
      <c r="E356" s="2">
        <v>58.775829999999999</v>
      </c>
      <c r="F356" s="2">
        <v>17.69267</v>
      </c>
      <c r="G356" s="2">
        <v>44</v>
      </c>
      <c r="H356" s="2">
        <v>6.3</v>
      </c>
      <c r="I356" s="2">
        <v>5.6</v>
      </c>
      <c r="J356" s="2">
        <v>10.135</v>
      </c>
      <c r="K356" s="2" t="s">
        <v>244</v>
      </c>
      <c r="L356" s="2">
        <v>4.63</v>
      </c>
      <c r="M356" s="2">
        <v>101.80500000000001</v>
      </c>
      <c r="N356" s="2">
        <v>60.185000000000002</v>
      </c>
      <c r="BU356" s="4"/>
      <c r="BV356" s="4"/>
      <c r="BX356" s="2">
        <v>38.277500000000003</v>
      </c>
      <c r="FQ356" s="2">
        <v>52.631599999999999</v>
      </c>
      <c r="HH356" s="2">
        <v>186.60300000000001</v>
      </c>
      <c r="HX356" s="2">
        <v>167.464</v>
      </c>
      <c r="IJ356" s="2">
        <v>62.200949999999999</v>
      </c>
      <c r="KT356" s="4"/>
      <c r="MA356" s="2">
        <v>598.0865</v>
      </c>
      <c r="OC356" s="4"/>
      <c r="QL356" s="4"/>
    </row>
    <row r="357" spans="1:454" s="2" customFormat="1" ht="16">
      <c r="A357" s="2" t="s">
        <v>434</v>
      </c>
      <c r="B357" s="2">
        <v>2014</v>
      </c>
      <c r="C357" s="2">
        <v>6006</v>
      </c>
      <c r="D357" s="2" t="s">
        <v>245</v>
      </c>
      <c r="E357" s="2">
        <v>58.720829999999999</v>
      </c>
      <c r="F357" s="2">
        <v>17.839829999999999</v>
      </c>
      <c r="G357" s="2">
        <v>60</v>
      </c>
      <c r="H357" s="2">
        <v>7.4</v>
      </c>
      <c r="I357" s="2">
        <v>4.0999999999999996</v>
      </c>
      <c r="J357" s="2">
        <v>6.4249999999999998</v>
      </c>
      <c r="K357" s="2" t="s">
        <v>244</v>
      </c>
      <c r="L357" s="2">
        <v>3.27</v>
      </c>
      <c r="M357" s="2">
        <v>18.404</v>
      </c>
      <c r="N357" s="2">
        <v>51.174999999999997</v>
      </c>
      <c r="BU357" s="4"/>
      <c r="BV357" s="4"/>
      <c r="FQ357" s="2">
        <v>54.226466670000001</v>
      </c>
      <c r="HH357" s="2">
        <v>341.30766670000003</v>
      </c>
      <c r="HX357" s="2">
        <v>89.314133330000004</v>
      </c>
      <c r="IJ357" s="2">
        <v>54.226500000000001</v>
      </c>
      <c r="KT357" s="4"/>
      <c r="MA357" s="2">
        <v>38.277500000000003</v>
      </c>
      <c r="OC357" s="4"/>
      <c r="QL357" s="4"/>
    </row>
    <row r="358" spans="1:454" s="2" customFormat="1" ht="16">
      <c r="A358" s="2" t="s">
        <v>434</v>
      </c>
      <c r="B358" s="2">
        <v>2014</v>
      </c>
      <c r="C358" s="2">
        <v>6010</v>
      </c>
      <c r="D358" s="2" t="s">
        <v>245</v>
      </c>
      <c r="E358" s="2">
        <v>58.841500000000003</v>
      </c>
      <c r="F358" s="2">
        <v>17.55217</v>
      </c>
      <c r="G358" s="2">
        <v>21</v>
      </c>
      <c r="H358" s="2">
        <v>6.1</v>
      </c>
      <c r="I358" s="2">
        <v>8.3000000000000007</v>
      </c>
      <c r="J358" s="2">
        <v>11.565</v>
      </c>
      <c r="K358" s="2" t="s">
        <v>246</v>
      </c>
      <c r="L358" s="2">
        <v>11.47</v>
      </c>
      <c r="M358" s="2">
        <v>29.905999999999999</v>
      </c>
      <c r="N358" s="2">
        <v>78.790000000000006</v>
      </c>
      <c r="BU358" s="4"/>
      <c r="BV358" s="4"/>
      <c r="CQ358" s="2">
        <v>57.4163</v>
      </c>
      <c r="DA358" s="2">
        <v>9.5693800000000007</v>
      </c>
      <c r="FQ358" s="2">
        <v>41.467293329999997</v>
      </c>
      <c r="GK358" s="2">
        <v>76.555033330000001</v>
      </c>
      <c r="HH358" s="2">
        <v>1416.2666670000001</v>
      </c>
      <c r="HX358" s="2">
        <v>82.934533329999994</v>
      </c>
      <c r="IJ358" s="2">
        <v>25.51832667</v>
      </c>
      <c r="IX358" s="2">
        <v>9.5693800000000007</v>
      </c>
      <c r="KT358" s="4"/>
      <c r="MB358" s="2">
        <v>66.985799999999998</v>
      </c>
      <c r="MX358" s="2">
        <v>14.354089999999999</v>
      </c>
      <c r="OC358" s="4"/>
      <c r="QL358" s="4"/>
    </row>
    <row r="359" spans="1:454" s="2" customFormat="1" ht="16">
      <c r="A359" s="2" t="s">
        <v>434</v>
      </c>
      <c r="B359" s="2">
        <v>2014</v>
      </c>
      <c r="C359" s="2">
        <v>6016</v>
      </c>
      <c r="D359" s="2" t="s">
        <v>245</v>
      </c>
      <c r="E359" s="2">
        <v>58.744630000000001</v>
      </c>
      <c r="F359" s="2">
        <v>17.836770000000001</v>
      </c>
      <c r="G359" s="2">
        <v>27</v>
      </c>
      <c r="H359" s="2">
        <v>6</v>
      </c>
      <c r="I359" s="2">
        <v>6.6</v>
      </c>
      <c r="J359" s="2">
        <v>12.435</v>
      </c>
      <c r="K359" s="2" t="s">
        <v>244</v>
      </c>
      <c r="BU359" s="4"/>
      <c r="BV359" s="4"/>
      <c r="GP359" s="2">
        <v>8.2918699999999994</v>
      </c>
      <c r="HH359" s="2">
        <v>762.85199999999998</v>
      </c>
      <c r="HX359" s="2">
        <v>547.26400000000001</v>
      </c>
      <c r="IJ359" s="2">
        <v>99.502499999999998</v>
      </c>
      <c r="IX359" s="2">
        <v>381.42599999999999</v>
      </c>
      <c r="JS359" s="2">
        <v>8.2918699999999994</v>
      </c>
      <c r="KT359" s="4"/>
      <c r="MX359" s="2">
        <v>8.2918699999999994</v>
      </c>
      <c r="OC359" s="4"/>
      <c r="QL359" s="4"/>
    </row>
    <row r="360" spans="1:454" s="2" customFormat="1" ht="16">
      <c r="A360" s="2" t="s">
        <v>434</v>
      </c>
      <c r="B360" s="2">
        <v>2014</v>
      </c>
      <c r="C360" s="2">
        <v>6023</v>
      </c>
      <c r="D360" s="2" t="s">
        <v>245</v>
      </c>
      <c r="E360" s="2">
        <v>58.757829999999998</v>
      </c>
      <c r="F360" s="2">
        <v>17.722829999999998</v>
      </c>
      <c r="G360" s="2">
        <v>36</v>
      </c>
      <c r="H360" s="2">
        <v>6.1</v>
      </c>
      <c r="I360" s="2">
        <v>7</v>
      </c>
      <c r="J360" s="2">
        <v>11.01</v>
      </c>
      <c r="K360" s="2" t="s">
        <v>244</v>
      </c>
      <c r="BU360" s="4"/>
      <c r="BV360" s="4"/>
      <c r="BX360" s="2">
        <v>66.334999999999994</v>
      </c>
      <c r="FQ360" s="2">
        <v>33.167499999999997</v>
      </c>
      <c r="HH360" s="2">
        <v>306.79899999999998</v>
      </c>
      <c r="HX360" s="2">
        <v>74.626900000000006</v>
      </c>
      <c r="IJ360" s="2">
        <v>223.881</v>
      </c>
      <c r="IX360" s="2">
        <v>24.875599999999999</v>
      </c>
      <c r="KT360" s="4"/>
      <c r="MX360" s="2">
        <v>16.5837</v>
      </c>
      <c r="OC360" s="4"/>
      <c r="QL360" s="4"/>
    </row>
    <row r="361" spans="1:454" s="2" customFormat="1" ht="16">
      <c r="A361" s="2" t="s">
        <v>434</v>
      </c>
      <c r="B361" s="2">
        <v>2014</v>
      </c>
      <c r="C361" s="2">
        <v>1084</v>
      </c>
      <c r="D361" s="2" t="s">
        <v>245</v>
      </c>
      <c r="E361" s="8">
        <v>59.342120000000001</v>
      </c>
      <c r="F361" s="8">
        <v>19.974019999999999</v>
      </c>
      <c r="G361" s="8">
        <v>65</v>
      </c>
      <c r="H361" s="8">
        <v>7.5</v>
      </c>
      <c r="I361" s="8">
        <v>3.9</v>
      </c>
      <c r="J361" s="8">
        <v>5.41</v>
      </c>
      <c r="K361" s="2" t="s">
        <v>246</v>
      </c>
      <c r="BU361" s="4"/>
      <c r="BV361" s="4"/>
      <c r="BX361" s="2">
        <v>8.2918699999999994</v>
      </c>
      <c r="CQ361" s="2">
        <v>8.2918699999999994</v>
      </c>
      <c r="HH361" s="2">
        <v>16.5837</v>
      </c>
      <c r="HX361" s="2">
        <v>82.918700000000001</v>
      </c>
      <c r="KT361" s="4"/>
      <c r="MA361" s="2">
        <v>41.459400000000002</v>
      </c>
      <c r="OC361" s="4"/>
      <c r="QL361" s="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59"/>
  <sheetViews>
    <sheetView workbookViewId="0"/>
  </sheetViews>
  <sheetFormatPr baseColWidth="10" defaultColWidth="8.83203125" defaultRowHeight="15"/>
  <cols>
    <col min="1" max="1" width="19.6640625" customWidth="1"/>
    <col min="2" max="2" width="22.6640625" customWidth="1"/>
  </cols>
  <sheetData>
    <row r="1" spans="1:18">
      <c r="A1" t="s">
        <v>446</v>
      </c>
    </row>
    <row r="2" spans="1:18">
      <c r="A2" s="9" t="s">
        <v>447</v>
      </c>
      <c r="B2" s="9" t="s">
        <v>448</v>
      </c>
      <c r="C2" s="1" t="s">
        <v>449</v>
      </c>
      <c r="H2" s="1" t="s">
        <v>450</v>
      </c>
    </row>
    <row r="3" spans="1:18">
      <c r="A3" t="s">
        <v>451</v>
      </c>
      <c r="B3" t="s">
        <v>452</v>
      </c>
      <c r="C3" s="10">
        <v>1</v>
      </c>
      <c r="D3" s="10"/>
      <c r="E3" s="10"/>
      <c r="F3" s="10"/>
      <c r="G3" s="10"/>
      <c r="H3" s="10">
        <v>1</v>
      </c>
      <c r="I3" s="11" t="s">
        <v>453</v>
      </c>
      <c r="Q3" s="12"/>
    </row>
    <row r="4" spans="1:18">
      <c r="A4" t="s">
        <v>451</v>
      </c>
      <c r="B4" t="s">
        <v>454</v>
      </c>
      <c r="C4" s="10">
        <v>2</v>
      </c>
      <c r="D4" s="10"/>
      <c r="E4" s="10"/>
      <c r="F4" s="10"/>
      <c r="G4" s="10"/>
      <c r="H4" s="10">
        <v>2</v>
      </c>
      <c r="I4" s="11" t="s">
        <v>455</v>
      </c>
      <c r="Q4" s="12"/>
      <c r="R4" s="11"/>
    </row>
    <row r="5" spans="1:18">
      <c r="A5" t="s">
        <v>451</v>
      </c>
      <c r="B5" t="s">
        <v>456</v>
      </c>
      <c r="C5" s="10">
        <v>3</v>
      </c>
      <c r="D5" s="10"/>
      <c r="E5" s="10"/>
      <c r="F5" s="10"/>
      <c r="G5" s="10"/>
      <c r="H5" s="10">
        <v>3</v>
      </c>
      <c r="I5" s="13" t="s">
        <v>457</v>
      </c>
      <c r="Q5" s="12"/>
      <c r="R5" s="11"/>
    </row>
    <row r="6" spans="1:18">
      <c r="A6" t="s">
        <v>451</v>
      </c>
      <c r="B6" t="s">
        <v>458</v>
      </c>
      <c r="C6" s="10">
        <v>4</v>
      </c>
      <c r="D6" s="10"/>
      <c r="E6" s="10"/>
      <c r="F6" s="10"/>
      <c r="G6" s="10"/>
      <c r="H6" s="10">
        <v>4</v>
      </c>
      <c r="I6" s="11" t="s">
        <v>459</v>
      </c>
      <c r="Q6" s="12"/>
    </row>
    <row r="7" spans="1:18">
      <c r="A7" t="s">
        <v>451</v>
      </c>
      <c r="B7" t="s">
        <v>460</v>
      </c>
      <c r="C7" s="10">
        <v>5</v>
      </c>
      <c r="D7" s="10">
        <v>6</v>
      </c>
      <c r="E7" s="10"/>
      <c r="F7" s="10"/>
      <c r="G7" s="10"/>
      <c r="H7" s="10">
        <v>5</v>
      </c>
      <c r="I7" s="11" t="s">
        <v>461</v>
      </c>
      <c r="Q7" s="14"/>
      <c r="R7" s="15"/>
    </row>
    <row r="8" spans="1:18">
      <c r="A8" t="s">
        <v>451</v>
      </c>
      <c r="B8" t="s">
        <v>462</v>
      </c>
      <c r="C8" s="10">
        <v>7</v>
      </c>
      <c r="D8" s="10">
        <v>8</v>
      </c>
      <c r="E8" s="10">
        <v>9</v>
      </c>
      <c r="F8" s="10"/>
      <c r="G8" s="10"/>
      <c r="H8" s="10">
        <v>6</v>
      </c>
      <c r="I8" s="11" t="s">
        <v>463</v>
      </c>
      <c r="Q8" s="14"/>
      <c r="R8" s="2"/>
    </row>
    <row r="9" spans="1:18">
      <c r="A9" t="s">
        <v>451</v>
      </c>
      <c r="B9" t="s">
        <v>464</v>
      </c>
      <c r="C9" s="10">
        <v>10</v>
      </c>
      <c r="D9" s="10"/>
      <c r="E9" s="10"/>
      <c r="F9" s="10"/>
      <c r="G9" s="10"/>
      <c r="H9" s="12">
        <v>7</v>
      </c>
      <c r="I9" s="13" t="s">
        <v>465</v>
      </c>
      <c r="Q9" s="12"/>
    </row>
    <row r="10" spans="1:18">
      <c r="A10" t="s">
        <v>451</v>
      </c>
      <c r="B10" t="s">
        <v>466</v>
      </c>
      <c r="C10" s="10">
        <v>11</v>
      </c>
      <c r="D10" s="10">
        <v>12</v>
      </c>
      <c r="E10" s="10"/>
      <c r="F10" s="10"/>
      <c r="G10" s="10"/>
      <c r="H10" s="12">
        <v>8</v>
      </c>
      <c r="I10" s="13" t="s">
        <v>467</v>
      </c>
      <c r="Q10" s="12"/>
    </row>
    <row r="11" spans="1:18">
      <c r="A11" t="s">
        <v>451</v>
      </c>
      <c r="B11" t="s">
        <v>468</v>
      </c>
      <c r="C11" s="10">
        <v>3</v>
      </c>
      <c r="D11" s="10"/>
      <c r="E11" s="10"/>
      <c r="F11" s="10"/>
      <c r="G11" s="10"/>
      <c r="H11" s="12">
        <v>9</v>
      </c>
      <c r="I11" s="11" t="s">
        <v>469</v>
      </c>
      <c r="Q11" s="12"/>
    </row>
    <row r="12" spans="1:18">
      <c r="A12" t="s">
        <v>451</v>
      </c>
      <c r="B12" t="s">
        <v>470</v>
      </c>
      <c r="C12" s="10">
        <v>3</v>
      </c>
      <c r="D12" s="10"/>
      <c r="E12" s="10"/>
      <c r="F12" s="10"/>
      <c r="G12" s="10"/>
      <c r="H12" s="12">
        <v>10</v>
      </c>
      <c r="I12" s="11" t="s">
        <v>471</v>
      </c>
      <c r="Q12" s="12"/>
      <c r="R12" s="11"/>
    </row>
    <row r="13" spans="1:18">
      <c r="A13" t="s">
        <v>451</v>
      </c>
      <c r="B13" t="s">
        <v>472</v>
      </c>
      <c r="C13" s="10">
        <v>3</v>
      </c>
      <c r="D13" s="10"/>
      <c r="E13" s="10"/>
      <c r="F13" s="10"/>
      <c r="G13" s="10"/>
      <c r="H13" s="12">
        <v>11</v>
      </c>
      <c r="I13" s="13" t="s">
        <v>473</v>
      </c>
      <c r="Q13" s="12"/>
    </row>
    <row r="14" spans="1:18">
      <c r="A14" t="s">
        <v>451</v>
      </c>
      <c r="B14" t="s">
        <v>474</v>
      </c>
      <c r="C14" s="10">
        <v>13</v>
      </c>
      <c r="D14" s="10"/>
      <c r="E14" s="10"/>
      <c r="F14" s="10"/>
      <c r="G14" s="10"/>
      <c r="H14" s="12">
        <v>12</v>
      </c>
      <c r="I14" s="13" t="s">
        <v>475</v>
      </c>
      <c r="Q14" s="12"/>
    </row>
    <row r="15" spans="1:18">
      <c r="A15" t="s">
        <v>451</v>
      </c>
      <c r="B15" t="s">
        <v>476</v>
      </c>
      <c r="C15" s="10">
        <v>14</v>
      </c>
      <c r="D15" s="10"/>
      <c r="E15" s="10"/>
      <c r="F15" s="10"/>
      <c r="G15" s="10"/>
      <c r="H15" s="12">
        <v>13</v>
      </c>
      <c r="I15" s="11" t="s">
        <v>477</v>
      </c>
      <c r="Q15" s="12"/>
    </row>
    <row r="16" spans="1:18">
      <c r="A16" t="s">
        <v>478</v>
      </c>
      <c r="B16" t="s">
        <v>452</v>
      </c>
      <c r="C16" s="10">
        <v>1</v>
      </c>
      <c r="D16" s="10"/>
      <c r="E16" s="10"/>
      <c r="F16" s="10"/>
      <c r="G16" s="10"/>
      <c r="H16" s="12">
        <v>14</v>
      </c>
      <c r="I16" s="11" t="s">
        <v>479</v>
      </c>
      <c r="Q16" s="12"/>
    </row>
    <row r="17" spans="1:18">
      <c r="A17" t="s">
        <v>478</v>
      </c>
      <c r="B17" t="s">
        <v>454</v>
      </c>
      <c r="C17" s="10">
        <v>2</v>
      </c>
      <c r="D17" s="10"/>
      <c r="E17" s="10"/>
      <c r="F17" s="10"/>
      <c r="G17" s="10"/>
      <c r="H17" s="12">
        <v>15</v>
      </c>
      <c r="I17" s="11" t="s">
        <v>480</v>
      </c>
      <c r="Q17" s="12"/>
    </row>
    <row r="18" spans="1:18">
      <c r="A18" t="s">
        <v>478</v>
      </c>
      <c r="B18" t="s">
        <v>456</v>
      </c>
      <c r="C18" s="10">
        <v>3</v>
      </c>
      <c r="D18" s="10"/>
      <c r="E18" s="10"/>
      <c r="F18" s="10"/>
      <c r="G18" s="10"/>
      <c r="H18" s="12">
        <v>16</v>
      </c>
      <c r="I18" s="13" t="s">
        <v>481</v>
      </c>
      <c r="Q18" s="12"/>
    </row>
    <row r="19" spans="1:18">
      <c r="A19" t="s">
        <v>478</v>
      </c>
      <c r="B19" t="s">
        <v>458</v>
      </c>
      <c r="C19" s="10">
        <v>3</v>
      </c>
      <c r="D19" s="10"/>
      <c r="E19" s="10"/>
      <c r="F19" s="10"/>
      <c r="G19" s="10"/>
      <c r="H19" s="12">
        <v>17</v>
      </c>
      <c r="I19" s="13" t="s">
        <v>482</v>
      </c>
      <c r="Q19" s="12"/>
      <c r="R19" s="13"/>
    </row>
    <row r="20" spans="1:18">
      <c r="A20" t="s">
        <v>478</v>
      </c>
      <c r="B20" t="s">
        <v>460</v>
      </c>
      <c r="C20" s="10">
        <v>5</v>
      </c>
      <c r="D20" s="10">
        <v>6</v>
      </c>
      <c r="E20" s="10"/>
      <c r="F20" s="10"/>
      <c r="G20" s="10"/>
      <c r="H20" s="12">
        <v>18</v>
      </c>
      <c r="I20" t="s">
        <v>483</v>
      </c>
      <c r="Q20" s="12"/>
    </row>
    <row r="21" spans="1:18">
      <c r="A21" t="s">
        <v>478</v>
      </c>
      <c r="B21" t="s">
        <v>462</v>
      </c>
      <c r="C21" s="10">
        <v>7</v>
      </c>
      <c r="D21" s="10">
        <v>8</v>
      </c>
      <c r="E21" s="10">
        <v>9</v>
      </c>
      <c r="F21" s="10"/>
      <c r="G21" s="10"/>
      <c r="H21" s="12">
        <v>19</v>
      </c>
      <c r="I21" t="s">
        <v>484</v>
      </c>
      <c r="Q21" s="12"/>
    </row>
    <row r="22" spans="1:18">
      <c r="A22" t="s">
        <v>478</v>
      </c>
      <c r="B22" t="s">
        <v>464</v>
      </c>
      <c r="C22" s="10">
        <v>15</v>
      </c>
      <c r="D22" s="10">
        <v>10</v>
      </c>
      <c r="E22" s="10"/>
      <c r="F22" s="10"/>
      <c r="G22" s="10"/>
      <c r="H22" s="14">
        <v>20</v>
      </c>
      <c r="I22" s="11" t="s">
        <v>485</v>
      </c>
      <c r="Q22" s="14"/>
      <c r="R22" s="16"/>
    </row>
    <row r="23" spans="1:18">
      <c r="A23" t="s">
        <v>478</v>
      </c>
      <c r="B23" t="s">
        <v>466</v>
      </c>
      <c r="C23" s="10">
        <v>16</v>
      </c>
      <c r="D23" s="10"/>
      <c r="E23" s="10"/>
      <c r="F23" s="10"/>
      <c r="G23" s="10"/>
      <c r="H23" s="12">
        <v>21</v>
      </c>
      <c r="I23" s="11" t="s">
        <v>486</v>
      </c>
      <c r="Q23" s="12"/>
    </row>
    <row r="24" spans="1:18">
      <c r="A24" t="s">
        <v>478</v>
      </c>
      <c r="B24" t="s">
        <v>468</v>
      </c>
      <c r="C24" s="10">
        <v>3</v>
      </c>
      <c r="D24" s="10"/>
      <c r="E24" s="10"/>
      <c r="F24" s="10"/>
      <c r="G24" s="10"/>
      <c r="H24" s="12">
        <v>22</v>
      </c>
      <c r="I24" s="11" t="s">
        <v>487</v>
      </c>
      <c r="Q24" s="12"/>
      <c r="R24" s="11"/>
    </row>
    <row r="25" spans="1:18">
      <c r="A25" t="s">
        <v>478</v>
      </c>
      <c r="B25" t="s">
        <v>488</v>
      </c>
      <c r="C25" s="10">
        <v>3</v>
      </c>
      <c r="D25" s="10"/>
      <c r="E25" s="10"/>
      <c r="F25" s="10"/>
      <c r="G25" s="10"/>
      <c r="H25" s="12">
        <v>23</v>
      </c>
      <c r="I25" s="11" t="s">
        <v>489</v>
      </c>
      <c r="Q25" s="12"/>
      <c r="R25" s="11"/>
    </row>
    <row r="26" spans="1:18">
      <c r="A26" t="s">
        <v>478</v>
      </c>
      <c r="B26" t="s">
        <v>474</v>
      </c>
      <c r="C26" s="10">
        <v>13</v>
      </c>
      <c r="D26" s="10"/>
      <c r="E26" s="10"/>
      <c r="F26" s="10"/>
      <c r="G26" s="10"/>
      <c r="H26" s="12">
        <v>24</v>
      </c>
      <c r="I26" s="11" t="s">
        <v>490</v>
      </c>
      <c r="Q26" s="12"/>
    </row>
    <row r="27" spans="1:18">
      <c r="A27" t="s">
        <v>478</v>
      </c>
      <c r="B27" t="s">
        <v>476</v>
      </c>
      <c r="C27" s="10">
        <v>11</v>
      </c>
      <c r="D27" s="10">
        <v>17</v>
      </c>
      <c r="E27" s="10"/>
      <c r="F27" s="10"/>
      <c r="G27" s="10"/>
      <c r="H27" s="12">
        <v>25</v>
      </c>
      <c r="I27" s="11" t="s">
        <v>491</v>
      </c>
      <c r="Q27" s="12"/>
    </row>
    <row r="28" spans="1:18">
      <c r="A28" t="s">
        <v>452</v>
      </c>
      <c r="B28" t="s">
        <v>452</v>
      </c>
      <c r="C28" s="10">
        <v>1</v>
      </c>
      <c r="D28" s="10"/>
      <c r="E28" s="10"/>
      <c r="F28" s="10"/>
      <c r="G28" s="10"/>
      <c r="H28" s="12">
        <v>26</v>
      </c>
      <c r="I28" s="11" t="s">
        <v>492</v>
      </c>
      <c r="Q28" s="12"/>
    </row>
    <row r="29" spans="1:18">
      <c r="A29" t="s">
        <v>452</v>
      </c>
      <c r="B29" t="s">
        <v>493</v>
      </c>
      <c r="C29" s="10">
        <v>18</v>
      </c>
      <c r="D29" s="10"/>
      <c r="E29" s="10"/>
      <c r="F29" s="10"/>
      <c r="G29" s="10"/>
      <c r="H29" s="12">
        <v>27</v>
      </c>
      <c r="I29" s="11" t="s">
        <v>494</v>
      </c>
      <c r="Q29" s="12"/>
      <c r="R29" s="17"/>
    </row>
    <row r="30" spans="1:18">
      <c r="A30" t="s">
        <v>452</v>
      </c>
      <c r="B30" t="s">
        <v>460</v>
      </c>
      <c r="C30" s="10">
        <v>19</v>
      </c>
      <c r="D30" s="10"/>
      <c r="E30" s="10"/>
      <c r="F30" s="10"/>
      <c r="G30" s="10"/>
      <c r="H30" s="14"/>
      <c r="Q30" s="14"/>
    </row>
    <row r="31" spans="1:18">
      <c r="A31" t="s">
        <v>452</v>
      </c>
      <c r="B31" t="s">
        <v>495</v>
      </c>
      <c r="C31" s="10">
        <v>19</v>
      </c>
      <c r="D31" s="10"/>
      <c r="E31" s="10"/>
      <c r="F31" s="10"/>
      <c r="G31" s="10"/>
      <c r="H31" s="12"/>
      <c r="Q31" s="12"/>
      <c r="R31" s="11"/>
    </row>
    <row r="32" spans="1:18">
      <c r="A32" t="s">
        <v>454</v>
      </c>
      <c r="B32" t="s">
        <v>452</v>
      </c>
      <c r="C32" s="10">
        <v>1</v>
      </c>
      <c r="D32" s="10"/>
      <c r="E32" s="10"/>
      <c r="F32" s="10"/>
      <c r="G32" s="10"/>
      <c r="H32" s="14"/>
      <c r="Q32" s="14"/>
    </row>
    <row r="33" spans="1:18">
      <c r="A33" t="s">
        <v>454</v>
      </c>
      <c r="B33" t="s">
        <v>454</v>
      </c>
      <c r="C33" s="10">
        <v>3</v>
      </c>
      <c r="D33" s="10">
        <v>20</v>
      </c>
      <c r="E33" s="10"/>
      <c r="F33" s="10"/>
      <c r="G33" s="10"/>
      <c r="H33" s="12"/>
      <c r="Q33" s="12"/>
    </row>
    <row r="34" spans="1:18">
      <c r="A34" t="s">
        <v>454</v>
      </c>
      <c r="B34" t="s">
        <v>460</v>
      </c>
      <c r="C34" s="10">
        <v>6</v>
      </c>
      <c r="D34" s="10"/>
      <c r="E34" s="10"/>
      <c r="F34" s="10"/>
      <c r="G34" s="10"/>
      <c r="H34" s="12"/>
      <c r="Q34" s="12"/>
      <c r="R34" s="11"/>
    </row>
    <row r="35" spans="1:18">
      <c r="A35" t="s">
        <v>454</v>
      </c>
      <c r="B35" t="s">
        <v>495</v>
      </c>
      <c r="C35" s="10">
        <v>21</v>
      </c>
      <c r="D35" s="10">
        <v>22</v>
      </c>
      <c r="E35" s="10"/>
      <c r="F35" s="10"/>
      <c r="G35" s="10"/>
      <c r="H35" s="12"/>
      <c r="Q35" s="12"/>
    </row>
    <row r="36" spans="1:18">
      <c r="A36" t="s">
        <v>458</v>
      </c>
      <c r="B36" t="s">
        <v>493</v>
      </c>
      <c r="C36" s="10">
        <v>18</v>
      </c>
      <c r="D36" s="10"/>
      <c r="E36" s="10"/>
      <c r="F36" s="10"/>
      <c r="G36" s="10"/>
      <c r="H36" s="12"/>
      <c r="Q36" s="12"/>
    </row>
    <row r="37" spans="1:18">
      <c r="A37" t="s">
        <v>458</v>
      </c>
      <c r="B37" t="s">
        <v>495</v>
      </c>
      <c r="C37" s="10">
        <v>22</v>
      </c>
      <c r="D37" s="10"/>
      <c r="E37" s="10"/>
      <c r="F37" s="10"/>
      <c r="G37" s="10"/>
      <c r="H37" s="12"/>
      <c r="Q37" s="12"/>
    </row>
    <row r="38" spans="1:18">
      <c r="A38" t="s">
        <v>460</v>
      </c>
      <c r="B38" t="s">
        <v>460</v>
      </c>
      <c r="C38" s="10">
        <v>5</v>
      </c>
      <c r="D38" s="10"/>
      <c r="E38" s="10"/>
      <c r="F38" s="10"/>
      <c r="G38" s="10"/>
      <c r="H38" s="12"/>
      <c r="Q38" s="12"/>
    </row>
    <row r="39" spans="1:18">
      <c r="A39" t="s">
        <v>462</v>
      </c>
      <c r="B39" t="s">
        <v>452</v>
      </c>
      <c r="C39" s="10">
        <v>1</v>
      </c>
      <c r="D39" s="10"/>
      <c r="E39" s="10"/>
      <c r="F39" s="10"/>
      <c r="G39" s="10"/>
      <c r="H39" s="14"/>
      <c r="Q39" s="14"/>
      <c r="R39" s="11"/>
    </row>
    <row r="40" spans="1:18">
      <c r="A40" t="s">
        <v>462</v>
      </c>
      <c r="B40" t="s">
        <v>466</v>
      </c>
      <c r="C40" s="10">
        <v>16</v>
      </c>
      <c r="D40" s="10"/>
      <c r="E40" s="10"/>
      <c r="F40" s="10"/>
      <c r="G40" s="10"/>
      <c r="H40" s="14"/>
      <c r="Q40" s="14"/>
    </row>
    <row r="41" spans="1:18">
      <c r="A41" t="s">
        <v>462</v>
      </c>
      <c r="B41" t="s">
        <v>495</v>
      </c>
      <c r="C41" s="10">
        <v>22</v>
      </c>
      <c r="D41" s="10"/>
      <c r="E41" s="10"/>
      <c r="F41" s="10"/>
      <c r="G41" s="10"/>
      <c r="H41" s="14"/>
      <c r="Q41" s="14"/>
      <c r="R41" s="11"/>
    </row>
    <row r="42" spans="1:18">
      <c r="A42" t="s">
        <v>464</v>
      </c>
      <c r="B42" t="s">
        <v>493</v>
      </c>
      <c r="C42" s="10">
        <v>18</v>
      </c>
      <c r="D42" s="10"/>
      <c r="E42" s="10"/>
      <c r="F42" s="10"/>
      <c r="G42" s="10"/>
    </row>
    <row r="43" spans="1:18">
      <c r="A43" t="s">
        <v>464</v>
      </c>
      <c r="B43" t="s">
        <v>460</v>
      </c>
      <c r="C43" s="10">
        <v>19</v>
      </c>
      <c r="D43" s="10"/>
      <c r="E43" s="10"/>
      <c r="F43" s="10"/>
      <c r="G43" s="10"/>
    </row>
    <row r="44" spans="1:18">
      <c r="A44" t="s">
        <v>466</v>
      </c>
      <c r="B44" t="s">
        <v>452</v>
      </c>
      <c r="C44" s="10">
        <v>1</v>
      </c>
      <c r="D44" s="10"/>
      <c r="E44" s="10"/>
      <c r="F44" s="10"/>
      <c r="G44" s="10"/>
    </row>
    <row r="45" spans="1:18">
      <c r="A45" t="s">
        <v>466</v>
      </c>
      <c r="B45" t="s">
        <v>460</v>
      </c>
      <c r="C45" s="10">
        <v>5</v>
      </c>
      <c r="D45" s="10">
        <v>6</v>
      </c>
      <c r="E45" s="10"/>
      <c r="F45" s="10"/>
      <c r="G45" s="10"/>
    </row>
    <row r="46" spans="1:18">
      <c r="A46" t="s">
        <v>466</v>
      </c>
      <c r="B46" t="s">
        <v>495</v>
      </c>
      <c r="C46" s="10">
        <v>21</v>
      </c>
      <c r="D46" s="10">
        <v>22</v>
      </c>
      <c r="E46" s="10">
        <v>23</v>
      </c>
      <c r="F46" s="10"/>
      <c r="G46" s="10"/>
    </row>
    <row r="47" spans="1:18">
      <c r="A47" t="s">
        <v>468</v>
      </c>
      <c r="B47" t="s">
        <v>468</v>
      </c>
      <c r="C47" s="10">
        <v>3</v>
      </c>
      <c r="D47" s="10"/>
      <c r="E47" s="10"/>
      <c r="F47" s="10"/>
      <c r="G47" s="10"/>
    </row>
    <row r="48" spans="1:18">
      <c r="A48" t="s">
        <v>468</v>
      </c>
      <c r="B48" t="s">
        <v>495</v>
      </c>
      <c r="C48" s="10">
        <v>19</v>
      </c>
      <c r="D48" s="10"/>
      <c r="E48" s="10"/>
      <c r="F48" s="10"/>
      <c r="G48" s="10"/>
    </row>
    <row r="49" spans="1:7">
      <c r="A49" t="s">
        <v>470</v>
      </c>
      <c r="B49" t="s">
        <v>495</v>
      </c>
      <c r="C49" s="10">
        <v>19</v>
      </c>
      <c r="D49" s="10"/>
      <c r="E49" s="10"/>
      <c r="F49" s="10"/>
      <c r="G49" s="10"/>
    </row>
    <row r="50" spans="1:7">
      <c r="A50" t="s">
        <v>472</v>
      </c>
      <c r="B50" t="s">
        <v>495</v>
      </c>
      <c r="C50" s="10">
        <v>19</v>
      </c>
      <c r="D50" s="10"/>
      <c r="E50" s="10"/>
      <c r="F50" s="10"/>
      <c r="G50" s="10"/>
    </row>
    <row r="51" spans="1:7">
      <c r="A51" t="s">
        <v>488</v>
      </c>
      <c r="B51" t="s">
        <v>495</v>
      </c>
      <c r="C51" s="10">
        <v>22</v>
      </c>
      <c r="D51" s="10"/>
      <c r="E51" s="10"/>
      <c r="F51" s="10"/>
      <c r="G51" s="10"/>
    </row>
    <row r="52" spans="1:7">
      <c r="A52" t="s">
        <v>474</v>
      </c>
      <c r="B52" t="s">
        <v>452</v>
      </c>
      <c r="C52" s="10">
        <v>1</v>
      </c>
      <c r="D52" s="10"/>
      <c r="E52" s="10"/>
      <c r="F52" s="10"/>
      <c r="G52" s="10"/>
    </row>
    <row r="53" spans="1:7">
      <c r="A53" t="s">
        <v>474</v>
      </c>
      <c r="B53" t="s">
        <v>460</v>
      </c>
      <c r="C53" s="10">
        <v>5</v>
      </c>
      <c r="D53" s="10">
        <v>6</v>
      </c>
      <c r="E53" s="10"/>
      <c r="F53" s="10"/>
      <c r="G53" s="10"/>
    </row>
    <row r="54" spans="1:7">
      <c r="A54" t="s">
        <v>474</v>
      </c>
      <c r="B54" t="s">
        <v>466</v>
      </c>
      <c r="C54" s="10">
        <v>22</v>
      </c>
      <c r="D54" s="10">
        <v>23</v>
      </c>
      <c r="E54" s="10">
        <v>24</v>
      </c>
      <c r="F54" s="10">
        <v>25</v>
      </c>
      <c r="G54" s="10">
        <v>26</v>
      </c>
    </row>
    <row r="55" spans="1:7">
      <c r="A55" t="s">
        <v>474</v>
      </c>
      <c r="B55" t="s">
        <v>495</v>
      </c>
      <c r="C55" s="10">
        <v>22</v>
      </c>
      <c r="D55" s="10"/>
      <c r="E55" s="10"/>
      <c r="F55" s="10"/>
      <c r="G55" s="10"/>
    </row>
    <row r="56" spans="1:7">
      <c r="A56" t="s">
        <v>476</v>
      </c>
      <c r="B56" t="s">
        <v>452</v>
      </c>
      <c r="C56" s="10">
        <v>1</v>
      </c>
      <c r="D56" s="10"/>
      <c r="E56" s="10"/>
      <c r="F56" s="10"/>
      <c r="G56" s="10"/>
    </row>
    <row r="57" spans="1:7">
      <c r="A57" t="s">
        <v>476</v>
      </c>
      <c r="B57" t="s">
        <v>460</v>
      </c>
      <c r="C57" s="10">
        <v>6</v>
      </c>
      <c r="D57" s="10"/>
      <c r="E57" s="10"/>
      <c r="F57" s="10"/>
      <c r="G57" s="10"/>
    </row>
    <row r="58" spans="1:7">
      <c r="A58" t="s">
        <v>476</v>
      </c>
      <c r="B58" t="s">
        <v>495</v>
      </c>
      <c r="C58" s="10">
        <v>27</v>
      </c>
      <c r="D58" s="10"/>
      <c r="E58" s="10"/>
      <c r="F58" s="10"/>
      <c r="G58" s="10"/>
    </row>
    <row r="59" spans="1:7">
      <c r="A59" t="s">
        <v>495</v>
      </c>
      <c r="B59" t="s">
        <v>495</v>
      </c>
      <c r="C59" s="10">
        <v>21</v>
      </c>
      <c r="D59" s="10">
        <v>22</v>
      </c>
      <c r="E59" s="10"/>
      <c r="F59" s="10"/>
      <c r="G59" s="1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216"/>
  <sheetViews>
    <sheetView topLeftCell="A96" workbookViewId="0"/>
  </sheetViews>
  <sheetFormatPr baseColWidth="10" defaultColWidth="8.83203125" defaultRowHeight="15"/>
  <cols>
    <col min="1" max="1" width="21" customWidth="1"/>
    <col min="2" max="2" width="24.1640625" customWidth="1"/>
  </cols>
  <sheetData>
    <row r="1" spans="1:20">
      <c r="A1" t="s">
        <v>496</v>
      </c>
    </row>
    <row r="2" spans="1:20">
      <c r="A2" s="9" t="s">
        <v>447</v>
      </c>
      <c r="B2" s="9" t="s">
        <v>448</v>
      </c>
      <c r="C2" s="1" t="s">
        <v>449</v>
      </c>
      <c r="H2" s="1" t="s">
        <v>450</v>
      </c>
    </row>
    <row r="3" spans="1:20">
      <c r="A3" s="18" t="s">
        <v>451</v>
      </c>
      <c r="B3" s="19" t="s">
        <v>497</v>
      </c>
      <c r="C3" s="12">
        <v>1</v>
      </c>
      <c r="D3" s="12">
        <v>2</v>
      </c>
      <c r="E3" s="14"/>
      <c r="F3" s="14"/>
      <c r="H3" s="12">
        <v>1</v>
      </c>
      <c r="I3" s="13" t="s">
        <v>457</v>
      </c>
    </row>
    <row r="4" spans="1:20">
      <c r="A4" s="18" t="s">
        <v>451</v>
      </c>
      <c r="B4" s="19" t="s">
        <v>452</v>
      </c>
      <c r="C4" s="12">
        <v>3</v>
      </c>
      <c r="D4" s="14"/>
      <c r="E4" s="14"/>
      <c r="F4" s="14"/>
      <c r="H4" s="12">
        <v>2</v>
      </c>
      <c r="I4" s="11" t="s">
        <v>498</v>
      </c>
      <c r="S4" s="20"/>
      <c r="T4" s="20"/>
    </row>
    <row r="5" spans="1:20">
      <c r="A5" s="18" t="s">
        <v>451</v>
      </c>
      <c r="B5" s="21" t="s">
        <v>499</v>
      </c>
      <c r="C5" s="12">
        <v>1</v>
      </c>
      <c r="D5" s="14"/>
      <c r="E5" s="14"/>
      <c r="F5" s="14"/>
      <c r="H5" s="12">
        <v>3</v>
      </c>
      <c r="I5" s="11" t="s">
        <v>453</v>
      </c>
      <c r="S5" s="20"/>
      <c r="T5" s="20"/>
    </row>
    <row r="6" spans="1:20">
      <c r="A6" s="18" t="s">
        <v>451</v>
      </c>
      <c r="B6" s="19" t="s">
        <v>454</v>
      </c>
      <c r="C6" s="12">
        <v>4</v>
      </c>
      <c r="D6" s="14"/>
      <c r="E6" s="14"/>
      <c r="F6" s="14"/>
      <c r="H6" s="12">
        <v>4</v>
      </c>
      <c r="I6" s="11" t="s">
        <v>455</v>
      </c>
      <c r="S6" s="20"/>
      <c r="T6" s="20"/>
    </row>
    <row r="7" spans="1:20">
      <c r="A7" s="18" t="s">
        <v>451</v>
      </c>
      <c r="B7" s="19" t="s">
        <v>500</v>
      </c>
      <c r="C7" s="12">
        <v>1</v>
      </c>
      <c r="D7" s="14">
        <v>5</v>
      </c>
      <c r="E7" s="14"/>
      <c r="F7" s="14"/>
      <c r="H7" s="14">
        <v>5</v>
      </c>
      <c r="I7" s="15" t="s">
        <v>501</v>
      </c>
      <c r="S7" s="20"/>
      <c r="T7" s="20"/>
    </row>
    <row r="8" spans="1:20">
      <c r="A8" s="18" t="s">
        <v>451</v>
      </c>
      <c r="B8" s="19" t="s">
        <v>458</v>
      </c>
      <c r="C8" s="12">
        <v>6</v>
      </c>
      <c r="D8" s="22"/>
      <c r="E8" s="14"/>
      <c r="F8" s="14"/>
      <c r="H8" s="14">
        <v>6</v>
      </c>
      <c r="I8" s="11" t="s">
        <v>459</v>
      </c>
      <c r="S8" s="20"/>
      <c r="T8" s="20"/>
    </row>
    <row r="9" spans="1:20">
      <c r="A9" s="18" t="s">
        <v>451</v>
      </c>
      <c r="B9" s="19" t="s">
        <v>460</v>
      </c>
      <c r="C9" s="14">
        <v>7</v>
      </c>
      <c r="D9" s="14">
        <v>8</v>
      </c>
      <c r="E9" s="14"/>
      <c r="F9" s="14"/>
      <c r="H9" s="12">
        <v>7</v>
      </c>
      <c r="I9" s="11" t="s">
        <v>461</v>
      </c>
      <c r="S9" s="20"/>
      <c r="T9" s="20"/>
    </row>
    <row r="10" spans="1:20">
      <c r="A10" s="18" t="s">
        <v>451</v>
      </c>
      <c r="B10" s="19" t="s">
        <v>502</v>
      </c>
      <c r="C10" s="12">
        <v>9</v>
      </c>
      <c r="D10" s="14"/>
      <c r="E10" s="14"/>
      <c r="F10" s="14"/>
      <c r="H10" s="12">
        <v>8</v>
      </c>
      <c r="I10" s="11" t="s">
        <v>463</v>
      </c>
      <c r="S10" s="20"/>
      <c r="T10" s="20"/>
    </row>
    <row r="11" spans="1:20">
      <c r="A11" s="18" t="s">
        <v>451</v>
      </c>
      <c r="B11" s="19" t="s">
        <v>503</v>
      </c>
      <c r="C11" s="12">
        <v>1</v>
      </c>
      <c r="D11" s="12">
        <v>10</v>
      </c>
      <c r="E11" s="14"/>
      <c r="F11" s="14"/>
      <c r="H11" s="12">
        <v>9</v>
      </c>
      <c r="I11" s="11" t="s">
        <v>504</v>
      </c>
      <c r="S11" s="20"/>
      <c r="T11" s="20"/>
    </row>
    <row r="12" spans="1:20">
      <c r="A12" s="18" t="s">
        <v>451</v>
      </c>
      <c r="B12" s="19" t="s">
        <v>462</v>
      </c>
      <c r="C12" s="12">
        <v>11</v>
      </c>
      <c r="D12" s="14">
        <v>12</v>
      </c>
      <c r="E12" s="14">
        <v>13</v>
      </c>
      <c r="F12" s="14"/>
      <c r="H12" s="12">
        <v>10</v>
      </c>
      <c r="I12" s="2" t="s">
        <v>505</v>
      </c>
      <c r="S12" s="20"/>
      <c r="T12" s="20"/>
    </row>
    <row r="13" spans="1:20">
      <c r="A13" s="18" t="s">
        <v>451</v>
      </c>
      <c r="B13" s="19" t="s">
        <v>464</v>
      </c>
      <c r="C13" s="12">
        <v>14</v>
      </c>
      <c r="D13" s="14"/>
      <c r="E13" s="14"/>
      <c r="F13" s="14"/>
      <c r="H13" s="12">
        <v>11</v>
      </c>
      <c r="I13" s="13" t="s">
        <v>465</v>
      </c>
      <c r="S13" s="20"/>
      <c r="T13" s="20"/>
    </row>
    <row r="14" spans="1:20">
      <c r="A14" s="18" t="s">
        <v>451</v>
      </c>
      <c r="B14" s="19" t="s">
        <v>466</v>
      </c>
      <c r="C14" s="12">
        <v>15</v>
      </c>
      <c r="D14" s="14">
        <v>16</v>
      </c>
      <c r="E14" s="14"/>
      <c r="F14" s="14"/>
      <c r="H14" s="12">
        <v>12</v>
      </c>
      <c r="I14" s="13" t="s">
        <v>467</v>
      </c>
      <c r="S14" s="20"/>
      <c r="T14" s="20"/>
    </row>
    <row r="15" spans="1:20">
      <c r="A15" s="18" t="s">
        <v>451</v>
      </c>
      <c r="B15" s="19" t="s">
        <v>506</v>
      </c>
      <c r="C15" s="12">
        <v>17</v>
      </c>
      <c r="D15" s="12"/>
      <c r="E15" s="12"/>
      <c r="F15" s="14"/>
      <c r="H15" s="12">
        <v>13</v>
      </c>
      <c r="I15" s="11" t="s">
        <v>469</v>
      </c>
      <c r="S15" s="20"/>
      <c r="T15" s="20"/>
    </row>
    <row r="16" spans="1:20">
      <c r="A16" s="18" t="s">
        <v>451</v>
      </c>
      <c r="B16" s="19" t="s">
        <v>507</v>
      </c>
      <c r="C16" s="12">
        <v>17</v>
      </c>
      <c r="D16" s="14"/>
      <c r="E16" s="14"/>
      <c r="F16" s="14"/>
      <c r="H16" s="12">
        <v>14</v>
      </c>
      <c r="I16" s="11" t="s">
        <v>471</v>
      </c>
      <c r="S16" s="20"/>
      <c r="T16" s="20"/>
    </row>
    <row r="17" spans="1:26">
      <c r="A17" s="18" t="s">
        <v>451</v>
      </c>
      <c r="B17" s="19" t="s">
        <v>508</v>
      </c>
      <c r="C17" s="12">
        <v>18</v>
      </c>
      <c r="D17" s="12"/>
      <c r="E17" s="14"/>
      <c r="F17" s="14"/>
      <c r="H17" s="12">
        <v>15</v>
      </c>
      <c r="I17" s="13" t="s">
        <v>473</v>
      </c>
      <c r="S17" s="20"/>
      <c r="T17" s="20"/>
    </row>
    <row r="18" spans="1:26">
      <c r="A18" s="18" t="s">
        <v>451</v>
      </c>
      <c r="B18" s="19" t="s">
        <v>474</v>
      </c>
      <c r="C18" s="12">
        <v>21</v>
      </c>
      <c r="D18" s="14"/>
      <c r="E18" s="14"/>
      <c r="F18" s="14"/>
      <c r="H18" s="12">
        <v>16</v>
      </c>
      <c r="I18" s="13" t="s">
        <v>475</v>
      </c>
      <c r="S18" s="20"/>
      <c r="T18" s="20"/>
    </row>
    <row r="19" spans="1:26">
      <c r="A19" s="18" t="s">
        <v>451</v>
      </c>
      <c r="B19" s="19" t="s">
        <v>476</v>
      </c>
      <c r="C19" s="12">
        <v>19</v>
      </c>
      <c r="D19" s="14"/>
      <c r="E19" s="14"/>
      <c r="F19" s="14"/>
      <c r="H19" s="12">
        <v>17</v>
      </c>
      <c r="I19" s="13" t="s">
        <v>509</v>
      </c>
      <c r="S19" s="20"/>
      <c r="T19" s="20"/>
    </row>
    <row r="20" spans="1:26">
      <c r="A20" s="18" t="s">
        <v>451</v>
      </c>
      <c r="B20" s="19" t="s">
        <v>510</v>
      </c>
      <c r="C20" s="12">
        <v>20</v>
      </c>
      <c r="D20" s="14"/>
      <c r="E20" s="14"/>
      <c r="F20" s="14"/>
      <c r="H20" s="12">
        <v>18</v>
      </c>
      <c r="I20" s="11" t="s">
        <v>489</v>
      </c>
      <c r="S20" s="20"/>
      <c r="T20" s="20"/>
    </row>
    <row r="21" spans="1:26">
      <c r="A21" s="18" t="s">
        <v>451</v>
      </c>
      <c r="B21" s="19" t="s">
        <v>511</v>
      </c>
      <c r="C21" s="12">
        <v>14</v>
      </c>
      <c r="D21" s="14"/>
      <c r="E21" s="14"/>
      <c r="F21" s="14"/>
      <c r="H21" s="12">
        <v>19</v>
      </c>
      <c r="I21" s="11" t="s">
        <v>479</v>
      </c>
      <c r="S21" s="20"/>
      <c r="T21" s="20"/>
      <c r="Z21" s="16" t="s">
        <v>512</v>
      </c>
    </row>
    <row r="22" spans="1:26">
      <c r="A22" s="18" t="s">
        <v>451</v>
      </c>
      <c r="B22" s="19" t="s">
        <v>513</v>
      </c>
      <c r="C22" s="23">
        <v>1</v>
      </c>
      <c r="D22" s="14"/>
      <c r="E22" s="14"/>
      <c r="F22" s="14"/>
      <c r="H22" s="14">
        <v>20</v>
      </c>
      <c r="I22" s="11" t="s">
        <v>514</v>
      </c>
      <c r="S22" s="20"/>
      <c r="T22" s="20"/>
    </row>
    <row r="23" spans="1:26">
      <c r="A23" s="18" t="s">
        <v>478</v>
      </c>
      <c r="B23" s="19" t="s">
        <v>497</v>
      </c>
      <c r="C23" s="23">
        <v>1</v>
      </c>
      <c r="D23" s="14">
        <v>22</v>
      </c>
      <c r="E23" s="14"/>
      <c r="F23" s="14"/>
      <c r="H23" s="12">
        <v>21</v>
      </c>
      <c r="I23" s="11" t="s">
        <v>477</v>
      </c>
      <c r="S23" s="20"/>
      <c r="T23" s="20"/>
    </row>
    <row r="24" spans="1:26">
      <c r="A24" s="18" t="s">
        <v>478</v>
      </c>
      <c r="B24" s="19" t="s">
        <v>452</v>
      </c>
      <c r="C24" s="24">
        <v>3</v>
      </c>
      <c r="D24" s="14"/>
      <c r="E24" s="14"/>
      <c r="F24" s="14"/>
      <c r="H24" s="12">
        <v>22</v>
      </c>
      <c r="I24" s="11" t="s">
        <v>515</v>
      </c>
      <c r="S24" s="20"/>
      <c r="T24" s="20"/>
    </row>
    <row r="25" spans="1:26">
      <c r="A25" s="18" t="s">
        <v>478</v>
      </c>
      <c r="B25" s="21" t="s">
        <v>499</v>
      </c>
      <c r="C25" s="23">
        <v>1</v>
      </c>
      <c r="D25" s="14"/>
      <c r="E25" s="14"/>
      <c r="F25" s="14"/>
      <c r="H25" s="12">
        <v>23</v>
      </c>
      <c r="I25" s="11" t="s">
        <v>480</v>
      </c>
      <c r="S25" s="20"/>
      <c r="T25" s="20"/>
    </row>
    <row r="26" spans="1:26">
      <c r="A26" s="18" t="s">
        <v>478</v>
      </c>
      <c r="B26" s="19" t="s">
        <v>454</v>
      </c>
      <c r="C26" s="12">
        <v>4</v>
      </c>
      <c r="D26" s="14"/>
      <c r="E26" s="14"/>
      <c r="F26" s="14"/>
      <c r="H26" s="12">
        <v>24</v>
      </c>
      <c r="I26" s="11" t="s">
        <v>516</v>
      </c>
      <c r="S26" s="20"/>
      <c r="T26" s="20"/>
    </row>
    <row r="27" spans="1:26">
      <c r="A27" s="18" t="s">
        <v>478</v>
      </c>
      <c r="B27" s="19" t="s">
        <v>500</v>
      </c>
      <c r="C27" s="12">
        <v>1</v>
      </c>
      <c r="D27" s="14">
        <v>5</v>
      </c>
      <c r="E27" s="14"/>
      <c r="F27" s="14"/>
      <c r="H27" s="12">
        <v>25</v>
      </c>
      <c r="I27" s="13" t="s">
        <v>481</v>
      </c>
      <c r="S27" s="20"/>
      <c r="T27" s="20"/>
    </row>
    <row r="28" spans="1:26">
      <c r="A28" s="18" t="s">
        <v>478</v>
      </c>
      <c r="B28" s="19" t="s">
        <v>458</v>
      </c>
      <c r="C28" s="12">
        <v>1</v>
      </c>
      <c r="D28" s="14"/>
      <c r="E28" s="14"/>
      <c r="F28" s="14"/>
      <c r="H28" s="12">
        <v>26</v>
      </c>
      <c r="I28" s="13" t="s">
        <v>482</v>
      </c>
      <c r="S28" s="20"/>
      <c r="T28" s="20"/>
    </row>
    <row r="29" spans="1:26">
      <c r="A29" s="18" t="s">
        <v>478</v>
      </c>
      <c r="B29" s="19" t="s">
        <v>460</v>
      </c>
      <c r="C29" s="12">
        <v>7</v>
      </c>
      <c r="D29" s="12">
        <v>8</v>
      </c>
      <c r="E29" s="14"/>
      <c r="F29" s="14"/>
      <c r="H29" s="12">
        <v>27</v>
      </c>
      <c r="I29" t="s">
        <v>484</v>
      </c>
      <c r="S29" s="20"/>
      <c r="T29" s="20"/>
    </row>
    <row r="30" spans="1:26">
      <c r="A30" s="18" t="s">
        <v>478</v>
      </c>
      <c r="B30" s="19" t="s">
        <v>517</v>
      </c>
      <c r="C30" s="12">
        <v>17</v>
      </c>
      <c r="D30" s="14"/>
      <c r="E30" s="14"/>
      <c r="F30" s="14"/>
      <c r="H30" s="14">
        <v>28</v>
      </c>
      <c r="I30" s="11" t="s">
        <v>518</v>
      </c>
      <c r="S30" s="20"/>
      <c r="T30" s="20"/>
    </row>
    <row r="31" spans="1:26">
      <c r="A31" s="18" t="s">
        <v>478</v>
      </c>
      <c r="B31" s="19" t="s">
        <v>503</v>
      </c>
      <c r="C31" s="12">
        <v>1</v>
      </c>
      <c r="D31" s="25">
        <v>10</v>
      </c>
      <c r="E31" s="14"/>
      <c r="F31" s="14"/>
      <c r="H31" s="12">
        <v>29</v>
      </c>
      <c r="I31" t="s">
        <v>483</v>
      </c>
      <c r="S31" s="20"/>
      <c r="T31" s="20"/>
    </row>
    <row r="32" spans="1:26">
      <c r="A32" s="18" t="s">
        <v>478</v>
      </c>
      <c r="B32" s="19" t="s">
        <v>462</v>
      </c>
      <c r="C32" s="12">
        <v>11</v>
      </c>
      <c r="D32" s="26">
        <v>12</v>
      </c>
      <c r="E32" s="14">
        <v>13</v>
      </c>
      <c r="F32" s="14"/>
      <c r="H32" s="14">
        <v>30</v>
      </c>
      <c r="I32" s="11" t="s">
        <v>485</v>
      </c>
    </row>
    <row r="33" spans="1:19">
      <c r="A33" s="18" t="s">
        <v>478</v>
      </c>
      <c r="B33" s="19" t="s">
        <v>464</v>
      </c>
      <c r="C33" s="12">
        <v>23</v>
      </c>
      <c r="D33" s="14">
        <v>14</v>
      </c>
      <c r="E33" s="14"/>
      <c r="F33" s="14"/>
      <c r="H33" s="12">
        <v>31</v>
      </c>
      <c r="I33" s="17" t="s">
        <v>519</v>
      </c>
    </row>
    <row r="34" spans="1:19">
      <c r="A34" s="18" t="s">
        <v>478</v>
      </c>
      <c r="B34" s="19" t="s">
        <v>520</v>
      </c>
      <c r="C34" s="12">
        <v>24</v>
      </c>
      <c r="D34" s="12"/>
      <c r="E34" s="14"/>
      <c r="F34" s="14"/>
      <c r="H34" s="12">
        <v>32</v>
      </c>
      <c r="I34" s="11" t="s">
        <v>521</v>
      </c>
    </row>
    <row r="35" spans="1:19" ht="14.5" customHeight="1">
      <c r="A35" s="18" t="s">
        <v>478</v>
      </c>
      <c r="B35" s="19" t="s">
        <v>466</v>
      </c>
      <c r="C35" s="12">
        <v>25</v>
      </c>
      <c r="D35" s="14"/>
      <c r="E35" s="14"/>
      <c r="F35" s="14"/>
      <c r="H35" s="12">
        <v>33</v>
      </c>
      <c r="I35" s="11" t="s">
        <v>486</v>
      </c>
    </row>
    <row r="36" spans="1:19">
      <c r="A36" s="18" t="s">
        <v>478</v>
      </c>
      <c r="B36" s="19" t="s">
        <v>506</v>
      </c>
      <c r="C36" s="12">
        <v>1</v>
      </c>
      <c r="D36" s="14"/>
      <c r="E36" s="14"/>
      <c r="F36" s="14"/>
      <c r="H36" s="12">
        <v>34</v>
      </c>
      <c r="I36" s="11" t="s">
        <v>487</v>
      </c>
    </row>
    <row r="37" spans="1:19">
      <c r="A37" s="18" t="s">
        <v>478</v>
      </c>
      <c r="B37" s="19" t="s">
        <v>508</v>
      </c>
      <c r="C37" s="12">
        <v>18</v>
      </c>
      <c r="D37" s="14"/>
      <c r="E37" s="14"/>
      <c r="F37" s="14"/>
      <c r="H37" s="12">
        <v>35</v>
      </c>
      <c r="I37" s="11" t="s">
        <v>490</v>
      </c>
    </row>
    <row r="38" spans="1:19">
      <c r="A38" s="18" t="s">
        <v>478</v>
      </c>
      <c r="B38" s="19" t="s">
        <v>474</v>
      </c>
      <c r="C38" s="12">
        <v>21</v>
      </c>
      <c r="D38" s="12"/>
      <c r="E38" s="12"/>
      <c r="F38" s="14"/>
      <c r="H38" s="12">
        <v>36</v>
      </c>
      <c r="I38" s="11" t="s">
        <v>491</v>
      </c>
      <c r="O38" s="27"/>
    </row>
    <row r="39" spans="1:19">
      <c r="A39" s="18" t="s">
        <v>478</v>
      </c>
      <c r="B39" s="19" t="s">
        <v>476</v>
      </c>
      <c r="C39" s="12">
        <v>15</v>
      </c>
      <c r="D39" s="12">
        <v>26</v>
      </c>
      <c r="E39" s="14"/>
      <c r="F39" s="14"/>
      <c r="H39" s="14">
        <v>37</v>
      </c>
      <c r="I39" s="11" t="s">
        <v>492</v>
      </c>
    </row>
    <row r="40" spans="1:19">
      <c r="A40" s="18" t="s">
        <v>478</v>
      </c>
      <c r="B40" s="19" t="s">
        <v>511</v>
      </c>
      <c r="C40" s="12">
        <v>23</v>
      </c>
      <c r="D40" s="14">
        <v>14</v>
      </c>
      <c r="E40" s="14"/>
      <c r="F40" s="14"/>
      <c r="H40" s="14">
        <v>38</v>
      </c>
      <c r="I40" s="11" t="s">
        <v>522</v>
      </c>
    </row>
    <row r="41" spans="1:19">
      <c r="A41" s="18" t="s">
        <v>478</v>
      </c>
      <c r="B41" s="19" t="s">
        <v>523</v>
      </c>
      <c r="C41" s="12">
        <v>1</v>
      </c>
      <c r="D41" s="14">
        <v>31</v>
      </c>
      <c r="E41" s="14"/>
      <c r="F41" s="14"/>
      <c r="H41" s="14">
        <v>39</v>
      </c>
      <c r="I41" s="11" t="s">
        <v>494</v>
      </c>
    </row>
    <row r="42" spans="1:19">
      <c r="A42" s="18" t="s">
        <v>478</v>
      </c>
      <c r="B42" s="19" t="s">
        <v>513</v>
      </c>
      <c r="C42" s="12">
        <v>1</v>
      </c>
      <c r="D42" s="14"/>
      <c r="E42" s="14"/>
      <c r="F42" s="14"/>
    </row>
    <row r="43" spans="1:19" ht="16">
      <c r="A43" s="20" t="s">
        <v>497</v>
      </c>
      <c r="B43" s="19" t="s">
        <v>460</v>
      </c>
      <c r="C43" s="23">
        <v>27</v>
      </c>
      <c r="D43" s="23"/>
      <c r="E43" s="14"/>
      <c r="F43" s="14"/>
    </row>
    <row r="44" spans="1:19" ht="16">
      <c r="A44" s="20" t="s">
        <v>497</v>
      </c>
      <c r="B44" s="19" t="s">
        <v>495</v>
      </c>
      <c r="C44" s="24">
        <v>28</v>
      </c>
      <c r="D44" s="23"/>
      <c r="E44" s="14"/>
      <c r="F44" s="14"/>
      <c r="H44" s="14"/>
      <c r="J44" s="11"/>
      <c r="K44" s="20"/>
      <c r="R44" s="19"/>
      <c r="S44" s="19"/>
    </row>
    <row r="45" spans="1:19" ht="16">
      <c r="A45" s="20" t="s">
        <v>452</v>
      </c>
      <c r="B45" s="19" t="s">
        <v>452</v>
      </c>
      <c r="C45" s="23">
        <v>3</v>
      </c>
      <c r="D45" s="28"/>
      <c r="E45" s="29"/>
      <c r="F45" s="29"/>
      <c r="H45" s="14"/>
      <c r="K45" s="20"/>
      <c r="L45" s="20"/>
      <c r="M45" s="20"/>
      <c r="N45" s="20"/>
      <c r="O45" s="20"/>
      <c r="P45" s="20"/>
      <c r="Q45" s="20"/>
      <c r="R45" s="20"/>
      <c r="S45" s="30"/>
    </row>
    <row r="46" spans="1:19" ht="16">
      <c r="A46" s="20" t="s">
        <v>452</v>
      </c>
      <c r="B46" s="19" t="s">
        <v>493</v>
      </c>
      <c r="C46" s="12">
        <v>29</v>
      </c>
      <c r="D46" s="29"/>
      <c r="E46" s="29"/>
      <c r="F46" s="29"/>
      <c r="H46" s="14"/>
      <c r="K46" s="20"/>
      <c r="L46" s="20"/>
      <c r="M46" s="20"/>
      <c r="N46" s="20"/>
      <c r="O46" s="20"/>
      <c r="P46" s="20"/>
      <c r="Q46" s="20"/>
      <c r="R46" s="20"/>
      <c r="S46" s="30"/>
    </row>
    <row r="47" spans="1:19" ht="16">
      <c r="A47" s="20" t="s">
        <v>452</v>
      </c>
      <c r="B47" s="19" t="s">
        <v>460</v>
      </c>
      <c r="C47" s="12">
        <v>27</v>
      </c>
      <c r="D47" s="29"/>
      <c r="E47" s="29"/>
      <c r="F47" s="29"/>
      <c r="H47" s="14"/>
      <c r="K47" s="20"/>
      <c r="R47" s="20"/>
      <c r="S47" s="30"/>
    </row>
    <row r="48" spans="1:19" ht="16">
      <c r="A48" s="20" t="s">
        <v>452</v>
      </c>
      <c r="B48" s="19" t="s">
        <v>495</v>
      </c>
      <c r="C48" s="12">
        <v>27</v>
      </c>
      <c r="D48" s="29"/>
      <c r="E48" s="29"/>
      <c r="F48" s="29"/>
      <c r="H48" s="14"/>
      <c r="K48" s="20"/>
      <c r="L48" s="20"/>
      <c r="M48" s="20"/>
      <c r="N48" s="20"/>
      <c r="O48" s="20"/>
      <c r="P48" s="20"/>
      <c r="Q48" s="20"/>
      <c r="R48" s="20"/>
      <c r="S48" s="30"/>
    </row>
    <row r="49" spans="1:21" ht="16">
      <c r="A49" s="20" t="s">
        <v>454</v>
      </c>
      <c r="B49" s="19" t="s">
        <v>452</v>
      </c>
      <c r="C49" s="14">
        <v>3</v>
      </c>
      <c r="D49" s="29"/>
      <c r="E49" s="29"/>
      <c r="F49" s="29"/>
      <c r="H49" s="14"/>
      <c r="K49" s="20"/>
      <c r="L49" s="20"/>
      <c r="M49" s="20"/>
      <c r="N49" s="20"/>
      <c r="O49" s="20"/>
      <c r="P49" s="20"/>
      <c r="Q49" s="20"/>
      <c r="R49" s="20"/>
      <c r="S49" s="30"/>
    </row>
    <row r="50" spans="1:21" ht="16">
      <c r="A50" s="20" t="s">
        <v>454</v>
      </c>
      <c r="B50" s="19" t="s">
        <v>454</v>
      </c>
      <c r="C50" s="14">
        <v>1</v>
      </c>
      <c r="D50" s="14">
        <v>30</v>
      </c>
      <c r="E50" s="14"/>
      <c r="F50" s="14"/>
      <c r="H50" s="14"/>
      <c r="K50" s="20"/>
      <c r="L50" s="20"/>
      <c r="M50" s="20"/>
      <c r="N50" s="20"/>
      <c r="O50" s="20"/>
      <c r="P50" s="20"/>
      <c r="Q50" s="20"/>
      <c r="R50" s="20"/>
      <c r="S50" s="30"/>
    </row>
    <row r="51" spans="1:21" ht="16">
      <c r="A51" s="20" t="s">
        <v>454</v>
      </c>
      <c r="B51" s="19" t="s">
        <v>460</v>
      </c>
      <c r="C51" s="12">
        <v>8</v>
      </c>
      <c r="D51" s="14"/>
      <c r="E51" s="14"/>
      <c r="F51" s="14"/>
      <c r="H51" s="14"/>
      <c r="K51" s="20"/>
      <c r="L51" s="19"/>
      <c r="M51" s="19"/>
      <c r="N51" s="19"/>
      <c r="O51" s="19"/>
      <c r="P51" s="19"/>
      <c r="Q51" s="19"/>
      <c r="R51" s="20"/>
      <c r="S51" s="30"/>
    </row>
    <row r="52" spans="1:21" ht="16">
      <c r="A52" s="20" t="s">
        <v>454</v>
      </c>
      <c r="B52" s="19" t="s">
        <v>502</v>
      </c>
      <c r="C52" s="12">
        <v>32</v>
      </c>
      <c r="D52" s="14"/>
      <c r="E52" s="14"/>
      <c r="F52" s="14"/>
      <c r="H52" s="14"/>
      <c r="K52" s="20"/>
      <c r="L52" s="20"/>
      <c r="M52" s="20"/>
      <c r="N52" s="20"/>
      <c r="O52" s="20"/>
      <c r="P52" s="20"/>
      <c r="Q52" s="20"/>
      <c r="R52" s="20"/>
      <c r="S52" s="30"/>
    </row>
    <row r="53" spans="1:21" ht="16">
      <c r="A53" s="20" t="s">
        <v>454</v>
      </c>
      <c r="B53" s="19" t="s">
        <v>495</v>
      </c>
      <c r="C53" s="12">
        <v>33</v>
      </c>
      <c r="D53" s="14">
        <v>34</v>
      </c>
      <c r="E53" s="14"/>
      <c r="F53" s="14"/>
      <c r="H53" s="14"/>
      <c r="K53" s="20"/>
      <c r="L53" s="20"/>
      <c r="M53" s="20"/>
      <c r="N53" s="20"/>
      <c r="O53" s="20"/>
      <c r="P53" s="20"/>
      <c r="Q53" s="20"/>
      <c r="R53" s="12"/>
      <c r="S53" s="12"/>
      <c r="T53" s="14"/>
      <c r="U53" s="14"/>
    </row>
    <row r="54" spans="1:21" ht="16">
      <c r="A54" s="20" t="s">
        <v>500</v>
      </c>
      <c r="B54" s="19" t="s">
        <v>493</v>
      </c>
      <c r="C54" s="12">
        <v>29</v>
      </c>
      <c r="D54" s="12"/>
      <c r="E54" s="14"/>
      <c r="F54" s="14"/>
      <c r="H54" s="14"/>
      <c r="K54" s="20"/>
      <c r="L54" s="20"/>
      <c r="M54" s="20"/>
      <c r="N54" s="20"/>
      <c r="O54" s="20"/>
      <c r="P54" s="20"/>
      <c r="Q54" s="20"/>
      <c r="R54" s="12"/>
      <c r="S54" s="14"/>
      <c r="T54" s="14"/>
      <c r="U54" s="14"/>
    </row>
    <row r="55" spans="1:21" ht="16">
      <c r="A55" s="20" t="s">
        <v>500</v>
      </c>
      <c r="B55" s="19" t="s">
        <v>460</v>
      </c>
      <c r="C55" s="12">
        <v>1</v>
      </c>
      <c r="D55" s="14"/>
      <c r="E55" s="14"/>
      <c r="F55" s="14"/>
      <c r="H55" s="14"/>
      <c r="K55" s="20"/>
      <c r="L55" s="20"/>
      <c r="M55" s="20"/>
      <c r="N55" s="20"/>
      <c r="O55" s="20"/>
      <c r="P55" s="20"/>
      <c r="Q55" s="20"/>
      <c r="R55" s="12"/>
      <c r="S55" s="14"/>
      <c r="T55" s="14"/>
      <c r="U55" s="14"/>
    </row>
    <row r="56" spans="1:21" ht="16">
      <c r="A56" s="20" t="s">
        <v>500</v>
      </c>
      <c r="B56" s="19" t="s">
        <v>502</v>
      </c>
      <c r="C56" s="14">
        <v>1</v>
      </c>
      <c r="D56" s="14"/>
      <c r="E56" s="14"/>
      <c r="F56" s="14"/>
      <c r="K56" s="20"/>
      <c r="L56" s="20"/>
      <c r="M56" s="20"/>
      <c r="N56" s="20"/>
      <c r="O56" s="20"/>
      <c r="P56" s="20"/>
      <c r="Q56" s="20"/>
      <c r="R56" s="12"/>
      <c r="S56" s="14"/>
      <c r="T56" s="14"/>
      <c r="U56" s="14"/>
    </row>
    <row r="57" spans="1:21" ht="16">
      <c r="A57" s="20" t="s">
        <v>500</v>
      </c>
      <c r="B57" s="19" t="s">
        <v>495</v>
      </c>
      <c r="C57" s="14">
        <v>1</v>
      </c>
      <c r="D57" s="14">
        <v>27</v>
      </c>
      <c r="E57" s="14"/>
      <c r="F57" s="14"/>
      <c r="K57" s="20"/>
      <c r="L57" s="19"/>
      <c r="M57" s="19"/>
      <c r="N57" s="19"/>
      <c r="O57" s="19"/>
      <c r="P57" s="19"/>
      <c r="Q57" s="19"/>
      <c r="R57" s="14"/>
      <c r="S57" s="14"/>
      <c r="T57" s="14"/>
      <c r="U57" s="14"/>
    </row>
    <row r="58" spans="1:21" ht="16">
      <c r="A58" s="20" t="s">
        <v>458</v>
      </c>
      <c r="B58" s="19" t="s">
        <v>493</v>
      </c>
      <c r="C58" s="12">
        <v>29</v>
      </c>
      <c r="D58" s="14"/>
      <c r="E58" s="14"/>
      <c r="F58" s="14"/>
      <c r="K58" s="20"/>
      <c r="L58" s="20"/>
      <c r="M58" s="20"/>
      <c r="N58" s="20"/>
      <c r="O58" s="20"/>
      <c r="P58" s="20"/>
      <c r="Q58" s="20"/>
      <c r="R58" s="12"/>
      <c r="S58" s="22"/>
      <c r="T58" s="14"/>
      <c r="U58" s="14"/>
    </row>
    <row r="59" spans="1:21" ht="16">
      <c r="A59" s="20" t="s">
        <v>458</v>
      </c>
      <c r="B59" s="19" t="s">
        <v>495</v>
      </c>
      <c r="C59" s="14">
        <v>34</v>
      </c>
      <c r="D59" s="14"/>
      <c r="E59" s="14"/>
      <c r="F59" s="14"/>
      <c r="K59" s="20"/>
      <c r="L59" s="20"/>
      <c r="M59" s="20"/>
      <c r="N59" s="20"/>
      <c r="O59" s="20"/>
      <c r="P59" s="20"/>
      <c r="Q59" s="20"/>
      <c r="R59" s="14"/>
      <c r="S59" s="14"/>
      <c r="T59" s="14"/>
      <c r="U59" s="14"/>
    </row>
    <row r="60" spans="1:21" ht="16">
      <c r="A60" s="20" t="s">
        <v>460</v>
      </c>
      <c r="B60" s="19" t="s">
        <v>460</v>
      </c>
      <c r="C60" s="14">
        <v>7</v>
      </c>
      <c r="D60" s="14"/>
      <c r="E60" s="14"/>
      <c r="F60" s="14"/>
      <c r="K60" s="20"/>
      <c r="L60" s="20"/>
      <c r="M60" s="20"/>
      <c r="N60" s="20"/>
      <c r="O60" s="20"/>
      <c r="P60" s="20"/>
      <c r="Q60" s="20"/>
      <c r="R60" s="12"/>
      <c r="S60" s="14"/>
      <c r="T60" s="14"/>
      <c r="U60" s="14"/>
    </row>
    <row r="61" spans="1:21" ht="16">
      <c r="A61" s="20" t="s">
        <v>502</v>
      </c>
      <c r="B61" s="19" t="s">
        <v>495</v>
      </c>
      <c r="C61" s="12">
        <v>27</v>
      </c>
      <c r="D61" s="14"/>
      <c r="E61" s="14"/>
      <c r="F61" s="14"/>
      <c r="R61" s="12"/>
      <c r="S61" s="12"/>
      <c r="T61" s="14"/>
      <c r="U61" s="14"/>
    </row>
    <row r="62" spans="1:21" ht="16">
      <c r="A62" s="20" t="s">
        <v>503</v>
      </c>
      <c r="B62" s="19" t="s">
        <v>502</v>
      </c>
      <c r="C62" s="12">
        <v>10</v>
      </c>
      <c r="D62" s="14"/>
      <c r="E62" s="14"/>
      <c r="F62" s="14"/>
      <c r="R62" s="12"/>
      <c r="S62" s="14"/>
      <c r="T62" s="14"/>
      <c r="U62" s="14"/>
    </row>
    <row r="63" spans="1:21" ht="16">
      <c r="A63" s="20" t="s">
        <v>462</v>
      </c>
      <c r="B63" s="19" t="s">
        <v>452</v>
      </c>
      <c r="C63" s="12">
        <v>3</v>
      </c>
      <c r="D63" s="14"/>
      <c r="E63" s="14"/>
      <c r="F63" s="14"/>
      <c r="R63" s="12"/>
      <c r="S63" s="14"/>
      <c r="T63" s="14"/>
      <c r="U63" s="14"/>
    </row>
    <row r="64" spans="1:21" ht="16">
      <c r="A64" s="20" t="s">
        <v>462</v>
      </c>
      <c r="B64" s="19" t="s">
        <v>502</v>
      </c>
      <c r="C64" s="14">
        <v>32</v>
      </c>
      <c r="D64" s="14"/>
      <c r="E64" s="14"/>
      <c r="F64" s="14"/>
      <c r="R64" s="14"/>
      <c r="S64" s="14"/>
      <c r="T64" s="14"/>
      <c r="U64" s="14"/>
    </row>
    <row r="65" spans="1:21" ht="16">
      <c r="A65" s="20" t="s">
        <v>462</v>
      </c>
      <c r="B65" s="19" t="s">
        <v>466</v>
      </c>
      <c r="C65" s="14">
        <v>25</v>
      </c>
      <c r="D65" s="14"/>
      <c r="E65" s="14"/>
      <c r="F65" s="14"/>
      <c r="R65" s="14"/>
      <c r="S65" s="12"/>
      <c r="T65" s="12"/>
      <c r="U65" s="14"/>
    </row>
    <row r="66" spans="1:21" ht="16">
      <c r="A66" s="20" t="s">
        <v>462</v>
      </c>
      <c r="B66" s="19" t="s">
        <v>495</v>
      </c>
      <c r="C66" s="14">
        <v>34</v>
      </c>
      <c r="D66" s="14"/>
      <c r="E66" s="14"/>
      <c r="F66" s="14"/>
      <c r="R66" s="12"/>
      <c r="S66" s="14"/>
      <c r="T66" s="14"/>
      <c r="U66" s="14"/>
    </row>
    <row r="67" spans="1:21" ht="16">
      <c r="A67" s="20" t="s">
        <v>464</v>
      </c>
      <c r="B67" s="19" t="s">
        <v>493</v>
      </c>
      <c r="C67" s="12">
        <v>29</v>
      </c>
      <c r="D67" s="14"/>
      <c r="E67" s="14"/>
      <c r="F67" s="14"/>
      <c r="R67" s="12"/>
      <c r="S67" s="12"/>
      <c r="T67" s="14"/>
      <c r="U67" s="14"/>
    </row>
    <row r="68" spans="1:21" ht="16">
      <c r="A68" s="20" t="s">
        <v>464</v>
      </c>
      <c r="B68" s="19" t="s">
        <v>460</v>
      </c>
      <c r="C68" s="12">
        <v>27</v>
      </c>
      <c r="D68" s="12"/>
      <c r="E68" s="14"/>
      <c r="F68" s="14"/>
      <c r="R68" s="14"/>
      <c r="S68" s="14"/>
      <c r="T68" s="14"/>
      <c r="U68" s="14"/>
    </row>
    <row r="69" spans="1:21" ht="16">
      <c r="A69" s="20" t="s">
        <v>464</v>
      </c>
      <c r="B69" s="19" t="s">
        <v>502</v>
      </c>
      <c r="C69" s="12">
        <v>27</v>
      </c>
      <c r="D69" s="12"/>
      <c r="E69" s="12"/>
      <c r="F69" s="14"/>
      <c r="R69" s="12"/>
      <c r="S69" s="14"/>
      <c r="T69" s="14"/>
      <c r="U69" s="14"/>
    </row>
    <row r="70" spans="1:21" ht="16">
      <c r="A70" s="20" t="s">
        <v>466</v>
      </c>
      <c r="B70" s="19" t="s">
        <v>452</v>
      </c>
      <c r="C70" s="12">
        <v>3</v>
      </c>
      <c r="D70" s="14"/>
      <c r="E70" s="14"/>
      <c r="F70" s="14"/>
      <c r="R70" s="12"/>
      <c r="S70" s="14"/>
      <c r="T70" s="14"/>
      <c r="U70" s="14"/>
    </row>
    <row r="71" spans="1:21" ht="16">
      <c r="A71" s="20" t="s">
        <v>466</v>
      </c>
      <c r="B71" s="19" t="s">
        <v>460</v>
      </c>
      <c r="C71" s="14">
        <v>7</v>
      </c>
      <c r="D71" s="14">
        <v>8</v>
      </c>
      <c r="E71" s="14"/>
      <c r="F71" s="14"/>
      <c r="R71" s="12"/>
      <c r="S71" s="14"/>
      <c r="T71" s="14"/>
      <c r="U71" s="14"/>
    </row>
    <row r="72" spans="1:21" ht="16">
      <c r="A72" s="20" t="s">
        <v>466</v>
      </c>
      <c r="B72" s="19" t="s">
        <v>495</v>
      </c>
      <c r="C72" s="14">
        <v>33</v>
      </c>
      <c r="D72" s="14">
        <v>34</v>
      </c>
      <c r="E72" s="14">
        <v>18</v>
      </c>
      <c r="F72" s="14"/>
      <c r="R72" s="12"/>
      <c r="S72" s="14"/>
      <c r="T72" s="14"/>
      <c r="U72" s="14"/>
    </row>
    <row r="73" spans="1:21" ht="16">
      <c r="A73" s="20" t="s">
        <v>508</v>
      </c>
      <c r="B73" s="19" t="s">
        <v>466</v>
      </c>
      <c r="C73" s="14">
        <v>34</v>
      </c>
      <c r="D73" s="14">
        <v>18</v>
      </c>
      <c r="E73" s="14">
        <v>35</v>
      </c>
      <c r="F73" s="14">
        <v>36</v>
      </c>
      <c r="G73" s="14">
        <v>37</v>
      </c>
      <c r="R73" s="12"/>
      <c r="S73" s="14"/>
      <c r="T73" s="14"/>
      <c r="U73" s="14"/>
    </row>
    <row r="74" spans="1:21" ht="16">
      <c r="A74" s="20" t="s">
        <v>474</v>
      </c>
      <c r="B74" s="19" t="s">
        <v>452</v>
      </c>
      <c r="C74" s="12">
        <v>3</v>
      </c>
      <c r="D74" s="12"/>
      <c r="E74" s="12"/>
      <c r="F74" s="12"/>
      <c r="R74" s="14"/>
      <c r="S74" s="14"/>
      <c r="T74" s="14"/>
      <c r="U74" s="14"/>
    </row>
    <row r="75" spans="1:21" ht="16">
      <c r="A75" s="20" t="s">
        <v>474</v>
      </c>
      <c r="B75" s="19" t="s">
        <v>454</v>
      </c>
      <c r="C75" s="12">
        <v>1</v>
      </c>
      <c r="D75" s="14">
        <v>30</v>
      </c>
      <c r="E75" s="14"/>
      <c r="F75" s="14"/>
      <c r="R75" s="12"/>
      <c r="S75" s="14"/>
      <c r="T75" s="14"/>
      <c r="U75" s="14"/>
    </row>
    <row r="76" spans="1:21" ht="16">
      <c r="A76" s="20" t="s">
        <v>474</v>
      </c>
      <c r="B76" s="19" t="s">
        <v>460</v>
      </c>
      <c r="C76" s="12">
        <v>7</v>
      </c>
      <c r="D76" s="12">
        <v>8</v>
      </c>
      <c r="E76" s="14"/>
      <c r="F76" s="14"/>
      <c r="R76" s="12"/>
      <c r="S76" s="14"/>
      <c r="T76" s="14"/>
      <c r="U76" s="14"/>
    </row>
    <row r="77" spans="1:21" ht="16">
      <c r="A77" s="20" t="s">
        <v>474</v>
      </c>
      <c r="B77" s="19" t="s">
        <v>466</v>
      </c>
      <c r="C77" s="12">
        <v>34</v>
      </c>
      <c r="D77" s="12">
        <v>18</v>
      </c>
      <c r="E77" s="14">
        <v>35</v>
      </c>
      <c r="F77" s="14">
        <v>36</v>
      </c>
      <c r="G77" s="10">
        <v>37</v>
      </c>
      <c r="R77" s="12"/>
      <c r="S77" s="14"/>
      <c r="T77" s="14"/>
      <c r="U77" s="14"/>
    </row>
    <row r="78" spans="1:21" ht="16">
      <c r="A78" s="20" t="s">
        <v>474</v>
      </c>
      <c r="B78" s="19" t="s">
        <v>508</v>
      </c>
      <c r="C78" s="12">
        <v>1</v>
      </c>
      <c r="D78" s="12">
        <v>38</v>
      </c>
      <c r="E78" s="12"/>
      <c r="F78" s="12"/>
      <c r="R78" s="12"/>
      <c r="S78" s="14"/>
      <c r="T78" s="14"/>
      <c r="U78" s="14"/>
    </row>
    <row r="79" spans="1:21" ht="16">
      <c r="A79" s="20" t="s">
        <v>474</v>
      </c>
      <c r="B79" s="19" t="s">
        <v>495</v>
      </c>
      <c r="C79" s="23">
        <v>34</v>
      </c>
      <c r="D79" s="12"/>
      <c r="E79" s="14"/>
      <c r="F79" s="14"/>
      <c r="R79" s="23"/>
      <c r="S79" s="12"/>
      <c r="T79" s="14"/>
      <c r="U79" s="14"/>
    </row>
    <row r="80" spans="1:21" ht="16">
      <c r="A80" s="20" t="s">
        <v>476</v>
      </c>
      <c r="B80" s="19" t="s">
        <v>452</v>
      </c>
      <c r="C80" s="23">
        <v>3</v>
      </c>
      <c r="D80" s="14"/>
      <c r="E80" s="14"/>
      <c r="F80" s="14"/>
      <c r="R80" s="24"/>
      <c r="S80" s="14"/>
      <c r="T80" s="14"/>
      <c r="U80" s="14"/>
    </row>
    <row r="81" spans="1:21" ht="16">
      <c r="A81" s="20" t="s">
        <v>476</v>
      </c>
      <c r="B81" s="19" t="s">
        <v>460</v>
      </c>
      <c r="C81" s="24">
        <v>8</v>
      </c>
      <c r="D81" s="14"/>
      <c r="E81" s="14"/>
      <c r="F81" s="14"/>
      <c r="R81" s="12"/>
      <c r="S81" s="25"/>
      <c r="T81" s="14"/>
      <c r="U81" s="14"/>
    </row>
    <row r="82" spans="1:21" ht="16">
      <c r="A82" s="20" t="s">
        <v>476</v>
      </c>
      <c r="B82" s="19" t="s">
        <v>495</v>
      </c>
      <c r="C82" s="23">
        <v>39</v>
      </c>
      <c r="D82" s="14"/>
      <c r="E82" s="14"/>
      <c r="F82" s="14"/>
      <c r="R82" s="14"/>
      <c r="S82" s="26"/>
      <c r="U82" s="14"/>
    </row>
    <row r="83" spans="1:21" ht="16">
      <c r="A83" s="20" t="s">
        <v>511</v>
      </c>
      <c r="B83" s="19" t="s">
        <v>460</v>
      </c>
      <c r="C83" s="12">
        <v>8</v>
      </c>
      <c r="D83" s="14"/>
      <c r="E83" s="14"/>
      <c r="F83" s="14"/>
      <c r="R83" s="14"/>
      <c r="S83" s="14"/>
      <c r="T83" s="14"/>
      <c r="U83" s="14"/>
    </row>
    <row r="84" spans="1:21" ht="16">
      <c r="A84" s="20" t="s">
        <v>495</v>
      </c>
      <c r="B84" s="20" t="s">
        <v>495</v>
      </c>
      <c r="C84" s="12">
        <v>33</v>
      </c>
      <c r="D84" s="14">
        <v>34</v>
      </c>
      <c r="E84" s="14"/>
      <c r="F84" s="14"/>
      <c r="R84" s="12"/>
      <c r="S84" s="12"/>
      <c r="T84" s="14"/>
      <c r="U84" s="14"/>
    </row>
    <row r="85" spans="1:21">
      <c r="A85" s="31"/>
      <c r="B85" s="31"/>
      <c r="C85" s="12"/>
      <c r="D85" s="14"/>
      <c r="E85" s="14"/>
      <c r="F85" s="14"/>
      <c r="R85" s="12"/>
      <c r="S85" s="14"/>
      <c r="T85" s="14"/>
      <c r="U85" s="14"/>
    </row>
    <row r="86" spans="1:21">
      <c r="A86" s="31"/>
      <c r="B86" s="31"/>
      <c r="C86" s="12"/>
      <c r="D86" s="12"/>
      <c r="E86" s="14"/>
      <c r="F86" s="14"/>
      <c r="R86" s="14"/>
      <c r="S86" s="14"/>
      <c r="T86" s="14"/>
      <c r="U86" s="14"/>
    </row>
    <row r="87" spans="1:21">
      <c r="A87" s="18"/>
      <c r="B87" s="18"/>
      <c r="R87" s="14"/>
      <c r="S87" s="14"/>
      <c r="T87" s="14"/>
      <c r="U87" s="14"/>
    </row>
    <row r="88" spans="1:21">
      <c r="A88" s="18"/>
      <c r="B88" s="18"/>
      <c r="R88" s="14"/>
      <c r="S88" s="12"/>
      <c r="T88" s="12"/>
      <c r="U88" s="14"/>
    </row>
    <row r="89" spans="1:21">
      <c r="R89" s="14"/>
      <c r="S89" s="12"/>
      <c r="T89" s="14"/>
      <c r="U89" s="14"/>
    </row>
    <row r="90" spans="1:21">
      <c r="R90" s="12"/>
      <c r="S90" s="14"/>
      <c r="T90" s="14"/>
      <c r="U90" s="14"/>
    </row>
    <row r="91" spans="1:21">
      <c r="R91" s="23"/>
      <c r="S91" s="14"/>
      <c r="T91" s="14"/>
      <c r="U91" s="14"/>
    </row>
    <row r="92" spans="1:21">
      <c r="R92" s="14"/>
      <c r="S92" s="14"/>
      <c r="T92" s="14"/>
      <c r="U92" s="14"/>
    </row>
    <row r="93" spans="1:21">
      <c r="S93" s="23"/>
      <c r="T93" s="14"/>
      <c r="U93" s="14"/>
    </row>
    <row r="94" spans="1:21">
      <c r="S94" s="23"/>
      <c r="T94" s="14"/>
      <c r="U94" s="14"/>
    </row>
    <row r="95" spans="1:21">
      <c r="S95" s="28"/>
      <c r="T95" s="29"/>
      <c r="U95" s="29"/>
    </row>
    <row r="96" spans="1:21">
      <c r="S96" s="29"/>
      <c r="T96" s="29"/>
      <c r="U96" s="29"/>
    </row>
    <row r="97" spans="19:21">
      <c r="S97" s="29"/>
      <c r="T97" s="29"/>
      <c r="U97" s="29"/>
    </row>
    <row r="98" spans="19:21">
      <c r="S98" s="29"/>
      <c r="T98" s="29"/>
      <c r="U98" s="29"/>
    </row>
    <row r="99" spans="19:21">
      <c r="S99" s="29"/>
      <c r="T99" s="29"/>
      <c r="U99" s="29"/>
    </row>
    <row r="100" spans="19:21">
      <c r="S100" s="14"/>
      <c r="T100" s="14"/>
      <c r="U100" s="14"/>
    </row>
    <row r="101" spans="19:21">
      <c r="S101" s="14"/>
      <c r="T101" s="14"/>
      <c r="U101" s="14"/>
    </row>
    <row r="102" spans="19:21">
      <c r="S102" s="14"/>
      <c r="T102" s="14"/>
      <c r="U102" s="14"/>
    </row>
    <row r="103" spans="19:21">
      <c r="S103" s="14"/>
      <c r="T103" s="14"/>
      <c r="U103" s="14"/>
    </row>
    <row r="104" spans="19:21">
      <c r="S104" s="12"/>
      <c r="T104" s="14"/>
      <c r="U104" s="14"/>
    </row>
    <row r="105" spans="19:21">
      <c r="S105" s="14"/>
      <c r="T105" s="14"/>
      <c r="U105" s="14"/>
    </row>
    <row r="106" spans="19:21">
      <c r="S106" s="14"/>
      <c r="T106" s="14"/>
      <c r="U106" s="14"/>
    </row>
    <row r="107" spans="19:21">
      <c r="S107" s="14"/>
      <c r="T107" s="14"/>
      <c r="U107" s="14"/>
    </row>
    <row r="108" spans="19:21">
      <c r="S108" s="14"/>
      <c r="T108" s="14"/>
      <c r="U108" s="14"/>
    </row>
    <row r="109" spans="19:21">
      <c r="S109" s="14"/>
      <c r="T109" s="14"/>
      <c r="U109" s="14"/>
    </row>
    <row r="110" spans="19:21">
      <c r="S110" s="14"/>
      <c r="T110" s="14"/>
      <c r="U110" s="14"/>
    </row>
    <row r="111" spans="19:21">
      <c r="S111" s="14"/>
      <c r="T111" s="14"/>
      <c r="U111" s="14"/>
    </row>
    <row r="112" spans="19:21">
      <c r="S112" s="14"/>
      <c r="T112" s="14"/>
      <c r="U112" s="14"/>
    </row>
    <row r="113" spans="19:22">
      <c r="S113" s="14"/>
      <c r="T113" s="14"/>
      <c r="U113" s="14"/>
    </row>
    <row r="114" spans="19:22">
      <c r="S114" s="14"/>
      <c r="T114" s="14"/>
      <c r="U114" s="14"/>
    </row>
    <row r="115" spans="19:22">
      <c r="S115" s="14"/>
      <c r="T115" s="14"/>
      <c r="U115" s="14"/>
    </row>
    <row r="116" spans="19:22">
      <c r="S116" s="14"/>
      <c r="T116" s="14"/>
      <c r="U116" s="14"/>
    </row>
    <row r="117" spans="19:22">
      <c r="S117" s="14"/>
      <c r="T117" s="14"/>
      <c r="U117" s="14"/>
    </row>
    <row r="118" spans="19:22">
      <c r="S118" s="12"/>
      <c r="T118" s="14"/>
      <c r="U118" s="14"/>
    </row>
    <row r="119" spans="19:22">
      <c r="S119" s="12"/>
      <c r="T119" s="12"/>
      <c r="U119" s="14"/>
    </row>
    <row r="120" spans="19:22">
      <c r="S120" s="14"/>
      <c r="T120" s="14"/>
      <c r="U120" s="14"/>
    </row>
    <row r="121" spans="19:22">
      <c r="S121" s="14"/>
      <c r="T121" s="14"/>
      <c r="U121" s="14"/>
    </row>
    <row r="122" spans="19:22">
      <c r="S122" s="14"/>
      <c r="U122" s="14"/>
    </row>
    <row r="123" spans="19:22">
      <c r="S123" s="14"/>
      <c r="U123" s="14"/>
      <c r="V123" s="14"/>
    </row>
    <row r="124" spans="19:22">
      <c r="S124" s="12"/>
      <c r="U124" s="12"/>
    </row>
    <row r="125" spans="19:22">
      <c r="S125" s="14"/>
      <c r="U125" s="14"/>
    </row>
    <row r="126" spans="19:22">
      <c r="S126" s="12"/>
      <c r="U126" s="14"/>
    </row>
    <row r="127" spans="19:22">
      <c r="S127" s="12"/>
      <c r="U127" s="14"/>
    </row>
    <row r="128" spans="19:22">
      <c r="S128" s="12"/>
      <c r="T128" s="12"/>
      <c r="U128" s="12"/>
    </row>
    <row r="129" spans="19:21">
      <c r="S129" s="12"/>
      <c r="T129" s="14"/>
      <c r="U129" s="14"/>
    </row>
    <row r="130" spans="19:21">
      <c r="S130" s="14"/>
      <c r="T130" s="14"/>
      <c r="U130" s="14"/>
    </row>
    <row r="131" spans="19:21">
      <c r="S131" s="14"/>
      <c r="T131" s="14"/>
      <c r="U131" s="14"/>
    </row>
    <row r="132" spans="19:21">
      <c r="S132" s="14"/>
      <c r="T132" s="14"/>
      <c r="U132" s="14"/>
    </row>
    <row r="133" spans="19:21">
      <c r="S133" s="14"/>
      <c r="T133" s="14"/>
      <c r="U133" s="14"/>
    </row>
    <row r="134" spans="19:21">
      <c r="S134" s="14"/>
      <c r="T134" s="14"/>
      <c r="U134" s="14"/>
    </row>
    <row r="184" spans="15:15">
      <c r="O184" s="27"/>
    </row>
    <row r="185" spans="15:15">
      <c r="O185" s="27"/>
    </row>
    <row r="186" spans="15:15">
      <c r="O186" s="27"/>
    </row>
    <row r="187" spans="15:15">
      <c r="O187" s="27"/>
    </row>
    <row r="188" spans="15:15">
      <c r="O188" s="27"/>
    </row>
    <row r="189" spans="15:15">
      <c r="O189" s="27"/>
    </row>
    <row r="190" spans="15:15">
      <c r="O190" s="27"/>
    </row>
    <row r="191" spans="15:15">
      <c r="O191" s="27"/>
    </row>
    <row r="192" spans="15:15">
      <c r="O192" s="27"/>
    </row>
    <row r="193" spans="15:15">
      <c r="O193" s="27"/>
    </row>
    <row r="194" spans="15:15">
      <c r="O194" s="27"/>
    </row>
    <row r="195" spans="15:15">
      <c r="O195" s="27"/>
    </row>
    <row r="196" spans="15:15">
      <c r="O196" s="27"/>
    </row>
    <row r="197" spans="15:15">
      <c r="O197" s="27"/>
    </row>
    <row r="198" spans="15:15">
      <c r="O198" s="27"/>
    </row>
    <row r="199" spans="15:15">
      <c r="O199" s="27"/>
    </row>
    <row r="200" spans="15:15">
      <c r="O200" s="27"/>
    </row>
    <row r="201" spans="15:15">
      <c r="O201" s="27"/>
    </row>
    <row r="202" spans="15:15">
      <c r="O202" s="27"/>
    </row>
    <row r="203" spans="15:15">
      <c r="O203" s="31"/>
    </row>
    <row r="204" spans="15:15">
      <c r="O204" s="27"/>
    </row>
    <row r="205" spans="15:15">
      <c r="O205" s="27"/>
    </row>
    <row r="206" spans="15:15">
      <c r="O206" s="27"/>
    </row>
    <row r="207" spans="15:15">
      <c r="O207" s="27"/>
    </row>
    <row r="208" spans="15:15">
      <c r="O208" s="27"/>
    </row>
    <row r="209" spans="15:15">
      <c r="O209" s="27"/>
    </row>
    <row r="211" spans="15:15">
      <c r="O211" s="27"/>
    </row>
    <row r="213" spans="15:15">
      <c r="O213" s="11"/>
    </row>
    <row r="214" spans="15:15">
      <c r="O214" s="11"/>
    </row>
    <row r="215" spans="15:15">
      <c r="O215" s="11"/>
    </row>
    <row r="216" spans="15:15">
      <c r="O216" s="11"/>
    </row>
  </sheetData>
  <conditionalFormatting sqref="K45:K60">
    <cfRule type="duplicateValues" dxfId="781" priority="42"/>
  </conditionalFormatting>
  <conditionalFormatting sqref="A43">
    <cfRule type="duplicateValues" dxfId="780" priority="41"/>
  </conditionalFormatting>
  <conditionalFormatting sqref="A44">
    <cfRule type="duplicateValues" dxfId="779" priority="40"/>
  </conditionalFormatting>
  <conditionalFormatting sqref="A45">
    <cfRule type="duplicateValues" dxfId="778" priority="39"/>
  </conditionalFormatting>
  <conditionalFormatting sqref="A46">
    <cfRule type="duplicateValues" dxfId="777" priority="38"/>
  </conditionalFormatting>
  <conditionalFormatting sqref="A47">
    <cfRule type="duplicateValues" dxfId="776" priority="37"/>
  </conditionalFormatting>
  <conditionalFormatting sqref="A48">
    <cfRule type="duplicateValues" dxfId="775" priority="36"/>
  </conditionalFormatting>
  <conditionalFormatting sqref="A49">
    <cfRule type="duplicateValues" dxfId="774" priority="35"/>
  </conditionalFormatting>
  <conditionalFormatting sqref="A50">
    <cfRule type="duplicateValues" dxfId="773" priority="34"/>
  </conditionalFormatting>
  <conditionalFormatting sqref="A51">
    <cfRule type="duplicateValues" dxfId="772" priority="33"/>
  </conditionalFormatting>
  <conditionalFormatting sqref="A52">
    <cfRule type="duplicateValues" dxfId="771" priority="32"/>
  </conditionalFormatting>
  <conditionalFormatting sqref="A53">
    <cfRule type="duplicateValues" dxfId="770" priority="31"/>
  </conditionalFormatting>
  <conditionalFormatting sqref="A54">
    <cfRule type="duplicateValues" dxfId="769" priority="30"/>
  </conditionalFormatting>
  <conditionalFormatting sqref="A55">
    <cfRule type="duplicateValues" dxfId="768" priority="29"/>
  </conditionalFormatting>
  <conditionalFormatting sqref="A56">
    <cfRule type="duplicateValues" dxfId="767" priority="28"/>
  </conditionalFormatting>
  <conditionalFormatting sqref="A57">
    <cfRule type="duplicateValues" dxfId="766" priority="27"/>
  </conditionalFormatting>
  <conditionalFormatting sqref="A58">
    <cfRule type="duplicateValues" dxfId="765" priority="26"/>
  </conditionalFormatting>
  <conditionalFormatting sqref="A59">
    <cfRule type="duplicateValues" dxfId="764" priority="25"/>
  </conditionalFormatting>
  <conditionalFormatting sqref="A60">
    <cfRule type="duplicateValues" dxfId="763" priority="24"/>
  </conditionalFormatting>
  <conditionalFormatting sqref="A61">
    <cfRule type="duplicateValues" dxfId="762" priority="23"/>
  </conditionalFormatting>
  <conditionalFormatting sqref="A62:A63">
    <cfRule type="duplicateValues" dxfId="761" priority="22"/>
  </conditionalFormatting>
  <conditionalFormatting sqref="A64">
    <cfRule type="duplicateValues" dxfId="760" priority="21"/>
  </conditionalFormatting>
  <conditionalFormatting sqref="A65">
    <cfRule type="duplicateValues" dxfId="759" priority="20"/>
  </conditionalFormatting>
  <conditionalFormatting sqref="A66">
    <cfRule type="duplicateValues" dxfId="758" priority="19"/>
  </conditionalFormatting>
  <conditionalFormatting sqref="A67">
    <cfRule type="duplicateValues" dxfId="757" priority="18"/>
  </conditionalFormatting>
  <conditionalFormatting sqref="A68">
    <cfRule type="duplicateValues" dxfId="756" priority="17"/>
  </conditionalFormatting>
  <conditionalFormatting sqref="A69">
    <cfRule type="duplicateValues" dxfId="755" priority="16"/>
  </conditionalFormatting>
  <conditionalFormatting sqref="A70">
    <cfRule type="duplicateValues" dxfId="754" priority="15"/>
  </conditionalFormatting>
  <conditionalFormatting sqref="A71">
    <cfRule type="duplicateValues" dxfId="753" priority="14"/>
  </conditionalFormatting>
  <conditionalFormatting sqref="A72">
    <cfRule type="duplicateValues" dxfId="752" priority="13"/>
  </conditionalFormatting>
  <conditionalFormatting sqref="A73:A74">
    <cfRule type="duplicateValues" dxfId="751" priority="12"/>
  </conditionalFormatting>
  <conditionalFormatting sqref="A75">
    <cfRule type="duplicateValues" dxfId="750" priority="11"/>
  </conditionalFormatting>
  <conditionalFormatting sqref="A76">
    <cfRule type="duplicateValues" dxfId="749" priority="10"/>
  </conditionalFormatting>
  <conditionalFormatting sqref="A77">
    <cfRule type="duplicateValues" dxfId="748" priority="9"/>
  </conditionalFormatting>
  <conditionalFormatting sqref="A78">
    <cfRule type="duplicateValues" dxfId="747" priority="8"/>
  </conditionalFormatting>
  <conditionalFormatting sqref="A79">
    <cfRule type="duplicateValues" dxfId="746" priority="7"/>
  </conditionalFormatting>
  <conditionalFormatting sqref="A80">
    <cfRule type="duplicateValues" dxfId="745" priority="6"/>
  </conditionalFormatting>
  <conditionalFormatting sqref="A81">
    <cfRule type="duplicateValues" dxfId="744" priority="5"/>
  </conditionalFormatting>
  <conditionalFormatting sqref="A82">
    <cfRule type="duplicateValues" dxfId="743" priority="4"/>
  </conditionalFormatting>
  <conditionalFormatting sqref="A83">
    <cfRule type="duplicateValues" dxfId="742" priority="3"/>
  </conditionalFormatting>
  <conditionalFormatting sqref="A84">
    <cfRule type="duplicateValues" dxfId="741" priority="2"/>
  </conditionalFormatting>
  <conditionalFormatting sqref="B84">
    <cfRule type="duplicateValues" dxfId="740" priority="1"/>
  </conditionalFormatting>
  <hyperlinks>
    <hyperlink ref="I33" r:id="rId1" display="http://biodiversitydatajournal.com/articles.php?id=1024" xr:uid="{00000000-0004-0000-0300-000000000000}"/>
    <hyperlink ref="Z21" r:id="rId2" display="https://www.ucl.ac.uk/GeolSci/micropal/ostracod.html" xr:uid="{00000000-0004-0000-0300-000001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02"/>
  <sheetViews>
    <sheetView workbookViewId="0"/>
  </sheetViews>
  <sheetFormatPr baseColWidth="10" defaultColWidth="8.83203125" defaultRowHeight="15"/>
  <cols>
    <col min="1" max="1" width="21.1640625" customWidth="1"/>
    <col min="2" max="2" width="20.33203125" customWidth="1"/>
    <col min="3" max="3" width="12.5" customWidth="1"/>
  </cols>
  <sheetData>
    <row r="1" spans="1:15">
      <c r="A1" t="s">
        <v>524</v>
      </c>
    </row>
    <row r="2" spans="1:15">
      <c r="A2" s="9" t="s">
        <v>447</v>
      </c>
      <c r="B2" s="9" t="s">
        <v>448</v>
      </c>
      <c r="C2" s="1" t="s">
        <v>449</v>
      </c>
      <c r="F2" s="1" t="s">
        <v>450</v>
      </c>
      <c r="O2" s="2"/>
    </row>
    <row r="3" spans="1:15">
      <c r="A3" t="s">
        <v>451</v>
      </c>
      <c r="B3" s="2" t="s">
        <v>525</v>
      </c>
      <c r="C3" s="14">
        <v>1</v>
      </c>
      <c r="D3" s="14"/>
      <c r="E3" s="14"/>
      <c r="F3" s="12">
        <v>1</v>
      </c>
      <c r="G3" s="13" t="s">
        <v>457</v>
      </c>
    </row>
    <row r="4" spans="1:15">
      <c r="A4" t="s">
        <v>451</v>
      </c>
      <c r="B4" t="s">
        <v>526</v>
      </c>
      <c r="C4" s="14">
        <v>1</v>
      </c>
      <c r="D4" s="14"/>
      <c r="E4" s="14"/>
      <c r="F4" s="12">
        <v>2</v>
      </c>
      <c r="G4" s="11" t="s">
        <v>453</v>
      </c>
    </row>
    <row r="5" spans="1:15">
      <c r="A5" t="s">
        <v>451</v>
      </c>
      <c r="B5" s="2" t="s">
        <v>527</v>
      </c>
      <c r="C5" s="14">
        <v>1</v>
      </c>
      <c r="D5" s="14"/>
      <c r="E5" s="14"/>
      <c r="F5" s="12">
        <v>3</v>
      </c>
      <c r="G5" s="15" t="s">
        <v>501</v>
      </c>
    </row>
    <row r="6" spans="1:15">
      <c r="A6" t="s">
        <v>451</v>
      </c>
      <c r="B6" t="s">
        <v>528</v>
      </c>
      <c r="C6" s="14">
        <v>1</v>
      </c>
      <c r="D6" s="14"/>
      <c r="E6" s="14"/>
      <c r="F6" s="12">
        <v>4</v>
      </c>
      <c r="G6" s="11" t="s">
        <v>471</v>
      </c>
    </row>
    <row r="7" spans="1:15">
      <c r="A7" t="s">
        <v>451</v>
      </c>
      <c r="B7" t="s">
        <v>452</v>
      </c>
      <c r="C7" s="14">
        <v>2</v>
      </c>
      <c r="D7" s="14"/>
      <c r="E7" s="14"/>
      <c r="F7" s="14">
        <v>5</v>
      </c>
      <c r="G7" s="11" t="s">
        <v>461</v>
      </c>
    </row>
    <row r="8" spans="1:15">
      <c r="A8" t="s">
        <v>451</v>
      </c>
      <c r="B8" t="s">
        <v>529</v>
      </c>
      <c r="C8" s="14">
        <v>1</v>
      </c>
      <c r="D8" s="14"/>
      <c r="E8" s="14"/>
      <c r="F8" s="14">
        <v>6</v>
      </c>
      <c r="G8" s="11" t="s">
        <v>463</v>
      </c>
    </row>
    <row r="9" spans="1:15">
      <c r="A9" t="s">
        <v>451</v>
      </c>
      <c r="B9" t="s">
        <v>530</v>
      </c>
      <c r="C9" s="14">
        <v>1</v>
      </c>
      <c r="D9" s="14"/>
      <c r="E9" s="14"/>
      <c r="F9" s="12">
        <v>7</v>
      </c>
      <c r="G9" s="13" t="s">
        <v>465</v>
      </c>
    </row>
    <row r="10" spans="1:15">
      <c r="A10" t="s">
        <v>451</v>
      </c>
      <c r="B10" t="s">
        <v>500</v>
      </c>
      <c r="C10" s="14">
        <v>1</v>
      </c>
      <c r="D10" s="14">
        <v>3</v>
      </c>
      <c r="E10" s="14"/>
      <c r="F10" s="12">
        <v>8</v>
      </c>
      <c r="G10" s="13" t="s">
        <v>467</v>
      </c>
    </row>
    <row r="11" spans="1:15">
      <c r="A11" t="s">
        <v>451</v>
      </c>
      <c r="B11" t="s">
        <v>531</v>
      </c>
      <c r="C11" s="14">
        <v>1</v>
      </c>
      <c r="D11" s="14"/>
      <c r="E11" s="14"/>
      <c r="F11" s="12">
        <v>9</v>
      </c>
      <c r="G11" s="11" t="s">
        <v>469</v>
      </c>
    </row>
    <row r="12" spans="1:15">
      <c r="A12" t="s">
        <v>451</v>
      </c>
      <c r="B12" s="2" t="s">
        <v>532</v>
      </c>
      <c r="C12" s="14">
        <v>4</v>
      </c>
      <c r="D12" s="14"/>
      <c r="E12" s="14"/>
      <c r="F12" s="12">
        <v>10</v>
      </c>
      <c r="G12" s="13" t="s">
        <v>509</v>
      </c>
    </row>
    <row r="13" spans="1:15">
      <c r="A13" t="s">
        <v>451</v>
      </c>
      <c r="B13" t="s">
        <v>533</v>
      </c>
      <c r="C13" s="14">
        <v>1</v>
      </c>
      <c r="D13" s="14"/>
      <c r="E13" s="14"/>
      <c r="F13" s="12">
        <v>11</v>
      </c>
      <c r="G13" s="11" t="s">
        <v>489</v>
      </c>
    </row>
    <row r="14" spans="1:15">
      <c r="A14" t="s">
        <v>451</v>
      </c>
      <c r="B14" t="s">
        <v>460</v>
      </c>
      <c r="C14" s="14">
        <v>5</v>
      </c>
      <c r="D14" s="14">
        <v>6</v>
      </c>
      <c r="E14" s="14"/>
      <c r="F14" s="12">
        <v>12</v>
      </c>
      <c r="G14" s="11" t="s">
        <v>477</v>
      </c>
    </row>
    <row r="15" spans="1:15">
      <c r="A15" t="s">
        <v>451</v>
      </c>
      <c r="B15" t="s">
        <v>534</v>
      </c>
      <c r="C15" s="14">
        <v>1</v>
      </c>
      <c r="D15" s="14"/>
      <c r="E15" s="14"/>
      <c r="F15" s="12">
        <v>13</v>
      </c>
      <c r="G15" s="11" t="s">
        <v>479</v>
      </c>
    </row>
    <row r="16" spans="1:15">
      <c r="A16" t="s">
        <v>451</v>
      </c>
      <c r="B16" t="s">
        <v>535</v>
      </c>
      <c r="C16" s="14">
        <v>1</v>
      </c>
      <c r="D16" s="14"/>
      <c r="E16" s="14"/>
      <c r="F16" s="12">
        <v>14</v>
      </c>
      <c r="G16" s="11" t="s">
        <v>536</v>
      </c>
    </row>
    <row r="17" spans="1:7">
      <c r="A17" t="s">
        <v>451</v>
      </c>
      <c r="B17" t="s">
        <v>537</v>
      </c>
      <c r="C17" s="14">
        <v>1</v>
      </c>
      <c r="D17" s="14"/>
      <c r="E17" s="14"/>
      <c r="F17" s="12">
        <v>15</v>
      </c>
      <c r="G17" s="11" t="s">
        <v>480</v>
      </c>
    </row>
    <row r="18" spans="1:7">
      <c r="A18" t="s">
        <v>451</v>
      </c>
      <c r="B18" t="s">
        <v>462</v>
      </c>
      <c r="C18" s="14">
        <v>7</v>
      </c>
      <c r="D18" s="14">
        <v>8</v>
      </c>
      <c r="E18" s="14">
        <v>9</v>
      </c>
      <c r="F18" s="12">
        <v>16</v>
      </c>
      <c r="G18" s="13" t="s">
        <v>473</v>
      </c>
    </row>
    <row r="19" spans="1:7">
      <c r="A19" t="s">
        <v>451</v>
      </c>
      <c r="B19" t="s">
        <v>464</v>
      </c>
      <c r="C19" s="14">
        <v>4</v>
      </c>
      <c r="D19" s="14"/>
      <c r="E19" s="14"/>
      <c r="F19" s="12">
        <v>17</v>
      </c>
      <c r="G19" s="13" t="s">
        <v>482</v>
      </c>
    </row>
    <row r="20" spans="1:7">
      <c r="A20" t="s">
        <v>451</v>
      </c>
      <c r="B20" t="s">
        <v>507</v>
      </c>
      <c r="C20" s="14">
        <v>10</v>
      </c>
      <c r="D20" s="14"/>
      <c r="E20" s="14"/>
      <c r="F20" s="12">
        <v>18</v>
      </c>
      <c r="G20" s="17" t="s">
        <v>519</v>
      </c>
    </row>
    <row r="21" spans="1:7">
      <c r="A21" t="s">
        <v>451</v>
      </c>
      <c r="B21" t="s">
        <v>508</v>
      </c>
      <c r="C21" s="14">
        <v>11</v>
      </c>
      <c r="D21" s="14"/>
      <c r="E21" s="14"/>
      <c r="F21" s="12">
        <v>19</v>
      </c>
      <c r="G21" t="s">
        <v>483</v>
      </c>
    </row>
    <row r="22" spans="1:7">
      <c r="A22" t="s">
        <v>451</v>
      </c>
      <c r="B22" t="s">
        <v>474</v>
      </c>
      <c r="C22" s="14">
        <v>12</v>
      </c>
      <c r="D22" s="14"/>
      <c r="E22" s="14"/>
      <c r="F22" s="12">
        <v>20</v>
      </c>
      <c r="G22" t="s">
        <v>484</v>
      </c>
    </row>
    <row r="23" spans="1:7">
      <c r="A23" t="s">
        <v>451</v>
      </c>
      <c r="B23" t="s">
        <v>538</v>
      </c>
      <c r="C23" s="14">
        <v>1</v>
      </c>
      <c r="D23" s="14"/>
      <c r="E23" s="14"/>
      <c r="F23" s="12">
        <v>21</v>
      </c>
      <c r="G23" s="11" t="s">
        <v>487</v>
      </c>
    </row>
    <row r="24" spans="1:7">
      <c r="A24" t="s">
        <v>451</v>
      </c>
      <c r="B24" t="s">
        <v>476</v>
      </c>
      <c r="C24" s="14">
        <v>13</v>
      </c>
      <c r="D24" s="14"/>
      <c r="E24" s="14"/>
      <c r="F24" s="12">
        <v>22</v>
      </c>
      <c r="G24" s="11" t="s">
        <v>522</v>
      </c>
    </row>
    <row r="25" spans="1:7">
      <c r="A25" t="s">
        <v>451</v>
      </c>
      <c r="B25" t="s">
        <v>539</v>
      </c>
      <c r="C25" s="14">
        <v>14</v>
      </c>
      <c r="D25" s="14"/>
      <c r="E25" s="14"/>
      <c r="F25" s="12">
        <v>23</v>
      </c>
      <c r="G25" s="11" t="s">
        <v>494</v>
      </c>
    </row>
    <row r="26" spans="1:7">
      <c r="A26" t="s">
        <v>451</v>
      </c>
      <c r="B26" t="s">
        <v>511</v>
      </c>
      <c r="C26" s="14">
        <v>4</v>
      </c>
      <c r="D26" s="14"/>
      <c r="E26" s="14"/>
      <c r="F26" s="12">
        <v>24</v>
      </c>
      <c r="G26" s="11" t="s">
        <v>486</v>
      </c>
    </row>
    <row r="27" spans="1:7">
      <c r="A27" t="s">
        <v>451</v>
      </c>
      <c r="B27" t="s">
        <v>540</v>
      </c>
      <c r="C27" s="14">
        <v>1</v>
      </c>
      <c r="D27" s="14"/>
      <c r="E27" s="14"/>
    </row>
    <row r="28" spans="1:7">
      <c r="A28" t="s">
        <v>478</v>
      </c>
      <c r="B28" s="2" t="s">
        <v>525</v>
      </c>
      <c r="C28" s="14">
        <v>1</v>
      </c>
      <c r="D28" s="14"/>
      <c r="E28" s="14"/>
      <c r="F28" s="12"/>
    </row>
    <row r="29" spans="1:7">
      <c r="A29" t="s">
        <v>478</v>
      </c>
      <c r="B29" t="s">
        <v>526</v>
      </c>
      <c r="C29" s="14">
        <v>1</v>
      </c>
      <c r="D29" s="14"/>
      <c r="E29" s="14"/>
      <c r="F29" s="12"/>
    </row>
    <row r="30" spans="1:7">
      <c r="A30" t="s">
        <v>478</v>
      </c>
      <c r="B30" s="2" t="s">
        <v>527</v>
      </c>
      <c r="C30" s="14">
        <v>1</v>
      </c>
      <c r="D30" s="14"/>
      <c r="E30" s="14"/>
      <c r="F30" s="12"/>
    </row>
    <row r="31" spans="1:7">
      <c r="A31" t="s">
        <v>478</v>
      </c>
      <c r="B31" t="s">
        <v>452</v>
      </c>
      <c r="C31" s="14">
        <v>2</v>
      </c>
      <c r="D31" s="14"/>
      <c r="E31" s="14"/>
      <c r="F31" s="12"/>
    </row>
    <row r="32" spans="1:7">
      <c r="A32" t="s">
        <v>478</v>
      </c>
      <c r="B32" t="s">
        <v>529</v>
      </c>
      <c r="C32" s="14">
        <v>1</v>
      </c>
      <c r="D32" s="14"/>
      <c r="E32" s="14"/>
      <c r="F32" s="12"/>
    </row>
    <row r="33" spans="1:5">
      <c r="A33" t="s">
        <v>478</v>
      </c>
      <c r="B33" t="s">
        <v>530</v>
      </c>
      <c r="C33" s="14">
        <v>1</v>
      </c>
      <c r="D33" s="14"/>
      <c r="E33" s="14"/>
    </row>
    <row r="34" spans="1:5">
      <c r="A34" t="s">
        <v>478</v>
      </c>
      <c r="B34" t="s">
        <v>500</v>
      </c>
      <c r="C34" s="14">
        <v>1</v>
      </c>
      <c r="D34" s="14">
        <v>3</v>
      </c>
      <c r="E34" s="14"/>
    </row>
    <row r="35" spans="1:5">
      <c r="A35" t="s">
        <v>478</v>
      </c>
      <c r="B35" t="s">
        <v>531</v>
      </c>
      <c r="C35" s="14">
        <v>1</v>
      </c>
      <c r="D35" s="14"/>
      <c r="E35" s="14"/>
    </row>
    <row r="36" spans="1:5">
      <c r="A36" t="s">
        <v>478</v>
      </c>
      <c r="B36" s="2" t="s">
        <v>532</v>
      </c>
      <c r="C36" s="14">
        <v>4</v>
      </c>
      <c r="D36" s="14"/>
      <c r="E36" s="14"/>
    </row>
    <row r="37" spans="1:5">
      <c r="A37" t="s">
        <v>478</v>
      </c>
      <c r="B37" t="s">
        <v>533</v>
      </c>
      <c r="C37" s="14">
        <v>1</v>
      </c>
      <c r="D37" s="14"/>
      <c r="E37" s="14"/>
    </row>
    <row r="38" spans="1:5">
      <c r="A38" t="s">
        <v>478</v>
      </c>
      <c r="B38" t="s">
        <v>460</v>
      </c>
      <c r="C38" s="14">
        <v>5</v>
      </c>
      <c r="D38" s="14">
        <v>6</v>
      </c>
      <c r="E38" s="14"/>
    </row>
    <row r="39" spans="1:5">
      <c r="A39" t="s">
        <v>478</v>
      </c>
      <c r="B39" t="s">
        <v>534</v>
      </c>
      <c r="C39" s="14">
        <v>1</v>
      </c>
      <c r="D39" s="14"/>
      <c r="E39" s="14"/>
    </row>
    <row r="40" spans="1:5">
      <c r="A40" t="s">
        <v>478</v>
      </c>
      <c r="B40" t="s">
        <v>535</v>
      </c>
      <c r="C40" s="14">
        <v>1</v>
      </c>
      <c r="D40" s="14"/>
      <c r="E40" s="14"/>
    </row>
    <row r="41" spans="1:5">
      <c r="A41" t="s">
        <v>478</v>
      </c>
      <c r="B41" t="s">
        <v>537</v>
      </c>
      <c r="C41" s="14">
        <v>1</v>
      </c>
      <c r="D41" s="14"/>
      <c r="E41" s="14"/>
    </row>
    <row r="42" spans="1:5">
      <c r="A42" t="s">
        <v>478</v>
      </c>
      <c r="B42" t="s">
        <v>462</v>
      </c>
      <c r="C42" s="14">
        <v>7</v>
      </c>
      <c r="D42" s="14">
        <v>8</v>
      </c>
      <c r="E42" s="14">
        <v>9</v>
      </c>
    </row>
    <row r="43" spans="1:5">
      <c r="A43" t="s">
        <v>478</v>
      </c>
      <c r="B43" t="s">
        <v>464</v>
      </c>
      <c r="C43" s="14">
        <v>15</v>
      </c>
      <c r="D43" s="14">
        <v>4</v>
      </c>
      <c r="E43" s="14"/>
    </row>
    <row r="44" spans="1:5">
      <c r="A44" t="s">
        <v>478</v>
      </c>
      <c r="B44" t="s">
        <v>508</v>
      </c>
      <c r="C44" s="14">
        <v>11</v>
      </c>
      <c r="D44" s="14"/>
      <c r="E44" s="14"/>
    </row>
    <row r="45" spans="1:5">
      <c r="A45" t="s">
        <v>478</v>
      </c>
      <c r="B45" t="s">
        <v>474</v>
      </c>
      <c r="C45" s="14">
        <v>12</v>
      </c>
      <c r="D45" s="14"/>
      <c r="E45" s="14"/>
    </row>
    <row r="46" spans="1:5">
      <c r="A46" t="s">
        <v>478</v>
      </c>
      <c r="B46" t="s">
        <v>538</v>
      </c>
      <c r="C46" s="14">
        <v>1</v>
      </c>
      <c r="D46" s="14"/>
      <c r="E46" s="14"/>
    </row>
    <row r="47" spans="1:5">
      <c r="A47" t="s">
        <v>478</v>
      </c>
      <c r="B47" t="s">
        <v>476</v>
      </c>
      <c r="C47" s="14">
        <v>16</v>
      </c>
      <c r="D47" s="14">
        <v>17</v>
      </c>
      <c r="E47" s="14"/>
    </row>
    <row r="48" spans="1:5">
      <c r="A48" t="s">
        <v>478</v>
      </c>
      <c r="B48" t="s">
        <v>539</v>
      </c>
      <c r="C48" s="14">
        <v>14</v>
      </c>
      <c r="D48" s="14"/>
      <c r="E48" s="14"/>
    </row>
    <row r="49" spans="1:7">
      <c r="A49" t="s">
        <v>478</v>
      </c>
      <c r="B49" t="s">
        <v>511</v>
      </c>
      <c r="C49" s="14">
        <v>15</v>
      </c>
      <c r="D49" s="14">
        <v>4</v>
      </c>
      <c r="E49" s="14"/>
    </row>
    <row r="50" spans="1:7">
      <c r="A50" t="s">
        <v>478</v>
      </c>
      <c r="B50" t="s">
        <v>540</v>
      </c>
      <c r="C50" s="14">
        <v>1</v>
      </c>
      <c r="D50" s="14"/>
      <c r="E50" s="14"/>
    </row>
    <row r="51" spans="1:7">
      <c r="A51" t="s">
        <v>478</v>
      </c>
      <c r="B51" t="s">
        <v>541</v>
      </c>
      <c r="C51" s="14">
        <v>1</v>
      </c>
      <c r="D51" s="14">
        <v>18</v>
      </c>
      <c r="E51" s="14"/>
    </row>
    <row r="52" spans="1:7">
      <c r="A52" s="2" t="s">
        <v>525</v>
      </c>
      <c r="B52" t="s">
        <v>452</v>
      </c>
      <c r="C52" s="14">
        <v>1</v>
      </c>
      <c r="D52" s="14"/>
      <c r="E52" s="14"/>
    </row>
    <row r="53" spans="1:7">
      <c r="A53" s="2" t="s">
        <v>525</v>
      </c>
      <c r="B53" t="s">
        <v>460</v>
      </c>
      <c r="C53" s="14">
        <v>1</v>
      </c>
      <c r="D53" s="14"/>
      <c r="E53" s="14"/>
    </row>
    <row r="54" spans="1:7">
      <c r="A54" s="2" t="s">
        <v>525</v>
      </c>
      <c r="B54" t="s">
        <v>495</v>
      </c>
      <c r="C54" s="14">
        <v>1</v>
      </c>
      <c r="D54" s="14"/>
      <c r="E54" s="14"/>
    </row>
    <row r="55" spans="1:7">
      <c r="A55" s="2" t="s">
        <v>527</v>
      </c>
      <c r="B55" t="s">
        <v>452</v>
      </c>
      <c r="C55" s="14">
        <v>1</v>
      </c>
      <c r="D55" s="14"/>
      <c r="E55" s="14"/>
      <c r="G55" s="2"/>
    </row>
    <row r="56" spans="1:7">
      <c r="A56" s="2" t="s">
        <v>527</v>
      </c>
      <c r="B56" t="s">
        <v>460</v>
      </c>
      <c r="C56" s="14">
        <v>1</v>
      </c>
      <c r="D56" s="14"/>
      <c r="E56" s="14"/>
      <c r="G56" s="2"/>
    </row>
    <row r="57" spans="1:7">
      <c r="A57" s="2" t="s">
        <v>527</v>
      </c>
      <c r="B57" t="s">
        <v>495</v>
      </c>
      <c r="C57" s="14">
        <v>1</v>
      </c>
      <c r="D57" s="14"/>
      <c r="E57" s="14"/>
    </row>
    <row r="58" spans="1:7">
      <c r="A58" t="s">
        <v>452</v>
      </c>
      <c r="B58" t="s">
        <v>452</v>
      </c>
      <c r="C58" s="14">
        <v>2</v>
      </c>
      <c r="D58" s="14"/>
      <c r="E58" s="14"/>
    </row>
    <row r="59" spans="1:7">
      <c r="A59" t="s">
        <v>452</v>
      </c>
      <c r="B59" t="s">
        <v>493</v>
      </c>
      <c r="C59" s="14">
        <v>19</v>
      </c>
      <c r="D59" s="14"/>
      <c r="E59" s="14"/>
    </row>
    <row r="60" spans="1:7">
      <c r="A60" t="s">
        <v>452</v>
      </c>
      <c r="B60" t="s">
        <v>460</v>
      </c>
      <c r="C60" s="14">
        <v>20</v>
      </c>
      <c r="D60" s="14"/>
      <c r="E60" s="14"/>
    </row>
    <row r="61" spans="1:7">
      <c r="A61" t="s">
        <v>452</v>
      </c>
      <c r="B61" t="s">
        <v>495</v>
      </c>
      <c r="C61" s="14">
        <v>20</v>
      </c>
      <c r="D61" s="14"/>
      <c r="E61" s="14"/>
      <c r="G61" s="2"/>
    </row>
    <row r="62" spans="1:7">
      <c r="A62" t="s">
        <v>529</v>
      </c>
      <c r="B62" t="s">
        <v>452</v>
      </c>
      <c r="C62" s="14">
        <v>1</v>
      </c>
      <c r="D62" s="14"/>
      <c r="E62" s="14"/>
    </row>
    <row r="63" spans="1:7">
      <c r="A63" t="s">
        <v>529</v>
      </c>
      <c r="B63" t="s">
        <v>460</v>
      </c>
      <c r="C63" s="14">
        <v>1</v>
      </c>
      <c r="D63" s="14"/>
      <c r="E63" s="14"/>
    </row>
    <row r="64" spans="1:7">
      <c r="A64" t="s">
        <v>529</v>
      </c>
      <c r="B64" t="s">
        <v>495</v>
      </c>
      <c r="C64" s="14">
        <v>1</v>
      </c>
      <c r="D64" s="14"/>
      <c r="E64" s="14"/>
    </row>
    <row r="65" spans="1:9">
      <c r="A65" t="s">
        <v>530</v>
      </c>
      <c r="B65" t="s">
        <v>452</v>
      </c>
      <c r="C65" s="14">
        <v>1</v>
      </c>
      <c r="D65" s="14"/>
      <c r="E65" s="14"/>
    </row>
    <row r="66" spans="1:9">
      <c r="A66" t="s">
        <v>530</v>
      </c>
      <c r="B66" t="s">
        <v>460</v>
      </c>
      <c r="C66" s="14">
        <v>1</v>
      </c>
      <c r="D66" s="14"/>
      <c r="E66" s="14"/>
      <c r="I66" s="2"/>
    </row>
    <row r="67" spans="1:9">
      <c r="A67" t="s">
        <v>530</v>
      </c>
      <c r="B67" t="s">
        <v>495</v>
      </c>
      <c r="C67" s="14">
        <v>1</v>
      </c>
      <c r="D67" s="14"/>
      <c r="E67" s="14"/>
    </row>
    <row r="68" spans="1:9">
      <c r="A68" t="s">
        <v>500</v>
      </c>
      <c r="B68" t="s">
        <v>493</v>
      </c>
      <c r="C68" s="14">
        <v>19</v>
      </c>
      <c r="D68" s="14"/>
      <c r="E68" s="14"/>
    </row>
    <row r="69" spans="1:9">
      <c r="A69" t="s">
        <v>500</v>
      </c>
      <c r="B69" t="s">
        <v>460</v>
      </c>
      <c r="C69" s="14">
        <v>1</v>
      </c>
      <c r="D69" s="14"/>
      <c r="E69" s="14"/>
    </row>
    <row r="70" spans="1:9">
      <c r="A70" t="s">
        <v>500</v>
      </c>
      <c r="B70" t="s">
        <v>495</v>
      </c>
      <c r="C70" s="14">
        <v>1</v>
      </c>
      <c r="D70" s="14">
        <v>20</v>
      </c>
      <c r="E70" s="14"/>
    </row>
    <row r="71" spans="1:9">
      <c r="A71" s="2" t="s">
        <v>532</v>
      </c>
      <c r="B71" t="s">
        <v>452</v>
      </c>
      <c r="C71" s="14">
        <v>1</v>
      </c>
      <c r="D71" s="14"/>
      <c r="E71" s="14"/>
    </row>
    <row r="72" spans="1:9">
      <c r="A72" s="2" t="s">
        <v>532</v>
      </c>
      <c r="B72" t="s">
        <v>460</v>
      </c>
      <c r="C72" s="14">
        <v>1</v>
      </c>
      <c r="D72" s="14"/>
      <c r="E72" s="14"/>
    </row>
    <row r="73" spans="1:9">
      <c r="A73" s="2" t="s">
        <v>532</v>
      </c>
      <c r="B73" t="s">
        <v>495</v>
      </c>
      <c r="C73" s="14">
        <v>1</v>
      </c>
      <c r="D73" s="14"/>
      <c r="E73" s="14"/>
    </row>
    <row r="74" spans="1:9">
      <c r="A74" t="s">
        <v>533</v>
      </c>
      <c r="B74" t="s">
        <v>452</v>
      </c>
      <c r="C74" s="14">
        <v>1</v>
      </c>
      <c r="D74" s="14"/>
      <c r="E74" s="14"/>
    </row>
    <row r="75" spans="1:9">
      <c r="A75" t="s">
        <v>533</v>
      </c>
      <c r="B75" t="s">
        <v>460</v>
      </c>
      <c r="C75" s="14">
        <v>1</v>
      </c>
      <c r="D75" s="14"/>
      <c r="E75" s="14"/>
    </row>
    <row r="76" spans="1:9">
      <c r="A76" t="s">
        <v>533</v>
      </c>
      <c r="B76" t="s">
        <v>495</v>
      </c>
      <c r="C76" s="14">
        <v>1</v>
      </c>
      <c r="D76" s="14"/>
      <c r="E76" s="14"/>
    </row>
    <row r="77" spans="1:9">
      <c r="A77" t="s">
        <v>460</v>
      </c>
      <c r="B77" t="s">
        <v>460</v>
      </c>
      <c r="C77" s="14">
        <v>5</v>
      </c>
      <c r="D77" s="14"/>
      <c r="E77" s="14"/>
    </row>
    <row r="78" spans="1:9">
      <c r="A78" t="s">
        <v>534</v>
      </c>
      <c r="B78" t="s">
        <v>452</v>
      </c>
      <c r="C78" s="14">
        <v>1</v>
      </c>
      <c r="D78" s="14"/>
      <c r="E78" s="14"/>
    </row>
    <row r="79" spans="1:9">
      <c r="A79" t="s">
        <v>534</v>
      </c>
      <c r="B79" t="s">
        <v>460</v>
      </c>
      <c r="C79" s="14">
        <v>1</v>
      </c>
      <c r="D79" s="14"/>
      <c r="E79" s="14"/>
    </row>
    <row r="80" spans="1:9">
      <c r="A80" t="s">
        <v>534</v>
      </c>
      <c r="B80" t="s">
        <v>495</v>
      </c>
      <c r="C80" s="14">
        <v>1</v>
      </c>
      <c r="D80" s="14"/>
      <c r="E80" s="14"/>
    </row>
    <row r="81" spans="1:5">
      <c r="A81" t="s">
        <v>537</v>
      </c>
      <c r="B81" t="s">
        <v>452</v>
      </c>
      <c r="C81" s="14">
        <v>1</v>
      </c>
      <c r="D81" s="14"/>
      <c r="E81" s="14"/>
    </row>
    <row r="82" spans="1:5">
      <c r="A82" t="s">
        <v>537</v>
      </c>
      <c r="B82" t="s">
        <v>460</v>
      </c>
      <c r="C82" s="14">
        <v>1</v>
      </c>
      <c r="D82" s="14"/>
      <c r="E82" s="14"/>
    </row>
    <row r="83" spans="1:5">
      <c r="A83" t="s">
        <v>537</v>
      </c>
      <c r="B83" t="s">
        <v>495</v>
      </c>
      <c r="C83" s="14">
        <v>1</v>
      </c>
      <c r="D83" s="14"/>
      <c r="E83" s="14"/>
    </row>
    <row r="84" spans="1:5">
      <c r="A84" t="s">
        <v>462</v>
      </c>
      <c r="B84" t="s">
        <v>452</v>
      </c>
      <c r="C84" s="14">
        <v>2</v>
      </c>
      <c r="D84" s="14"/>
      <c r="E84" s="14"/>
    </row>
    <row r="85" spans="1:5">
      <c r="A85" t="s">
        <v>462</v>
      </c>
      <c r="B85" t="s">
        <v>495</v>
      </c>
      <c r="C85" s="14">
        <v>21</v>
      </c>
      <c r="D85" s="14"/>
      <c r="E85" s="14"/>
    </row>
    <row r="86" spans="1:5">
      <c r="A86" t="s">
        <v>464</v>
      </c>
      <c r="B86" t="s">
        <v>493</v>
      </c>
      <c r="C86" s="14">
        <v>1</v>
      </c>
      <c r="D86" s="14"/>
      <c r="E86" s="14"/>
    </row>
    <row r="87" spans="1:5">
      <c r="A87" t="s">
        <v>464</v>
      </c>
      <c r="B87" t="s">
        <v>460</v>
      </c>
      <c r="C87" s="14">
        <v>20</v>
      </c>
      <c r="D87" s="14"/>
      <c r="E87" s="14"/>
    </row>
    <row r="88" spans="1:5">
      <c r="A88" t="s">
        <v>508</v>
      </c>
      <c r="B88" s="2" t="s">
        <v>542</v>
      </c>
      <c r="C88" s="14">
        <v>1</v>
      </c>
      <c r="D88" s="14"/>
      <c r="E88" s="14"/>
    </row>
    <row r="89" spans="1:5">
      <c r="A89" t="s">
        <v>508</v>
      </c>
      <c r="B89" t="s">
        <v>539</v>
      </c>
      <c r="C89" s="14">
        <v>14</v>
      </c>
      <c r="D89" s="14"/>
      <c r="E89" s="14"/>
    </row>
    <row r="90" spans="1:5">
      <c r="A90" t="s">
        <v>474</v>
      </c>
      <c r="B90" t="s">
        <v>452</v>
      </c>
      <c r="C90" s="14">
        <v>2</v>
      </c>
      <c r="D90" s="14"/>
      <c r="E90" s="14"/>
    </row>
    <row r="91" spans="1:5">
      <c r="A91" t="s">
        <v>474</v>
      </c>
      <c r="B91" t="s">
        <v>460</v>
      </c>
      <c r="C91" s="14">
        <v>5</v>
      </c>
      <c r="D91" s="14">
        <v>6</v>
      </c>
      <c r="E91" s="14"/>
    </row>
    <row r="92" spans="1:5">
      <c r="A92" t="s">
        <v>474</v>
      </c>
      <c r="B92" t="s">
        <v>508</v>
      </c>
      <c r="C92" s="14">
        <v>1</v>
      </c>
      <c r="D92" s="14">
        <v>22</v>
      </c>
      <c r="E92" s="14"/>
    </row>
    <row r="93" spans="1:5">
      <c r="A93" t="s">
        <v>474</v>
      </c>
      <c r="B93" t="s">
        <v>495</v>
      </c>
      <c r="C93" s="14">
        <v>21</v>
      </c>
      <c r="D93" s="14"/>
      <c r="E93" s="14"/>
    </row>
    <row r="94" spans="1:5">
      <c r="A94" t="s">
        <v>538</v>
      </c>
      <c r="B94" t="s">
        <v>452</v>
      </c>
      <c r="C94" s="14">
        <v>1</v>
      </c>
      <c r="D94" s="14"/>
      <c r="E94" s="14"/>
    </row>
    <row r="95" spans="1:5">
      <c r="A95" t="s">
        <v>538</v>
      </c>
      <c r="B95" t="s">
        <v>460</v>
      </c>
      <c r="C95" s="14">
        <v>1</v>
      </c>
      <c r="D95" s="14"/>
      <c r="E95" s="14"/>
    </row>
    <row r="96" spans="1:5">
      <c r="A96" t="s">
        <v>538</v>
      </c>
      <c r="B96" t="s">
        <v>495</v>
      </c>
      <c r="C96" s="14">
        <v>1</v>
      </c>
      <c r="D96" s="14"/>
      <c r="E96" s="14"/>
    </row>
    <row r="97" spans="1:5">
      <c r="A97" t="s">
        <v>476</v>
      </c>
      <c r="B97" t="s">
        <v>452</v>
      </c>
      <c r="C97" s="14">
        <v>2</v>
      </c>
      <c r="D97" s="14"/>
      <c r="E97" s="14"/>
    </row>
    <row r="98" spans="1:5">
      <c r="A98" t="s">
        <v>476</v>
      </c>
      <c r="B98" t="s">
        <v>460</v>
      </c>
      <c r="C98" s="14">
        <v>6</v>
      </c>
      <c r="D98" s="14"/>
      <c r="E98" s="14"/>
    </row>
    <row r="99" spans="1:5">
      <c r="A99" t="s">
        <v>476</v>
      </c>
      <c r="B99" t="s">
        <v>495</v>
      </c>
      <c r="C99" s="14">
        <v>23</v>
      </c>
      <c r="D99" s="14"/>
      <c r="E99" s="14"/>
    </row>
    <row r="100" spans="1:5">
      <c r="A100" t="s">
        <v>539</v>
      </c>
      <c r="B100" t="s">
        <v>460</v>
      </c>
      <c r="C100" s="14">
        <v>6</v>
      </c>
      <c r="D100" s="14"/>
      <c r="E100" s="14"/>
    </row>
    <row r="101" spans="1:5">
      <c r="A101" t="s">
        <v>511</v>
      </c>
      <c r="B101" t="s">
        <v>460</v>
      </c>
      <c r="C101" s="14">
        <v>1</v>
      </c>
      <c r="D101" s="14"/>
      <c r="E101" s="14"/>
    </row>
    <row r="102" spans="1:5">
      <c r="A102" t="s">
        <v>495</v>
      </c>
      <c r="B102" t="s">
        <v>495</v>
      </c>
      <c r="C102" s="14">
        <v>24</v>
      </c>
      <c r="D102" s="14">
        <v>21</v>
      </c>
      <c r="E102" s="14"/>
    </row>
  </sheetData>
  <hyperlinks>
    <hyperlink ref="G20" r:id="rId1" display="http://biodiversitydatajournal.com/articles.php?id=1024" xr:uid="{00000000-0004-0000-04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0640"/>
  <sheetViews>
    <sheetView tabSelected="1" topLeftCell="A720" workbookViewId="0">
      <selection activeCell="A2" sqref="A2"/>
    </sheetView>
  </sheetViews>
  <sheetFormatPr baseColWidth="10" defaultColWidth="8.83203125" defaultRowHeight="15"/>
  <cols>
    <col min="1" max="1" width="26" bestFit="1" customWidth="1"/>
    <col min="2" max="2" width="26.5" style="2" customWidth="1"/>
    <col min="3" max="3" width="12.83203125" style="32" customWidth="1"/>
    <col min="4" max="7" width="8.6640625" customWidth="1"/>
  </cols>
  <sheetData>
    <row r="1" spans="1:6">
      <c r="A1" t="s">
        <v>938</v>
      </c>
    </row>
    <row r="2" spans="1:6">
      <c r="A2" s="9" t="s">
        <v>447</v>
      </c>
      <c r="B2" s="33" t="s">
        <v>448</v>
      </c>
      <c r="C2" s="34" t="s">
        <v>449</v>
      </c>
      <c r="E2" s="1" t="s">
        <v>450</v>
      </c>
    </row>
    <row r="3" spans="1:6">
      <c r="A3" t="s">
        <v>451</v>
      </c>
      <c r="B3" s="2" t="s">
        <v>543</v>
      </c>
      <c r="C3" s="35">
        <v>1</v>
      </c>
      <c r="E3" s="14">
        <v>1</v>
      </c>
      <c r="F3" t="s">
        <v>457</v>
      </c>
    </row>
    <row r="4" spans="1:6">
      <c r="A4" s="18" t="s">
        <v>451</v>
      </c>
      <c r="B4" s="2" t="s">
        <v>544</v>
      </c>
      <c r="C4" s="35">
        <v>1</v>
      </c>
      <c r="E4" s="14">
        <v>2</v>
      </c>
      <c r="F4" t="s">
        <v>545</v>
      </c>
    </row>
    <row r="5" spans="1:6">
      <c r="A5" s="18" t="s">
        <v>451</v>
      </c>
      <c r="B5" s="2" t="s">
        <v>546</v>
      </c>
      <c r="C5" s="35">
        <v>2</v>
      </c>
      <c r="E5" s="14">
        <v>3</v>
      </c>
      <c r="F5" t="s">
        <v>471</v>
      </c>
    </row>
    <row r="6" spans="1:6">
      <c r="A6" s="18" t="s">
        <v>451</v>
      </c>
      <c r="B6" s="2" t="s">
        <v>547</v>
      </c>
      <c r="C6" s="35">
        <v>1</v>
      </c>
      <c r="E6" s="14">
        <v>4</v>
      </c>
      <c r="F6" t="s">
        <v>548</v>
      </c>
    </row>
    <row r="7" spans="1:6">
      <c r="A7" s="18" t="s">
        <v>451</v>
      </c>
      <c r="B7" s="2" t="s">
        <v>549</v>
      </c>
      <c r="C7" s="35">
        <v>1</v>
      </c>
      <c r="E7" s="14">
        <v>5</v>
      </c>
      <c r="F7" t="s">
        <v>550</v>
      </c>
    </row>
    <row r="8" spans="1:6">
      <c r="A8" s="18" t="s">
        <v>451</v>
      </c>
      <c r="B8" s="2" t="s">
        <v>551</v>
      </c>
      <c r="C8" s="35">
        <v>1</v>
      </c>
      <c r="E8" s="14">
        <v>6</v>
      </c>
      <c r="F8" t="s">
        <v>552</v>
      </c>
    </row>
    <row r="9" spans="1:6">
      <c r="A9" s="18" t="s">
        <v>451</v>
      </c>
      <c r="B9" s="2" t="s">
        <v>553</v>
      </c>
      <c r="C9" s="35">
        <v>1</v>
      </c>
      <c r="E9" s="14">
        <v>7</v>
      </c>
      <c r="F9" t="s">
        <v>554</v>
      </c>
    </row>
    <row r="10" spans="1:6">
      <c r="A10" s="18" t="s">
        <v>451</v>
      </c>
      <c r="B10" s="2" t="s">
        <v>555</v>
      </c>
      <c r="C10" s="35">
        <v>1</v>
      </c>
      <c r="E10" s="14">
        <v>8</v>
      </c>
      <c r="F10" t="s">
        <v>556</v>
      </c>
    </row>
    <row r="11" spans="1:6">
      <c r="A11" s="18" t="s">
        <v>451</v>
      </c>
      <c r="B11" s="2" t="s">
        <v>557</v>
      </c>
      <c r="C11" s="35">
        <v>1</v>
      </c>
      <c r="E11" s="14">
        <v>9</v>
      </c>
      <c r="F11" s="13" t="s">
        <v>509</v>
      </c>
    </row>
    <row r="12" spans="1:6">
      <c r="A12" s="18" t="s">
        <v>451</v>
      </c>
      <c r="B12" s="2" t="s">
        <v>558</v>
      </c>
      <c r="C12" s="35">
        <v>1</v>
      </c>
      <c r="E12" s="14">
        <v>10</v>
      </c>
      <c r="F12" s="11" t="s">
        <v>516</v>
      </c>
    </row>
    <row r="13" spans="1:6">
      <c r="A13" s="18" t="s">
        <v>451</v>
      </c>
      <c r="B13" s="2" t="s">
        <v>559</v>
      </c>
      <c r="C13" s="35">
        <v>1</v>
      </c>
      <c r="E13" s="14">
        <v>11</v>
      </c>
      <c r="F13" t="s">
        <v>560</v>
      </c>
    </row>
    <row r="14" spans="1:6">
      <c r="A14" s="18" t="s">
        <v>451</v>
      </c>
      <c r="B14" s="2" t="s">
        <v>561</v>
      </c>
      <c r="C14" s="35">
        <v>1</v>
      </c>
      <c r="E14" s="14">
        <v>12</v>
      </c>
      <c r="F14" t="s">
        <v>562</v>
      </c>
    </row>
    <row r="15" spans="1:6">
      <c r="A15" s="18" t="s">
        <v>451</v>
      </c>
      <c r="B15" s="2" t="s">
        <v>563</v>
      </c>
      <c r="C15" s="35">
        <v>1</v>
      </c>
      <c r="E15" s="14">
        <v>13</v>
      </c>
      <c r="F15" t="s">
        <v>564</v>
      </c>
    </row>
    <row r="16" spans="1:6">
      <c r="A16" s="18" t="s">
        <v>451</v>
      </c>
      <c r="B16" s="2" t="s">
        <v>565</v>
      </c>
      <c r="C16" s="35">
        <v>1</v>
      </c>
      <c r="E16" s="14">
        <v>14</v>
      </c>
      <c r="F16" t="s">
        <v>566</v>
      </c>
    </row>
    <row r="17" spans="1:6">
      <c r="A17" s="18" t="s">
        <v>451</v>
      </c>
      <c r="B17" s="2" t="s">
        <v>567</v>
      </c>
      <c r="C17" s="35">
        <v>1</v>
      </c>
      <c r="E17" s="14">
        <v>15</v>
      </c>
      <c r="F17" t="s">
        <v>568</v>
      </c>
    </row>
    <row r="18" spans="1:6">
      <c r="A18" s="18" t="s">
        <v>451</v>
      </c>
      <c r="B18" s="2" t="s">
        <v>569</v>
      </c>
      <c r="C18" s="35">
        <v>1</v>
      </c>
      <c r="E18" s="14">
        <v>16</v>
      </c>
      <c r="F18" t="s">
        <v>570</v>
      </c>
    </row>
    <row r="19" spans="1:6">
      <c r="A19" s="18" t="s">
        <v>451</v>
      </c>
      <c r="B19" s="2" t="s">
        <v>571</v>
      </c>
      <c r="C19" s="35">
        <v>1</v>
      </c>
      <c r="E19" s="14">
        <v>17</v>
      </c>
      <c r="F19" t="s">
        <v>572</v>
      </c>
    </row>
    <row r="20" spans="1:6">
      <c r="A20" s="18" t="s">
        <v>451</v>
      </c>
      <c r="B20" s="2" t="s">
        <v>573</v>
      </c>
      <c r="C20" s="35">
        <v>1</v>
      </c>
      <c r="E20" s="14">
        <v>18</v>
      </c>
      <c r="F20" t="s">
        <v>574</v>
      </c>
    </row>
    <row r="21" spans="1:6">
      <c r="A21" s="18" t="s">
        <v>451</v>
      </c>
      <c r="B21" s="2" t="s">
        <v>575</v>
      </c>
      <c r="C21" s="35">
        <v>1</v>
      </c>
      <c r="E21" s="14">
        <v>19</v>
      </c>
      <c r="F21" t="s">
        <v>576</v>
      </c>
    </row>
    <row r="22" spans="1:6">
      <c r="A22" s="18" t="s">
        <v>451</v>
      </c>
      <c r="B22" s="2" t="s">
        <v>577</v>
      </c>
      <c r="C22" s="35">
        <v>1</v>
      </c>
      <c r="E22" s="14">
        <v>20</v>
      </c>
      <c r="F22" t="s">
        <v>578</v>
      </c>
    </row>
    <row r="23" spans="1:6">
      <c r="A23" s="18" t="s">
        <v>451</v>
      </c>
      <c r="B23" s="2" t="s">
        <v>579</v>
      </c>
      <c r="C23" s="35">
        <v>1</v>
      </c>
      <c r="E23" s="14">
        <v>21</v>
      </c>
      <c r="F23" t="s">
        <v>580</v>
      </c>
    </row>
    <row r="24" spans="1:6">
      <c r="A24" s="18" t="s">
        <v>451</v>
      </c>
      <c r="B24" s="2" t="s">
        <v>581</v>
      </c>
      <c r="C24" s="35">
        <v>1</v>
      </c>
      <c r="E24" s="14">
        <v>22</v>
      </c>
      <c r="F24" t="s">
        <v>582</v>
      </c>
    </row>
    <row r="25" spans="1:6">
      <c r="A25" s="18" t="s">
        <v>451</v>
      </c>
      <c r="B25" s="2" t="s">
        <v>583</v>
      </c>
      <c r="C25" s="35">
        <v>1</v>
      </c>
      <c r="E25" s="14">
        <v>23</v>
      </c>
      <c r="F25" t="s">
        <v>584</v>
      </c>
    </row>
    <row r="26" spans="1:6">
      <c r="A26" s="18" t="s">
        <v>451</v>
      </c>
      <c r="B26" s="2" t="s">
        <v>585</v>
      </c>
      <c r="C26" s="35">
        <v>1</v>
      </c>
      <c r="E26" s="14">
        <v>24</v>
      </c>
      <c r="F26" t="s">
        <v>586</v>
      </c>
    </row>
    <row r="27" spans="1:6">
      <c r="A27" s="18" t="s">
        <v>451</v>
      </c>
      <c r="B27" s="2" t="s">
        <v>587</v>
      </c>
      <c r="C27" s="35">
        <v>1</v>
      </c>
      <c r="E27" s="14">
        <v>25</v>
      </c>
      <c r="F27" t="s">
        <v>588</v>
      </c>
    </row>
    <row r="28" spans="1:6">
      <c r="A28" s="18" t="s">
        <v>451</v>
      </c>
      <c r="B28" s="2" t="s">
        <v>589</v>
      </c>
      <c r="C28" s="35">
        <v>1</v>
      </c>
      <c r="E28" s="14">
        <v>26</v>
      </c>
      <c r="F28" t="s">
        <v>590</v>
      </c>
    </row>
    <row r="29" spans="1:6">
      <c r="A29" s="18" t="s">
        <v>451</v>
      </c>
      <c r="B29" s="2" t="s">
        <v>591</v>
      </c>
      <c r="C29" s="35">
        <v>1</v>
      </c>
      <c r="E29" s="14">
        <v>27</v>
      </c>
      <c r="F29" t="s">
        <v>592</v>
      </c>
    </row>
    <row r="30" spans="1:6">
      <c r="A30" s="18" t="s">
        <v>451</v>
      </c>
      <c r="B30" s="2" t="s">
        <v>593</v>
      </c>
      <c r="C30" s="35">
        <v>1</v>
      </c>
      <c r="E30" s="14">
        <v>28</v>
      </c>
      <c r="F30" t="s">
        <v>594</v>
      </c>
    </row>
    <row r="31" spans="1:6">
      <c r="A31" s="18" t="s">
        <v>451</v>
      </c>
      <c r="B31" s="2" t="s">
        <v>595</v>
      </c>
      <c r="C31" s="35">
        <v>1</v>
      </c>
    </row>
    <row r="32" spans="1:6">
      <c r="A32" s="18" t="s">
        <v>451</v>
      </c>
      <c r="B32" s="2" t="s">
        <v>596</v>
      </c>
      <c r="C32" s="35">
        <v>1</v>
      </c>
    </row>
    <row r="33" spans="1:3">
      <c r="A33" s="18" t="s">
        <v>451</v>
      </c>
      <c r="B33" s="2" t="s">
        <v>597</v>
      </c>
      <c r="C33" s="35">
        <v>3</v>
      </c>
    </row>
    <row r="34" spans="1:3">
      <c r="A34" s="18" t="s">
        <v>451</v>
      </c>
      <c r="B34" s="2" t="s">
        <v>598</v>
      </c>
      <c r="C34" s="35">
        <v>3</v>
      </c>
    </row>
    <row r="35" spans="1:3">
      <c r="A35" s="18" t="s">
        <v>451</v>
      </c>
      <c r="B35" s="2" t="s">
        <v>599</v>
      </c>
      <c r="C35" s="35">
        <v>1</v>
      </c>
    </row>
    <row r="36" spans="1:3">
      <c r="A36" s="18" t="s">
        <v>451</v>
      </c>
      <c r="B36" s="2" t="s">
        <v>600</v>
      </c>
      <c r="C36" s="35">
        <v>1</v>
      </c>
    </row>
    <row r="37" spans="1:3">
      <c r="A37" s="18" t="s">
        <v>451</v>
      </c>
      <c r="B37" s="2" t="s">
        <v>601</v>
      </c>
      <c r="C37" s="35">
        <v>1</v>
      </c>
    </row>
    <row r="38" spans="1:3">
      <c r="A38" s="18" t="s">
        <v>451</v>
      </c>
      <c r="B38" s="2" t="s">
        <v>602</v>
      </c>
      <c r="C38" s="35">
        <v>1</v>
      </c>
    </row>
    <row r="39" spans="1:3">
      <c r="A39" s="18" t="s">
        <v>451</v>
      </c>
      <c r="B39" s="2" t="s">
        <v>603</v>
      </c>
      <c r="C39" s="35">
        <v>1</v>
      </c>
    </row>
    <row r="40" spans="1:3">
      <c r="A40" s="18" t="s">
        <v>451</v>
      </c>
      <c r="B40" s="2" t="s">
        <v>604</v>
      </c>
      <c r="C40" s="35">
        <v>1</v>
      </c>
    </row>
    <row r="41" spans="1:3">
      <c r="A41" s="18" t="s">
        <v>451</v>
      </c>
      <c r="B41" s="2" t="s">
        <v>605</v>
      </c>
      <c r="C41" s="35">
        <v>1</v>
      </c>
    </row>
    <row r="42" spans="1:3">
      <c r="A42" s="18" t="s">
        <v>451</v>
      </c>
      <c r="B42" s="2" t="s">
        <v>606</v>
      </c>
      <c r="C42" s="35">
        <v>1</v>
      </c>
    </row>
    <row r="43" spans="1:3">
      <c r="A43" s="18" t="s">
        <v>451</v>
      </c>
      <c r="B43" s="2" t="s">
        <v>607</v>
      </c>
      <c r="C43" s="35">
        <v>1</v>
      </c>
    </row>
    <row r="44" spans="1:3">
      <c r="A44" s="18" t="s">
        <v>451</v>
      </c>
      <c r="B44" s="2" t="s">
        <v>608</v>
      </c>
      <c r="C44" s="35">
        <v>1</v>
      </c>
    </row>
    <row r="45" spans="1:3">
      <c r="A45" s="18" t="s">
        <v>451</v>
      </c>
      <c r="B45" s="2" t="s">
        <v>609</v>
      </c>
      <c r="C45" s="35">
        <v>1</v>
      </c>
    </row>
    <row r="46" spans="1:3">
      <c r="A46" s="18" t="s">
        <v>451</v>
      </c>
      <c r="B46" s="2" t="s">
        <v>610</v>
      </c>
      <c r="C46" s="35">
        <v>1</v>
      </c>
    </row>
    <row r="47" spans="1:3">
      <c r="A47" s="18" t="s">
        <v>451</v>
      </c>
      <c r="B47" s="2" t="s">
        <v>611</v>
      </c>
      <c r="C47" s="35">
        <v>1</v>
      </c>
    </row>
    <row r="48" spans="1:3">
      <c r="A48" s="18" t="s">
        <v>451</v>
      </c>
      <c r="B48" s="2" t="s">
        <v>612</v>
      </c>
      <c r="C48" s="35">
        <v>1</v>
      </c>
    </row>
    <row r="49" spans="1:3">
      <c r="A49" s="18" t="s">
        <v>451</v>
      </c>
      <c r="B49" s="2" t="s">
        <v>613</v>
      </c>
      <c r="C49" s="35">
        <v>1</v>
      </c>
    </row>
    <row r="50" spans="1:3">
      <c r="A50" s="18" t="s">
        <v>451</v>
      </c>
      <c r="B50" s="2" t="s">
        <v>614</v>
      </c>
      <c r="C50" s="35">
        <v>1</v>
      </c>
    </row>
    <row r="51" spans="1:3">
      <c r="A51" s="18" t="s">
        <v>451</v>
      </c>
      <c r="B51" s="2" t="s">
        <v>615</v>
      </c>
      <c r="C51" s="35">
        <v>1</v>
      </c>
    </row>
    <row r="52" spans="1:3">
      <c r="A52" s="18" t="s">
        <v>451</v>
      </c>
      <c r="B52" s="2" t="s">
        <v>616</v>
      </c>
      <c r="C52" s="35">
        <v>1</v>
      </c>
    </row>
    <row r="53" spans="1:3">
      <c r="A53" s="18" t="s">
        <v>451</v>
      </c>
      <c r="B53" s="2" t="s">
        <v>617</v>
      </c>
      <c r="C53" s="35">
        <v>1</v>
      </c>
    </row>
    <row r="54" spans="1:3">
      <c r="A54" s="18" t="s">
        <v>451</v>
      </c>
      <c r="B54" s="2" t="s">
        <v>618</v>
      </c>
      <c r="C54" s="35">
        <v>1</v>
      </c>
    </row>
    <row r="55" spans="1:3">
      <c r="A55" s="18" t="s">
        <v>451</v>
      </c>
      <c r="B55" s="2" t="s">
        <v>619</v>
      </c>
      <c r="C55" s="35">
        <v>1</v>
      </c>
    </row>
    <row r="56" spans="1:3">
      <c r="A56" s="18" t="s">
        <v>451</v>
      </c>
      <c r="B56" s="2" t="s">
        <v>620</v>
      </c>
      <c r="C56" s="35">
        <v>1</v>
      </c>
    </row>
    <row r="57" spans="1:3">
      <c r="A57" s="18" t="s">
        <v>451</v>
      </c>
      <c r="B57" s="2" t="s">
        <v>621</v>
      </c>
      <c r="C57" s="35">
        <v>1</v>
      </c>
    </row>
    <row r="58" spans="1:3">
      <c r="A58" s="18" t="s">
        <v>451</v>
      </c>
      <c r="B58" s="2" t="s">
        <v>622</v>
      </c>
      <c r="C58" s="35">
        <v>4</v>
      </c>
    </row>
    <row r="59" spans="1:3">
      <c r="A59" s="18" t="s">
        <v>451</v>
      </c>
      <c r="B59" s="2" t="s">
        <v>623</v>
      </c>
      <c r="C59" s="35">
        <v>1</v>
      </c>
    </row>
    <row r="60" spans="1:3">
      <c r="A60" s="18" t="s">
        <v>451</v>
      </c>
      <c r="B60" s="2" t="s">
        <v>624</v>
      </c>
      <c r="C60" s="35">
        <v>1</v>
      </c>
    </row>
    <row r="61" spans="1:3">
      <c r="A61" s="18" t="s">
        <v>451</v>
      </c>
      <c r="B61" s="2" t="s">
        <v>625</v>
      </c>
      <c r="C61" s="35">
        <v>1</v>
      </c>
    </row>
    <row r="62" spans="1:3">
      <c r="A62" s="18" t="s">
        <v>451</v>
      </c>
      <c r="B62" s="2" t="s">
        <v>626</v>
      </c>
      <c r="C62" s="35">
        <v>1</v>
      </c>
    </row>
    <row r="63" spans="1:3">
      <c r="A63" s="18" t="s">
        <v>451</v>
      </c>
      <c r="B63" s="2" t="s">
        <v>627</v>
      </c>
      <c r="C63" s="35">
        <v>1</v>
      </c>
    </row>
    <row r="64" spans="1:3">
      <c r="A64" s="18" t="s">
        <v>451</v>
      </c>
      <c r="B64" s="2" t="s">
        <v>628</v>
      </c>
      <c r="C64" s="35">
        <v>1</v>
      </c>
    </row>
    <row r="65" spans="1:3">
      <c r="A65" s="18" t="s">
        <v>451</v>
      </c>
      <c r="B65" s="2" t="s">
        <v>629</v>
      </c>
      <c r="C65" s="35">
        <v>1</v>
      </c>
    </row>
    <row r="66" spans="1:3">
      <c r="A66" s="18" t="s">
        <v>451</v>
      </c>
      <c r="B66" s="2" t="s">
        <v>630</v>
      </c>
      <c r="C66" s="35">
        <v>1</v>
      </c>
    </row>
    <row r="67" spans="1:3">
      <c r="A67" s="18" t="s">
        <v>451</v>
      </c>
      <c r="B67" s="2" t="s">
        <v>631</v>
      </c>
      <c r="C67" s="35">
        <v>1</v>
      </c>
    </row>
    <row r="68" spans="1:3">
      <c r="A68" s="18" t="s">
        <v>451</v>
      </c>
      <c r="B68" s="2" t="s">
        <v>632</v>
      </c>
      <c r="C68" s="35">
        <v>1</v>
      </c>
    </row>
    <row r="69" spans="1:3">
      <c r="A69" s="18" t="s">
        <v>451</v>
      </c>
      <c r="B69" s="2" t="s">
        <v>633</v>
      </c>
      <c r="C69" s="35">
        <v>1</v>
      </c>
    </row>
    <row r="70" spans="1:3">
      <c r="A70" s="18" t="s">
        <v>451</v>
      </c>
      <c r="B70" s="2" t="s">
        <v>634</v>
      </c>
      <c r="C70" s="35">
        <v>1</v>
      </c>
    </row>
    <row r="71" spans="1:3">
      <c r="A71" s="18" t="s">
        <v>451</v>
      </c>
      <c r="B71" s="2" t="s">
        <v>635</v>
      </c>
      <c r="C71" s="35">
        <v>1</v>
      </c>
    </row>
    <row r="72" spans="1:3">
      <c r="A72" s="18" t="s">
        <v>451</v>
      </c>
      <c r="B72" s="2" t="s">
        <v>636</v>
      </c>
      <c r="C72" s="35">
        <v>1</v>
      </c>
    </row>
    <row r="73" spans="1:3">
      <c r="A73" s="18" t="s">
        <v>451</v>
      </c>
      <c r="B73" s="2" t="s">
        <v>637</v>
      </c>
      <c r="C73" s="35">
        <v>1</v>
      </c>
    </row>
    <row r="74" spans="1:3">
      <c r="A74" s="18" t="s">
        <v>451</v>
      </c>
      <c r="B74" s="2" t="s">
        <v>638</v>
      </c>
      <c r="C74" s="35">
        <v>1</v>
      </c>
    </row>
    <row r="75" spans="1:3">
      <c r="A75" s="18" t="s">
        <v>451</v>
      </c>
      <c r="B75" s="2" t="s">
        <v>639</v>
      </c>
      <c r="C75" s="35">
        <v>1</v>
      </c>
    </row>
    <row r="76" spans="1:3">
      <c r="A76" s="18" t="s">
        <v>451</v>
      </c>
      <c r="B76" s="2" t="s">
        <v>640</v>
      </c>
      <c r="C76" s="35">
        <v>1</v>
      </c>
    </row>
    <row r="77" spans="1:3">
      <c r="A77" s="18" t="s">
        <v>451</v>
      </c>
      <c r="B77" s="2" t="s">
        <v>641</v>
      </c>
      <c r="C77" s="35">
        <v>1</v>
      </c>
    </row>
    <row r="78" spans="1:3">
      <c r="A78" s="18" t="s">
        <v>451</v>
      </c>
      <c r="B78" s="2" t="s">
        <v>642</v>
      </c>
      <c r="C78" s="35">
        <v>1</v>
      </c>
    </row>
    <row r="79" spans="1:3">
      <c r="A79" s="18" t="s">
        <v>451</v>
      </c>
      <c r="B79" s="2" t="s">
        <v>643</v>
      </c>
      <c r="C79" s="35">
        <v>1</v>
      </c>
    </row>
    <row r="80" spans="1:3">
      <c r="A80" s="18" t="s">
        <v>451</v>
      </c>
      <c r="B80" s="2" t="s">
        <v>644</v>
      </c>
      <c r="C80" s="35">
        <v>1</v>
      </c>
    </row>
    <row r="81" spans="1:3">
      <c r="A81" s="18" t="s">
        <v>451</v>
      </c>
      <c r="B81" s="2" t="s">
        <v>645</v>
      </c>
      <c r="C81" s="35">
        <v>1</v>
      </c>
    </row>
    <row r="82" spans="1:3">
      <c r="A82" s="18" t="s">
        <v>451</v>
      </c>
      <c r="B82" s="2" t="s">
        <v>646</v>
      </c>
      <c r="C82" s="35">
        <v>1</v>
      </c>
    </row>
    <row r="83" spans="1:3">
      <c r="A83" s="18" t="s">
        <v>451</v>
      </c>
      <c r="B83" s="2" t="s">
        <v>647</v>
      </c>
      <c r="C83" s="35">
        <v>1</v>
      </c>
    </row>
    <row r="84" spans="1:3">
      <c r="A84" s="18" t="s">
        <v>451</v>
      </c>
      <c r="B84" s="2" t="s">
        <v>648</v>
      </c>
      <c r="C84" s="35">
        <v>5</v>
      </c>
    </row>
    <row r="85" spans="1:3">
      <c r="A85" s="18" t="s">
        <v>451</v>
      </c>
      <c r="B85" s="2" t="s">
        <v>649</v>
      </c>
      <c r="C85" s="35">
        <v>6</v>
      </c>
    </row>
    <row r="86" spans="1:3">
      <c r="A86" s="18" t="s">
        <v>451</v>
      </c>
      <c r="B86" s="2" t="s">
        <v>650</v>
      </c>
      <c r="C86" s="35">
        <v>6</v>
      </c>
    </row>
    <row r="87" spans="1:3">
      <c r="A87" s="18" t="s">
        <v>451</v>
      </c>
      <c r="B87" s="2" t="s">
        <v>651</v>
      </c>
      <c r="C87" s="35">
        <v>1</v>
      </c>
    </row>
    <row r="88" spans="1:3">
      <c r="A88" s="18" t="s">
        <v>451</v>
      </c>
      <c r="B88" s="2" t="s">
        <v>652</v>
      </c>
      <c r="C88" s="35">
        <v>1</v>
      </c>
    </row>
    <row r="89" spans="1:3">
      <c r="A89" s="18" t="s">
        <v>451</v>
      </c>
      <c r="B89" s="2" t="s">
        <v>653</v>
      </c>
      <c r="C89" s="35">
        <v>1</v>
      </c>
    </row>
    <row r="90" spans="1:3">
      <c r="A90" s="18" t="s">
        <v>451</v>
      </c>
      <c r="B90" s="2" t="s">
        <v>654</v>
      </c>
      <c r="C90" s="35">
        <v>1</v>
      </c>
    </row>
    <row r="91" spans="1:3">
      <c r="A91" s="18" t="s">
        <v>451</v>
      </c>
      <c r="B91" s="2" t="s">
        <v>655</v>
      </c>
      <c r="C91" s="35">
        <v>1</v>
      </c>
    </row>
    <row r="92" spans="1:3">
      <c r="A92" s="18" t="s">
        <v>451</v>
      </c>
      <c r="B92" s="2" t="s">
        <v>656</v>
      </c>
      <c r="C92" s="35">
        <v>1</v>
      </c>
    </row>
    <row r="93" spans="1:3">
      <c r="A93" s="18" t="s">
        <v>451</v>
      </c>
      <c r="B93" s="2" t="s">
        <v>657</v>
      </c>
      <c r="C93" s="35">
        <v>1</v>
      </c>
    </row>
    <row r="94" spans="1:3">
      <c r="A94" s="18" t="s">
        <v>451</v>
      </c>
      <c r="B94" s="2" t="s">
        <v>658</v>
      </c>
      <c r="C94" s="35">
        <v>1</v>
      </c>
    </row>
    <row r="95" spans="1:3">
      <c r="A95" s="18" t="s">
        <v>451</v>
      </c>
      <c r="B95" s="2" t="s">
        <v>659</v>
      </c>
      <c r="C95" s="35">
        <v>3</v>
      </c>
    </row>
    <row r="96" spans="1:3">
      <c r="A96" s="18" t="s">
        <v>451</v>
      </c>
      <c r="B96" s="2" t="s">
        <v>660</v>
      </c>
      <c r="C96" s="35">
        <v>1</v>
      </c>
    </row>
    <row r="97" spans="1:3">
      <c r="A97" s="18" t="s">
        <v>451</v>
      </c>
      <c r="B97" s="2" t="s">
        <v>661</v>
      </c>
      <c r="C97" s="35">
        <v>1</v>
      </c>
    </row>
    <row r="98" spans="1:3">
      <c r="A98" s="18" t="s">
        <v>451</v>
      </c>
      <c r="B98" s="2" t="s">
        <v>662</v>
      </c>
      <c r="C98" s="35">
        <v>1</v>
      </c>
    </row>
    <row r="99" spans="1:3">
      <c r="A99" s="18" t="s">
        <v>451</v>
      </c>
      <c r="B99" s="2" t="s">
        <v>663</v>
      </c>
      <c r="C99" s="35">
        <v>1</v>
      </c>
    </row>
    <row r="100" spans="1:3">
      <c r="A100" s="18" t="s">
        <v>451</v>
      </c>
      <c r="B100" s="2" t="s">
        <v>664</v>
      </c>
      <c r="C100" s="35">
        <v>1</v>
      </c>
    </row>
    <row r="101" spans="1:3">
      <c r="A101" s="18" t="s">
        <v>451</v>
      </c>
      <c r="B101" s="2" t="s">
        <v>665</v>
      </c>
      <c r="C101" s="35">
        <v>1</v>
      </c>
    </row>
    <row r="102" spans="1:3">
      <c r="A102" s="18" t="s">
        <v>451</v>
      </c>
      <c r="B102" s="2" t="s">
        <v>666</v>
      </c>
      <c r="C102" s="35">
        <v>1</v>
      </c>
    </row>
    <row r="103" spans="1:3">
      <c r="A103" s="18" t="s">
        <v>451</v>
      </c>
      <c r="B103" s="2" t="s">
        <v>667</v>
      </c>
      <c r="C103" s="35">
        <v>1</v>
      </c>
    </row>
    <row r="104" spans="1:3">
      <c r="A104" s="18" t="s">
        <v>451</v>
      </c>
      <c r="B104" s="2" t="s">
        <v>668</v>
      </c>
      <c r="C104" s="35">
        <v>1</v>
      </c>
    </row>
    <row r="105" spans="1:3">
      <c r="A105" s="18" t="s">
        <v>451</v>
      </c>
      <c r="B105" s="2" t="s">
        <v>669</v>
      </c>
      <c r="C105" s="35">
        <v>1</v>
      </c>
    </row>
    <row r="106" spans="1:3">
      <c r="A106" s="18" t="s">
        <v>451</v>
      </c>
      <c r="B106" s="2" t="s">
        <v>670</v>
      </c>
      <c r="C106" s="35">
        <v>1</v>
      </c>
    </row>
    <row r="107" spans="1:3">
      <c r="A107" s="18" t="s">
        <v>451</v>
      </c>
      <c r="B107" s="2" t="s">
        <v>671</v>
      </c>
      <c r="C107" s="35">
        <v>1</v>
      </c>
    </row>
    <row r="108" spans="1:3">
      <c r="A108" s="18" t="s">
        <v>451</v>
      </c>
      <c r="B108" s="2" t="s">
        <v>672</v>
      </c>
      <c r="C108" s="35">
        <v>1</v>
      </c>
    </row>
    <row r="109" spans="1:3">
      <c r="A109" s="18" t="s">
        <v>451</v>
      </c>
      <c r="B109" s="2" t="s">
        <v>673</v>
      </c>
      <c r="C109" s="35">
        <v>1</v>
      </c>
    </row>
    <row r="110" spans="1:3">
      <c r="A110" s="18" t="s">
        <v>451</v>
      </c>
      <c r="B110" s="2" t="s">
        <v>674</v>
      </c>
      <c r="C110" s="35">
        <v>1</v>
      </c>
    </row>
    <row r="111" spans="1:3">
      <c r="A111" s="18" t="s">
        <v>451</v>
      </c>
      <c r="B111" s="2" t="s">
        <v>675</v>
      </c>
      <c r="C111" s="35">
        <v>1</v>
      </c>
    </row>
    <row r="112" spans="1:3">
      <c r="A112" s="18" t="s">
        <v>451</v>
      </c>
      <c r="B112" s="2" t="s">
        <v>676</v>
      </c>
      <c r="C112" s="35">
        <v>1</v>
      </c>
    </row>
    <row r="113" spans="1:3">
      <c r="A113" s="18" t="s">
        <v>451</v>
      </c>
      <c r="B113" s="2" t="s">
        <v>677</v>
      </c>
      <c r="C113" s="35">
        <v>1</v>
      </c>
    </row>
    <row r="114" spans="1:3">
      <c r="A114" s="18" t="s">
        <v>451</v>
      </c>
      <c r="B114" s="2" t="s">
        <v>678</v>
      </c>
      <c r="C114" s="35">
        <v>1</v>
      </c>
    </row>
    <row r="115" spans="1:3">
      <c r="A115" s="18" t="s">
        <v>451</v>
      </c>
      <c r="B115" s="2" t="s">
        <v>679</v>
      </c>
      <c r="C115" s="35">
        <v>1</v>
      </c>
    </row>
    <row r="116" spans="1:3">
      <c r="A116" s="18" t="s">
        <v>451</v>
      </c>
      <c r="B116" s="2" t="s">
        <v>680</v>
      </c>
      <c r="C116" s="35">
        <v>7</v>
      </c>
    </row>
    <row r="117" spans="1:3">
      <c r="A117" s="18" t="s">
        <v>451</v>
      </c>
      <c r="B117" s="2" t="s">
        <v>681</v>
      </c>
      <c r="C117" s="35">
        <v>1</v>
      </c>
    </row>
    <row r="118" spans="1:3">
      <c r="A118" s="18" t="s">
        <v>451</v>
      </c>
      <c r="B118" s="2" t="s">
        <v>682</v>
      </c>
      <c r="C118" s="35">
        <v>8</v>
      </c>
    </row>
    <row r="119" spans="1:3">
      <c r="A119" s="18" t="s">
        <v>451</v>
      </c>
      <c r="B119" s="2" t="s">
        <v>683</v>
      </c>
      <c r="C119" s="35">
        <v>8</v>
      </c>
    </row>
    <row r="120" spans="1:3">
      <c r="A120" s="18" t="s">
        <v>451</v>
      </c>
      <c r="B120" s="2" t="s">
        <v>684</v>
      </c>
      <c r="C120" s="35">
        <v>1</v>
      </c>
    </row>
    <row r="121" spans="1:3">
      <c r="A121" s="18" t="s">
        <v>451</v>
      </c>
      <c r="B121" s="2" t="s">
        <v>685</v>
      </c>
      <c r="C121" s="35">
        <v>1</v>
      </c>
    </row>
    <row r="122" spans="1:3">
      <c r="A122" s="18" t="s">
        <v>451</v>
      </c>
      <c r="B122" s="2" t="s">
        <v>686</v>
      </c>
      <c r="C122" s="35">
        <v>3</v>
      </c>
    </row>
    <row r="123" spans="1:3">
      <c r="A123" s="18" t="s">
        <v>451</v>
      </c>
      <c r="B123" s="2" t="s">
        <v>687</v>
      </c>
      <c r="C123" s="35">
        <v>1</v>
      </c>
    </row>
    <row r="124" spans="1:3">
      <c r="A124" s="18" t="s">
        <v>451</v>
      </c>
      <c r="B124" s="2" t="s">
        <v>688</v>
      </c>
      <c r="C124" s="35">
        <v>1</v>
      </c>
    </row>
    <row r="125" spans="1:3">
      <c r="A125" s="18" t="s">
        <v>451</v>
      </c>
      <c r="B125" s="2" t="s">
        <v>689</v>
      </c>
      <c r="C125" s="35">
        <v>9</v>
      </c>
    </row>
    <row r="126" spans="1:3">
      <c r="A126" s="18" t="s">
        <v>451</v>
      </c>
      <c r="B126" s="2" t="s">
        <v>690</v>
      </c>
      <c r="C126" s="35">
        <v>1</v>
      </c>
    </row>
    <row r="127" spans="1:3">
      <c r="A127" s="18" t="s">
        <v>451</v>
      </c>
      <c r="B127" s="2" t="s">
        <v>691</v>
      </c>
      <c r="C127" s="35">
        <v>1</v>
      </c>
    </row>
    <row r="128" spans="1:3">
      <c r="A128" s="18" t="s">
        <v>451</v>
      </c>
      <c r="B128" s="2" t="s">
        <v>692</v>
      </c>
      <c r="C128" s="35">
        <v>1</v>
      </c>
    </row>
    <row r="129" spans="1:3">
      <c r="A129" s="18" t="s">
        <v>451</v>
      </c>
      <c r="B129" s="2" t="s">
        <v>693</v>
      </c>
      <c r="C129" s="35">
        <v>1</v>
      </c>
    </row>
    <row r="130" spans="1:3">
      <c r="A130" s="18" t="s">
        <v>451</v>
      </c>
      <c r="B130" s="2" t="s">
        <v>694</v>
      </c>
      <c r="C130" s="35">
        <v>1</v>
      </c>
    </row>
    <row r="131" spans="1:3">
      <c r="A131" s="18" t="s">
        <v>451</v>
      </c>
      <c r="B131" s="2" t="s">
        <v>695</v>
      </c>
      <c r="C131" s="35">
        <v>1</v>
      </c>
    </row>
    <row r="132" spans="1:3">
      <c r="A132" s="18" t="s">
        <v>451</v>
      </c>
      <c r="B132" s="2" t="s">
        <v>696</v>
      </c>
      <c r="C132" s="35">
        <v>1</v>
      </c>
    </row>
    <row r="133" spans="1:3">
      <c r="A133" s="18" t="s">
        <v>451</v>
      </c>
      <c r="B133" s="2" t="s">
        <v>697</v>
      </c>
      <c r="C133" s="35">
        <v>3</v>
      </c>
    </row>
    <row r="134" spans="1:3">
      <c r="A134" s="18" t="s">
        <v>451</v>
      </c>
      <c r="B134" s="2" t="s">
        <v>698</v>
      </c>
      <c r="C134" s="35">
        <v>1</v>
      </c>
    </row>
    <row r="135" spans="1:3">
      <c r="A135" s="18" t="s">
        <v>451</v>
      </c>
      <c r="B135" s="2" t="s">
        <v>699</v>
      </c>
      <c r="C135" s="35">
        <v>1</v>
      </c>
    </row>
    <row r="136" spans="1:3">
      <c r="A136" s="18" t="s">
        <v>451</v>
      </c>
      <c r="B136" s="2" t="s">
        <v>700</v>
      </c>
      <c r="C136" s="35">
        <v>1</v>
      </c>
    </row>
    <row r="137" spans="1:3">
      <c r="A137" s="18" t="s">
        <v>451</v>
      </c>
      <c r="B137" s="2" t="s">
        <v>701</v>
      </c>
      <c r="C137" s="35">
        <v>1</v>
      </c>
    </row>
    <row r="138" spans="1:3">
      <c r="A138" s="18" t="s">
        <v>451</v>
      </c>
      <c r="B138" s="2" t="s">
        <v>702</v>
      </c>
      <c r="C138" s="35">
        <v>1</v>
      </c>
    </row>
    <row r="139" spans="1:3">
      <c r="A139" s="18" t="s">
        <v>451</v>
      </c>
      <c r="B139" s="2" t="s">
        <v>703</v>
      </c>
      <c r="C139" s="35">
        <v>10</v>
      </c>
    </row>
    <row r="140" spans="1:3">
      <c r="A140" s="18" t="s">
        <v>451</v>
      </c>
      <c r="B140" s="2" t="s">
        <v>704</v>
      </c>
      <c r="C140" s="35">
        <v>1</v>
      </c>
    </row>
    <row r="141" spans="1:3">
      <c r="A141" s="18" t="s">
        <v>451</v>
      </c>
      <c r="B141" s="2" t="s">
        <v>705</v>
      </c>
      <c r="C141" s="35">
        <v>1</v>
      </c>
    </row>
    <row r="142" spans="1:3">
      <c r="A142" s="18" t="s">
        <v>451</v>
      </c>
      <c r="B142" s="2" t="s">
        <v>706</v>
      </c>
      <c r="C142" s="35">
        <v>11</v>
      </c>
    </row>
    <row r="143" spans="1:3">
      <c r="A143" s="18" t="s">
        <v>451</v>
      </c>
      <c r="B143" s="2" t="s">
        <v>707</v>
      </c>
      <c r="C143" s="35">
        <v>1</v>
      </c>
    </row>
    <row r="144" spans="1:3">
      <c r="A144" s="18" t="s">
        <v>451</v>
      </c>
      <c r="B144" s="2" t="s">
        <v>708</v>
      </c>
      <c r="C144" s="35">
        <v>1</v>
      </c>
    </row>
    <row r="145" spans="1:3">
      <c r="A145" s="18" t="s">
        <v>451</v>
      </c>
      <c r="B145" s="2" t="s">
        <v>709</v>
      </c>
      <c r="C145" s="35">
        <v>1</v>
      </c>
    </row>
    <row r="146" spans="1:3">
      <c r="A146" s="18" t="s">
        <v>451</v>
      </c>
      <c r="B146" s="2" t="s">
        <v>710</v>
      </c>
      <c r="C146" s="35">
        <v>1</v>
      </c>
    </row>
    <row r="147" spans="1:3">
      <c r="A147" s="18" t="s">
        <v>451</v>
      </c>
      <c r="B147" s="2" t="s">
        <v>711</v>
      </c>
      <c r="C147" s="35">
        <v>1</v>
      </c>
    </row>
    <row r="148" spans="1:3">
      <c r="A148" s="18" t="s">
        <v>451</v>
      </c>
      <c r="B148" s="2" t="s">
        <v>712</v>
      </c>
      <c r="C148" s="35">
        <v>1</v>
      </c>
    </row>
    <row r="149" spans="1:3">
      <c r="A149" s="18" t="s">
        <v>451</v>
      </c>
      <c r="B149" s="2" t="s">
        <v>713</v>
      </c>
      <c r="C149" s="35">
        <v>1</v>
      </c>
    </row>
    <row r="150" spans="1:3">
      <c r="A150" s="18" t="s">
        <v>451</v>
      </c>
      <c r="B150" s="2" t="s">
        <v>714</v>
      </c>
      <c r="C150" s="35">
        <v>1</v>
      </c>
    </row>
    <row r="151" spans="1:3">
      <c r="A151" s="18" t="s">
        <v>451</v>
      </c>
      <c r="B151" s="2" t="s">
        <v>715</v>
      </c>
      <c r="C151" s="35">
        <v>1</v>
      </c>
    </row>
    <row r="152" spans="1:3">
      <c r="A152" s="18" t="s">
        <v>451</v>
      </c>
      <c r="B152" s="2" t="s">
        <v>716</v>
      </c>
      <c r="C152" s="35">
        <v>12</v>
      </c>
    </row>
    <row r="153" spans="1:3">
      <c r="A153" s="18" t="s">
        <v>451</v>
      </c>
      <c r="B153" s="2" t="s">
        <v>717</v>
      </c>
      <c r="C153" s="35">
        <v>1</v>
      </c>
    </row>
    <row r="154" spans="1:3">
      <c r="A154" s="18" t="s">
        <v>451</v>
      </c>
      <c r="B154" s="2" t="s">
        <v>718</v>
      </c>
      <c r="C154" s="35">
        <v>1</v>
      </c>
    </row>
    <row r="155" spans="1:3">
      <c r="A155" s="18" t="s">
        <v>451</v>
      </c>
      <c r="B155" s="2" t="s">
        <v>719</v>
      </c>
      <c r="C155" s="35">
        <v>1</v>
      </c>
    </row>
    <row r="156" spans="1:3">
      <c r="A156" s="18" t="s">
        <v>451</v>
      </c>
      <c r="B156" s="2" t="s">
        <v>720</v>
      </c>
      <c r="C156" s="35">
        <v>1</v>
      </c>
    </row>
    <row r="157" spans="1:3">
      <c r="A157" s="18" t="s">
        <v>451</v>
      </c>
      <c r="B157" s="2" t="s">
        <v>721</v>
      </c>
      <c r="C157" s="35">
        <v>1</v>
      </c>
    </row>
    <row r="158" spans="1:3">
      <c r="A158" s="18" t="s">
        <v>451</v>
      </c>
      <c r="B158" s="2" t="s">
        <v>722</v>
      </c>
      <c r="C158" s="35">
        <v>1</v>
      </c>
    </row>
    <row r="159" spans="1:3">
      <c r="A159" s="18" t="s">
        <v>451</v>
      </c>
      <c r="B159" s="2" t="s">
        <v>723</v>
      </c>
      <c r="C159" s="35">
        <v>13</v>
      </c>
    </row>
    <row r="160" spans="1:3">
      <c r="A160" s="18" t="s">
        <v>451</v>
      </c>
      <c r="B160" s="2" t="s">
        <v>535</v>
      </c>
      <c r="C160" s="35">
        <v>1</v>
      </c>
    </row>
    <row r="161" spans="1:3">
      <c r="A161" s="18" t="s">
        <v>451</v>
      </c>
      <c r="B161" s="2" t="s">
        <v>724</v>
      </c>
      <c r="C161" s="35">
        <v>1</v>
      </c>
    </row>
    <row r="162" spans="1:3">
      <c r="A162" s="18" t="s">
        <v>451</v>
      </c>
      <c r="B162" s="2" t="s">
        <v>725</v>
      </c>
      <c r="C162" s="35">
        <v>1</v>
      </c>
    </row>
    <row r="163" spans="1:3">
      <c r="A163" s="18" t="s">
        <v>451</v>
      </c>
      <c r="B163" s="2" t="s">
        <v>726</v>
      </c>
      <c r="C163" s="35">
        <v>1</v>
      </c>
    </row>
    <row r="164" spans="1:3">
      <c r="A164" s="18" t="s">
        <v>451</v>
      </c>
      <c r="B164" s="2" t="s">
        <v>727</v>
      </c>
      <c r="C164" s="35">
        <v>1</v>
      </c>
    </row>
    <row r="165" spans="1:3">
      <c r="A165" s="18" t="s">
        <v>451</v>
      </c>
      <c r="B165" s="2" t="s">
        <v>728</v>
      </c>
      <c r="C165" s="35">
        <v>1</v>
      </c>
    </row>
    <row r="166" spans="1:3">
      <c r="A166" s="18" t="s">
        <v>451</v>
      </c>
      <c r="B166" s="2" t="s">
        <v>729</v>
      </c>
      <c r="C166" s="35">
        <v>1</v>
      </c>
    </row>
    <row r="167" spans="1:3">
      <c r="A167" s="18" t="s">
        <v>451</v>
      </c>
      <c r="B167" s="2" t="s">
        <v>730</v>
      </c>
      <c r="C167" s="35">
        <v>1</v>
      </c>
    </row>
    <row r="168" spans="1:3">
      <c r="A168" s="18" t="s">
        <v>451</v>
      </c>
      <c r="B168" s="2" t="s">
        <v>731</v>
      </c>
      <c r="C168" s="35">
        <v>1</v>
      </c>
    </row>
    <row r="169" spans="1:3">
      <c r="A169" s="18" t="s">
        <v>451</v>
      </c>
      <c r="B169" s="2" t="s">
        <v>732</v>
      </c>
      <c r="C169" s="35">
        <v>1</v>
      </c>
    </row>
    <row r="170" spans="1:3">
      <c r="A170" s="18" t="s">
        <v>451</v>
      </c>
      <c r="B170" s="2" t="s">
        <v>733</v>
      </c>
      <c r="C170" s="35">
        <v>1</v>
      </c>
    </row>
    <row r="171" spans="1:3">
      <c r="A171" s="18" t="s">
        <v>451</v>
      </c>
      <c r="B171" s="2" t="s">
        <v>734</v>
      </c>
      <c r="C171" s="35">
        <v>1</v>
      </c>
    </row>
    <row r="172" spans="1:3">
      <c r="A172" s="18" t="s">
        <v>451</v>
      </c>
      <c r="B172" s="2" t="s">
        <v>735</v>
      </c>
      <c r="C172" s="35">
        <v>1</v>
      </c>
    </row>
    <row r="173" spans="1:3">
      <c r="A173" s="18" t="s">
        <v>451</v>
      </c>
      <c r="B173" s="2" t="s">
        <v>736</v>
      </c>
      <c r="C173" s="35">
        <v>1</v>
      </c>
    </row>
    <row r="174" spans="1:3">
      <c r="A174" s="18" t="s">
        <v>451</v>
      </c>
      <c r="B174" s="2" t="s">
        <v>737</v>
      </c>
      <c r="C174" s="35">
        <v>1</v>
      </c>
    </row>
    <row r="175" spans="1:3">
      <c r="A175" s="18" t="s">
        <v>451</v>
      </c>
      <c r="B175" s="2" t="s">
        <v>738</v>
      </c>
      <c r="C175" s="35">
        <v>1</v>
      </c>
    </row>
    <row r="176" spans="1:3">
      <c r="A176" s="18" t="s">
        <v>451</v>
      </c>
      <c r="B176" s="2" t="s">
        <v>739</v>
      </c>
      <c r="C176" s="35">
        <v>1</v>
      </c>
    </row>
    <row r="177" spans="1:3">
      <c r="A177" s="18" t="s">
        <v>451</v>
      </c>
      <c r="B177" s="2" t="s">
        <v>740</v>
      </c>
      <c r="C177" s="35">
        <v>1</v>
      </c>
    </row>
    <row r="178" spans="1:3">
      <c r="A178" s="18" t="s">
        <v>451</v>
      </c>
      <c r="B178" s="2" t="s">
        <v>741</v>
      </c>
      <c r="C178" s="35">
        <v>1</v>
      </c>
    </row>
    <row r="179" spans="1:3">
      <c r="A179" s="18" t="s">
        <v>451</v>
      </c>
      <c r="B179" s="2" t="s">
        <v>742</v>
      </c>
      <c r="C179" s="35">
        <v>1</v>
      </c>
    </row>
    <row r="180" spans="1:3">
      <c r="A180" s="18" t="s">
        <v>451</v>
      </c>
      <c r="B180" s="2" t="s">
        <v>743</v>
      </c>
      <c r="C180" s="35">
        <v>1</v>
      </c>
    </row>
    <row r="181" spans="1:3">
      <c r="A181" s="18" t="s">
        <v>451</v>
      </c>
      <c r="B181" s="2" t="s">
        <v>744</v>
      </c>
      <c r="C181" s="35">
        <v>1</v>
      </c>
    </row>
    <row r="182" spans="1:3">
      <c r="A182" s="18" t="s">
        <v>451</v>
      </c>
      <c r="B182" s="2" t="s">
        <v>745</v>
      </c>
      <c r="C182" s="35">
        <v>1</v>
      </c>
    </row>
    <row r="183" spans="1:3">
      <c r="A183" s="18" t="s">
        <v>451</v>
      </c>
      <c r="B183" s="2" t="s">
        <v>746</v>
      </c>
      <c r="C183" s="35">
        <v>1</v>
      </c>
    </row>
    <row r="184" spans="1:3">
      <c r="A184" s="18" t="s">
        <v>451</v>
      </c>
      <c r="B184" s="2" t="s">
        <v>747</v>
      </c>
      <c r="C184" s="35">
        <v>1</v>
      </c>
    </row>
    <row r="185" spans="1:3">
      <c r="A185" s="18" t="s">
        <v>451</v>
      </c>
      <c r="B185" s="2" t="s">
        <v>748</v>
      </c>
      <c r="C185" s="35">
        <v>1</v>
      </c>
    </row>
    <row r="186" spans="1:3">
      <c r="A186" s="18" t="s">
        <v>451</v>
      </c>
      <c r="B186" s="2" t="s">
        <v>749</v>
      </c>
      <c r="C186" s="35">
        <v>1</v>
      </c>
    </row>
    <row r="187" spans="1:3">
      <c r="A187" s="18" t="s">
        <v>451</v>
      </c>
      <c r="B187" s="2" t="s">
        <v>750</v>
      </c>
      <c r="C187" s="35">
        <v>1</v>
      </c>
    </row>
    <row r="188" spans="1:3">
      <c r="A188" s="18" t="s">
        <v>451</v>
      </c>
      <c r="B188" s="2" t="s">
        <v>751</v>
      </c>
      <c r="C188" s="35">
        <v>1</v>
      </c>
    </row>
    <row r="189" spans="1:3">
      <c r="A189" s="18" t="s">
        <v>451</v>
      </c>
      <c r="B189" s="2" t="s">
        <v>752</v>
      </c>
      <c r="C189" s="35">
        <v>14</v>
      </c>
    </row>
    <row r="190" spans="1:3">
      <c r="A190" s="18" t="s">
        <v>451</v>
      </c>
      <c r="B190" s="2" t="s">
        <v>753</v>
      </c>
      <c r="C190" s="35">
        <v>1</v>
      </c>
    </row>
    <row r="191" spans="1:3">
      <c r="A191" s="18" t="s">
        <v>451</v>
      </c>
      <c r="B191" s="2" t="s">
        <v>754</v>
      </c>
      <c r="C191" s="35">
        <v>1</v>
      </c>
    </row>
    <row r="192" spans="1:3">
      <c r="A192" s="18" t="s">
        <v>451</v>
      </c>
      <c r="B192" s="2" t="s">
        <v>755</v>
      </c>
      <c r="C192" s="35">
        <v>1</v>
      </c>
    </row>
    <row r="193" spans="1:3">
      <c r="A193" s="18" t="s">
        <v>451</v>
      </c>
      <c r="B193" s="2" t="s">
        <v>756</v>
      </c>
      <c r="C193" s="35">
        <v>1</v>
      </c>
    </row>
    <row r="194" spans="1:3">
      <c r="A194" s="18" t="s">
        <v>451</v>
      </c>
      <c r="B194" s="2" t="s">
        <v>757</v>
      </c>
      <c r="C194" s="35">
        <v>1</v>
      </c>
    </row>
    <row r="195" spans="1:3">
      <c r="A195" s="18" t="s">
        <v>451</v>
      </c>
      <c r="B195" s="2" t="s">
        <v>758</v>
      </c>
      <c r="C195" s="35">
        <v>15</v>
      </c>
    </row>
    <row r="196" spans="1:3">
      <c r="A196" s="18" t="s">
        <v>451</v>
      </c>
      <c r="B196" s="2" t="s">
        <v>759</v>
      </c>
      <c r="C196" s="35">
        <v>1</v>
      </c>
    </row>
    <row r="197" spans="1:3">
      <c r="A197" s="18" t="s">
        <v>451</v>
      </c>
      <c r="B197" s="2" t="s">
        <v>760</v>
      </c>
      <c r="C197" s="35">
        <v>1</v>
      </c>
    </row>
    <row r="198" spans="1:3">
      <c r="A198" s="18" t="s">
        <v>451</v>
      </c>
      <c r="B198" s="2" t="s">
        <v>508</v>
      </c>
      <c r="C198" s="35">
        <v>1</v>
      </c>
    </row>
    <row r="199" spans="1:3">
      <c r="A199" s="18" t="s">
        <v>451</v>
      </c>
      <c r="B199" s="2" t="s">
        <v>761</v>
      </c>
      <c r="C199" s="35">
        <v>1</v>
      </c>
    </row>
    <row r="200" spans="1:3">
      <c r="A200" s="18" t="s">
        <v>451</v>
      </c>
      <c r="B200" s="2" t="s">
        <v>762</v>
      </c>
      <c r="C200" s="35">
        <v>3</v>
      </c>
    </row>
    <row r="201" spans="1:3">
      <c r="A201" s="18" t="s">
        <v>451</v>
      </c>
      <c r="B201" s="2" t="s">
        <v>763</v>
      </c>
      <c r="C201" s="35">
        <v>1</v>
      </c>
    </row>
    <row r="202" spans="1:3">
      <c r="A202" s="18" t="s">
        <v>451</v>
      </c>
      <c r="B202" s="2" t="s">
        <v>764</v>
      </c>
      <c r="C202" s="35">
        <v>1</v>
      </c>
    </row>
    <row r="203" spans="1:3">
      <c r="A203" s="18" t="s">
        <v>451</v>
      </c>
      <c r="B203" s="2" t="s">
        <v>765</v>
      </c>
      <c r="C203" s="35">
        <v>3</v>
      </c>
    </row>
    <row r="204" spans="1:3">
      <c r="A204" s="18" t="s">
        <v>451</v>
      </c>
      <c r="B204" s="2" t="s">
        <v>766</v>
      </c>
      <c r="C204" s="35">
        <v>3</v>
      </c>
    </row>
    <row r="205" spans="1:3">
      <c r="A205" s="18" t="s">
        <v>451</v>
      </c>
      <c r="B205" s="2" t="s">
        <v>767</v>
      </c>
      <c r="C205" s="35">
        <v>1</v>
      </c>
    </row>
    <row r="206" spans="1:3">
      <c r="A206" s="18" t="s">
        <v>451</v>
      </c>
      <c r="B206" s="2" t="s">
        <v>768</v>
      </c>
      <c r="C206" s="35">
        <v>1</v>
      </c>
    </row>
    <row r="207" spans="1:3">
      <c r="A207" s="18" t="s">
        <v>451</v>
      </c>
      <c r="B207" s="2" t="s">
        <v>769</v>
      </c>
      <c r="C207" s="35">
        <v>1</v>
      </c>
    </row>
    <row r="208" spans="1:3">
      <c r="A208" s="18" t="s">
        <v>451</v>
      </c>
      <c r="B208" s="2" t="s">
        <v>770</v>
      </c>
      <c r="C208" s="35">
        <v>1</v>
      </c>
    </row>
    <row r="209" spans="1:3">
      <c r="A209" s="18" t="s">
        <v>451</v>
      </c>
      <c r="B209" s="2" t="s">
        <v>771</v>
      </c>
      <c r="C209" s="35">
        <v>1</v>
      </c>
    </row>
    <row r="210" spans="1:3">
      <c r="A210" s="18" t="s">
        <v>451</v>
      </c>
      <c r="B210" s="2" t="s">
        <v>474</v>
      </c>
      <c r="C210" s="35">
        <v>1</v>
      </c>
    </row>
    <row r="211" spans="1:3">
      <c r="A211" s="18" t="s">
        <v>451</v>
      </c>
      <c r="B211" s="2" t="s">
        <v>772</v>
      </c>
      <c r="C211" s="35">
        <v>1</v>
      </c>
    </row>
    <row r="212" spans="1:3">
      <c r="A212" s="18" t="s">
        <v>451</v>
      </c>
      <c r="B212" s="2" t="s">
        <v>773</v>
      </c>
      <c r="C212" s="35">
        <v>1</v>
      </c>
    </row>
    <row r="213" spans="1:3">
      <c r="A213" s="18" t="s">
        <v>451</v>
      </c>
      <c r="B213" s="2" t="s">
        <v>774</v>
      </c>
      <c r="C213" s="35">
        <v>1</v>
      </c>
    </row>
    <row r="214" spans="1:3">
      <c r="A214" s="18" t="s">
        <v>451</v>
      </c>
      <c r="B214" s="2" t="s">
        <v>775</v>
      </c>
      <c r="C214" s="35">
        <v>1</v>
      </c>
    </row>
    <row r="215" spans="1:3">
      <c r="A215" s="18" t="s">
        <v>451</v>
      </c>
      <c r="B215" s="2" t="s">
        <v>776</v>
      </c>
      <c r="C215" s="35">
        <v>1</v>
      </c>
    </row>
    <row r="216" spans="1:3">
      <c r="A216" s="18" t="s">
        <v>451</v>
      </c>
      <c r="B216" s="2" t="s">
        <v>777</v>
      </c>
      <c r="C216" s="35">
        <v>1</v>
      </c>
    </row>
    <row r="217" spans="1:3">
      <c r="A217" s="18" t="s">
        <v>451</v>
      </c>
      <c r="B217" s="2" t="s">
        <v>778</v>
      </c>
      <c r="C217" s="35">
        <v>1</v>
      </c>
    </row>
    <row r="218" spans="1:3">
      <c r="A218" s="18" t="s">
        <v>451</v>
      </c>
      <c r="B218" s="2" t="s">
        <v>779</v>
      </c>
      <c r="C218" s="35">
        <v>1</v>
      </c>
    </row>
    <row r="219" spans="1:3">
      <c r="A219" s="18" t="s">
        <v>451</v>
      </c>
      <c r="B219" s="2" t="s">
        <v>780</v>
      </c>
      <c r="C219" s="35">
        <v>1</v>
      </c>
    </row>
    <row r="220" spans="1:3">
      <c r="A220" s="18" t="s">
        <v>451</v>
      </c>
      <c r="B220" s="2" t="s">
        <v>781</v>
      </c>
      <c r="C220" s="35">
        <v>3</v>
      </c>
    </row>
    <row r="221" spans="1:3">
      <c r="A221" s="18" t="s">
        <v>451</v>
      </c>
      <c r="B221" s="2" t="s">
        <v>782</v>
      </c>
      <c r="C221" s="35">
        <v>1</v>
      </c>
    </row>
    <row r="222" spans="1:3">
      <c r="A222" s="18" t="s">
        <v>451</v>
      </c>
      <c r="B222" s="2" t="s">
        <v>783</v>
      </c>
      <c r="C222" s="35">
        <v>1</v>
      </c>
    </row>
    <row r="223" spans="1:3">
      <c r="A223" s="18" t="s">
        <v>451</v>
      </c>
      <c r="B223" s="2" t="s">
        <v>784</v>
      </c>
      <c r="C223" s="35">
        <v>1</v>
      </c>
    </row>
    <row r="224" spans="1:3">
      <c r="A224" s="18" t="s">
        <v>451</v>
      </c>
      <c r="B224" s="2" t="s">
        <v>785</v>
      </c>
      <c r="C224" s="35">
        <v>1</v>
      </c>
    </row>
    <row r="225" spans="1:3">
      <c r="A225" s="18" t="s">
        <v>451</v>
      </c>
      <c r="B225" s="2" t="s">
        <v>786</v>
      </c>
      <c r="C225" s="35">
        <v>1</v>
      </c>
    </row>
    <row r="226" spans="1:3">
      <c r="A226" s="18" t="s">
        <v>451</v>
      </c>
      <c r="B226" s="2" t="s">
        <v>787</v>
      </c>
      <c r="C226" s="35">
        <v>1</v>
      </c>
    </row>
    <row r="227" spans="1:3">
      <c r="A227" s="18" t="s">
        <v>451</v>
      </c>
      <c r="B227" s="2" t="s">
        <v>788</v>
      </c>
      <c r="C227" s="35">
        <v>1</v>
      </c>
    </row>
    <row r="228" spans="1:3">
      <c r="A228" s="18" t="s">
        <v>451</v>
      </c>
      <c r="B228" s="2" t="s">
        <v>789</v>
      </c>
      <c r="C228" s="35">
        <v>1</v>
      </c>
    </row>
    <row r="229" spans="1:3">
      <c r="A229" s="18" t="s">
        <v>451</v>
      </c>
      <c r="B229" s="2" t="s">
        <v>790</v>
      </c>
      <c r="C229" s="35">
        <v>1</v>
      </c>
    </row>
    <row r="230" spans="1:3">
      <c r="A230" s="18" t="s">
        <v>451</v>
      </c>
      <c r="B230" s="2" t="s">
        <v>791</v>
      </c>
      <c r="C230" s="35">
        <v>1</v>
      </c>
    </row>
    <row r="231" spans="1:3">
      <c r="A231" s="18" t="s">
        <v>451</v>
      </c>
      <c r="B231" s="2" t="s">
        <v>792</v>
      </c>
      <c r="C231" s="35">
        <v>1</v>
      </c>
    </row>
    <row r="232" spans="1:3">
      <c r="A232" s="18" t="s">
        <v>451</v>
      </c>
      <c r="B232" s="2" t="s">
        <v>793</v>
      </c>
      <c r="C232" s="35">
        <v>1</v>
      </c>
    </row>
    <row r="233" spans="1:3">
      <c r="A233" s="18" t="s">
        <v>451</v>
      </c>
      <c r="B233" s="2" t="s">
        <v>794</v>
      </c>
      <c r="C233" s="35">
        <v>1</v>
      </c>
    </row>
    <row r="234" spans="1:3">
      <c r="A234" s="18" t="s">
        <v>451</v>
      </c>
      <c r="B234" s="2" t="s">
        <v>795</v>
      </c>
      <c r="C234" s="35">
        <v>1</v>
      </c>
    </row>
    <row r="235" spans="1:3">
      <c r="A235" s="18" t="s">
        <v>451</v>
      </c>
      <c r="B235" s="2" t="s">
        <v>796</v>
      </c>
      <c r="C235" s="35">
        <v>1</v>
      </c>
    </row>
    <row r="236" spans="1:3">
      <c r="A236" s="18" t="s">
        <v>451</v>
      </c>
      <c r="B236" s="2" t="s">
        <v>797</v>
      </c>
      <c r="C236" s="35">
        <v>1</v>
      </c>
    </row>
    <row r="237" spans="1:3">
      <c r="A237" s="18" t="s">
        <v>451</v>
      </c>
      <c r="B237" s="2" t="s">
        <v>798</v>
      </c>
      <c r="C237" s="35">
        <v>1</v>
      </c>
    </row>
    <row r="238" spans="1:3">
      <c r="A238" s="18" t="s">
        <v>451</v>
      </c>
      <c r="B238" s="2" t="s">
        <v>799</v>
      </c>
      <c r="C238" s="35">
        <v>1</v>
      </c>
    </row>
    <row r="239" spans="1:3">
      <c r="A239" s="18" t="s">
        <v>451</v>
      </c>
      <c r="B239" s="2" t="s">
        <v>800</v>
      </c>
      <c r="C239" s="35">
        <v>1</v>
      </c>
    </row>
    <row r="240" spans="1:3">
      <c r="A240" s="18" t="s">
        <v>451</v>
      </c>
      <c r="B240" s="2" t="s">
        <v>801</v>
      </c>
      <c r="C240" s="35">
        <v>1</v>
      </c>
    </row>
    <row r="241" spans="1:3">
      <c r="A241" s="18" t="s">
        <v>451</v>
      </c>
      <c r="B241" s="2" t="s">
        <v>802</v>
      </c>
      <c r="C241" s="35">
        <v>1</v>
      </c>
    </row>
    <row r="242" spans="1:3">
      <c r="A242" s="18" t="s">
        <v>451</v>
      </c>
      <c r="B242" s="2" t="s">
        <v>803</v>
      </c>
      <c r="C242" s="35">
        <v>1</v>
      </c>
    </row>
    <row r="243" spans="1:3">
      <c r="A243" s="18" t="s">
        <v>451</v>
      </c>
      <c r="B243" s="2" t="s">
        <v>804</v>
      </c>
      <c r="C243" s="35">
        <v>1</v>
      </c>
    </row>
    <row r="244" spans="1:3">
      <c r="A244" s="18" t="s">
        <v>451</v>
      </c>
      <c r="B244" s="2" t="s">
        <v>805</v>
      </c>
      <c r="C244" s="35">
        <v>1</v>
      </c>
    </row>
    <row r="245" spans="1:3">
      <c r="A245" s="18" t="s">
        <v>451</v>
      </c>
      <c r="B245" s="2" t="s">
        <v>806</v>
      </c>
      <c r="C245" s="35">
        <v>1</v>
      </c>
    </row>
    <row r="246" spans="1:3">
      <c r="A246" s="18" t="s">
        <v>451</v>
      </c>
      <c r="B246" s="2" t="s">
        <v>807</v>
      </c>
      <c r="C246" s="35">
        <v>1</v>
      </c>
    </row>
    <row r="247" spans="1:3">
      <c r="A247" s="18" t="s">
        <v>451</v>
      </c>
      <c r="B247" s="2" t="s">
        <v>808</v>
      </c>
      <c r="C247" s="35">
        <v>1</v>
      </c>
    </row>
    <row r="248" spans="1:3">
      <c r="A248" s="18" t="s">
        <v>451</v>
      </c>
      <c r="B248" s="2" t="s">
        <v>809</v>
      </c>
      <c r="C248" s="35">
        <v>1</v>
      </c>
    </row>
    <row r="249" spans="1:3">
      <c r="A249" s="18" t="s">
        <v>451</v>
      </c>
      <c r="B249" s="2" t="s">
        <v>810</v>
      </c>
      <c r="C249" s="35">
        <v>1</v>
      </c>
    </row>
    <row r="250" spans="1:3">
      <c r="A250" s="18" t="s">
        <v>451</v>
      </c>
      <c r="B250" s="2" t="s">
        <v>811</v>
      </c>
      <c r="C250" s="35">
        <v>1</v>
      </c>
    </row>
    <row r="251" spans="1:3">
      <c r="A251" s="18" t="s">
        <v>451</v>
      </c>
      <c r="B251" s="2" t="s">
        <v>812</v>
      </c>
      <c r="C251" s="35">
        <v>1</v>
      </c>
    </row>
    <row r="252" spans="1:3">
      <c r="A252" s="18" t="s">
        <v>451</v>
      </c>
      <c r="B252" s="2" t="s">
        <v>813</v>
      </c>
      <c r="C252" s="35">
        <v>1</v>
      </c>
    </row>
    <row r="253" spans="1:3">
      <c r="A253" s="18" t="s">
        <v>451</v>
      </c>
      <c r="B253" s="2" t="s">
        <v>814</v>
      </c>
      <c r="C253" s="35">
        <v>1</v>
      </c>
    </row>
    <row r="254" spans="1:3">
      <c r="A254" s="18" t="s">
        <v>451</v>
      </c>
      <c r="B254" s="2" t="s">
        <v>815</v>
      </c>
      <c r="C254" s="35">
        <v>3</v>
      </c>
    </row>
    <row r="255" spans="1:3">
      <c r="A255" s="18" t="s">
        <v>451</v>
      </c>
      <c r="B255" s="2" t="s">
        <v>816</v>
      </c>
      <c r="C255" s="35">
        <v>1</v>
      </c>
    </row>
    <row r="256" spans="1:3">
      <c r="A256" s="18" t="s">
        <v>451</v>
      </c>
      <c r="B256" s="2" t="s">
        <v>817</v>
      </c>
      <c r="C256" s="35">
        <v>1</v>
      </c>
    </row>
    <row r="257" spans="1:3">
      <c r="A257" s="18" t="s">
        <v>451</v>
      </c>
      <c r="B257" s="2" t="s">
        <v>818</v>
      </c>
      <c r="C257" s="35">
        <v>1</v>
      </c>
    </row>
    <row r="258" spans="1:3">
      <c r="A258" s="18" t="s">
        <v>451</v>
      </c>
      <c r="B258" s="2" t="s">
        <v>819</v>
      </c>
      <c r="C258" s="35">
        <v>1</v>
      </c>
    </row>
    <row r="259" spans="1:3">
      <c r="A259" s="18" t="s">
        <v>451</v>
      </c>
      <c r="B259" s="2" t="s">
        <v>820</v>
      </c>
      <c r="C259" s="35">
        <v>1</v>
      </c>
    </row>
    <row r="260" spans="1:3">
      <c r="A260" s="18" t="s">
        <v>451</v>
      </c>
      <c r="B260" s="2" t="s">
        <v>821</v>
      </c>
      <c r="C260" s="35">
        <v>1</v>
      </c>
    </row>
    <row r="261" spans="1:3">
      <c r="A261" s="18" t="s">
        <v>451</v>
      </c>
      <c r="B261" s="2" t="s">
        <v>822</v>
      </c>
      <c r="C261" s="35">
        <v>1</v>
      </c>
    </row>
    <row r="262" spans="1:3">
      <c r="A262" s="18" t="s">
        <v>451</v>
      </c>
      <c r="B262" s="2" t="s">
        <v>823</v>
      </c>
      <c r="C262" s="35">
        <v>16</v>
      </c>
    </row>
    <row r="263" spans="1:3">
      <c r="A263" s="18" t="s">
        <v>451</v>
      </c>
      <c r="B263" s="2" t="s">
        <v>824</v>
      </c>
      <c r="C263" s="35">
        <v>1</v>
      </c>
    </row>
    <row r="264" spans="1:3">
      <c r="A264" s="18" t="s">
        <v>451</v>
      </c>
      <c r="B264" s="2" t="s">
        <v>825</v>
      </c>
      <c r="C264" s="35">
        <v>1</v>
      </c>
    </row>
    <row r="265" spans="1:3">
      <c r="A265" s="18" t="s">
        <v>451</v>
      </c>
      <c r="B265" s="2" t="s">
        <v>826</v>
      </c>
      <c r="C265" s="35">
        <v>1</v>
      </c>
    </row>
    <row r="266" spans="1:3">
      <c r="A266" s="18" t="s">
        <v>451</v>
      </c>
      <c r="B266" s="2" t="s">
        <v>827</v>
      </c>
      <c r="C266" s="35">
        <v>1</v>
      </c>
    </row>
    <row r="267" spans="1:3">
      <c r="A267" s="18" t="s">
        <v>451</v>
      </c>
      <c r="B267" s="2" t="s">
        <v>828</v>
      </c>
      <c r="C267" s="35">
        <v>1</v>
      </c>
    </row>
    <row r="268" spans="1:3">
      <c r="A268" s="18" t="s">
        <v>451</v>
      </c>
      <c r="B268" s="2" t="s">
        <v>829</v>
      </c>
      <c r="C268" s="35">
        <v>1</v>
      </c>
    </row>
    <row r="269" spans="1:3">
      <c r="A269" s="18" t="s">
        <v>451</v>
      </c>
      <c r="B269" s="2" t="s">
        <v>830</v>
      </c>
      <c r="C269" s="35">
        <v>1</v>
      </c>
    </row>
    <row r="270" spans="1:3">
      <c r="A270" s="18" t="s">
        <v>451</v>
      </c>
      <c r="B270" s="2" t="s">
        <v>831</v>
      </c>
      <c r="C270" s="35">
        <v>1</v>
      </c>
    </row>
    <row r="271" spans="1:3">
      <c r="A271" s="18" t="s">
        <v>451</v>
      </c>
      <c r="B271" s="2" t="s">
        <v>832</v>
      </c>
      <c r="C271" s="35">
        <v>1</v>
      </c>
    </row>
    <row r="272" spans="1:3">
      <c r="A272" s="18" t="s">
        <v>451</v>
      </c>
      <c r="B272" s="2" t="s">
        <v>833</v>
      </c>
      <c r="C272" s="35">
        <v>1</v>
      </c>
    </row>
    <row r="273" spans="1:3">
      <c r="A273" s="18" t="s">
        <v>451</v>
      </c>
      <c r="B273" s="2" t="s">
        <v>834</v>
      </c>
      <c r="C273" s="35">
        <v>1</v>
      </c>
    </row>
    <row r="274" spans="1:3">
      <c r="A274" s="18" t="s">
        <v>451</v>
      </c>
      <c r="B274" s="2" t="s">
        <v>835</v>
      </c>
      <c r="C274" s="35">
        <v>17</v>
      </c>
    </row>
    <row r="275" spans="1:3">
      <c r="A275" s="18" t="s">
        <v>451</v>
      </c>
      <c r="B275" s="2" t="s">
        <v>836</v>
      </c>
      <c r="C275" s="35">
        <v>1</v>
      </c>
    </row>
    <row r="276" spans="1:3">
      <c r="A276" s="18" t="s">
        <v>451</v>
      </c>
      <c r="B276" s="2" t="s">
        <v>837</v>
      </c>
      <c r="C276" s="35">
        <v>1</v>
      </c>
    </row>
    <row r="277" spans="1:3">
      <c r="A277" s="18" t="s">
        <v>451</v>
      </c>
      <c r="B277" s="2" t="s">
        <v>838</v>
      </c>
      <c r="C277" s="35">
        <v>1</v>
      </c>
    </row>
    <row r="278" spans="1:3">
      <c r="A278" s="18" t="s">
        <v>451</v>
      </c>
      <c r="B278" s="2" t="s">
        <v>839</v>
      </c>
      <c r="C278" s="35">
        <v>1</v>
      </c>
    </row>
    <row r="279" spans="1:3">
      <c r="A279" s="18" t="s">
        <v>451</v>
      </c>
      <c r="B279" s="2" t="s">
        <v>840</v>
      </c>
      <c r="C279" s="35">
        <v>1</v>
      </c>
    </row>
    <row r="280" spans="1:3">
      <c r="A280" s="18" t="s">
        <v>451</v>
      </c>
      <c r="B280" s="2" t="s">
        <v>841</v>
      </c>
      <c r="C280" s="35">
        <v>1</v>
      </c>
    </row>
    <row r="281" spans="1:3">
      <c r="A281" s="18" t="s">
        <v>451</v>
      </c>
      <c r="B281" s="2" t="s">
        <v>842</v>
      </c>
      <c r="C281" s="35">
        <v>1</v>
      </c>
    </row>
    <row r="282" spans="1:3">
      <c r="A282" s="18" t="s">
        <v>451</v>
      </c>
      <c r="B282" s="2" t="s">
        <v>843</v>
      </c>
      <c r="C282" s="35">
        <v>1</v>
      </c>
    </row>
    <row r="283" spans="1:3">
      <c r="A283" s="18" t="s">
        <v>451</v>
      </c>
      <c r="B283" s="2" t="s">
        <v>844</v>
      </c>
      <c r="C283" s="35">
        <v>1</v>
      </c>
    </row>
    <row r="284" spans="1:3">
      <c r="A284" s="18" t="s">
        <v>451</v>
      </c>
      <c r="B284" s="2" t="s">
        <v>845</v>
      </c>
      <c r="C284" s="35">
        <v>1</v>
      </c>
    </row>
    <row r="285" spans="1:3">
      <c r="A285" s="18" t="s">
        <v>451</v>
      </c>
      <c r="B285" s="2" t="s">
        <v>846</v>
      </c>
      <c r="C285" s="35">
        <v>1</v>
      </c>
    </row>
    <row r="286" spans="1:3">
      <c r="A286" s="18" t="s">
        <v>451</v>
      </c>
      <c r="B286" s="2" t="s">
        <v>847</v>
      </c>
      <c r="C286" s="35">
        <v>1</v>
      </c>
    </row>
    <row r="287" spans="1:3">
      <c r="A287" s="18" t="s">
        <v>451</v>
      </c>
      <c r="B287" s="2" t="s">
        <v>848</v>
      </c>
      <c r="C287" s="35">
        <v>1</v>
      </c>
    </row>
    <row r="288" spans="1:3">
      <c r="A288" s="18" t="s">
        <v>451</v>
      </c>
      <c r="B288" s="2" t="s">
        <v>849</v>
      </c>
      <c r="C288" s="35">
        <v>1</v>
      </c>
    </row>
    <row r="289" spans="1:3">
      <c r="A289" s="18" t="s">
        <v>451</v>
      </c>
      <c r="B289" s="2" t="s">
        <v>850</v>
      </c>
      <c r="C289" s="35">
        <v>1</v>
      </c>
    </row>
    <row r="290" spans="1:3">
      <c r="A290" s="18" t="s">
        <v>451</v>
      </c>
      <c r="B290" s="2" t="s">
        <v>851</v>
      </c>
      <c r="C290" s="35">
        <v>1</v>
      </c>
    </row>
    <row r="291" spans="1:3">
      <c r="A291" s="18" t="s">
        <v>451</v>
      </c>
      <c r="B291" s="2" t="s">
        <v>852</v>
      </c>
      <c r="C291" s="35">
        <v>1</v>
      </c>
    </row>
    <row r="292" spans="1:3">
      <c r="A292" s="18" t="s">
        <v>451</v>
      </c>
      <c r="B292" s="2" t="s">
        <v>853</v>
      </c>
      <c r="C292" s="35">
        <v>1</v>
      </c>
    </row>
    <row r="293" spans="1:3">
      <c r="A293" s="18" t="s">
        <v>451</v>
      </c>
      <c r="B293" s="2" t="s">
        <v>854</v>
      </c>
      <c r="C293" s="35">
        <v>3</v>
      </c>
    </row>
    <row r="294" spans="1:3">
      <c r="A294" s="18" t="s">
        <v>451</v>
      </c>
      <c r="B294" s="2" t="s">
        <v>855</v>
      </c>
      <c r="C294" s="35">
        <v>1</v>
      </c>
    </row>
    <row r="295" spans="1:3">
      <c r="A295" s="18" t="s">
        <v>451</v>
      </c>
      <c r="B295" s="2" t="s">
        <v>856</v>
      </c>
      <c r="C295" s="35">
        <v>1</v>
      </c>
    </row>
    <row r="296" spans="1:3">
      <c r="A296" s="18" t="s">
        <v>451</v>
      </c>
      <c r="B296" s="2" t="s">
        <v>857</v>
      </c>
      <c r="C296" s="35">
        <v>1</v>
      </c>
    </row>
    <row r="297" spans="1:3">
      <c r="A297" s="18" t="s">
        <v>451</v>
      </c>
      <c r="B297" s="2" t="s">
        <v>858</v>
      </c>
      <c r="C297" s="35">
        <v>1</v>
      </c>
    </row>
    <row r="298" spans="1:3">
      <c r="A298" s="18" t="s">
        <v>451</v>
      </c>
      <c r="B298" s="2" t="s">
        <v>859</v>
      </c>
      <c r="C298" s="35">
        <v>1</v>
      </c>
    </row>
    <row r="299" spans="1:3">
      <c r="A299" s="18" t="s">
        <v>451</v>
      </c>
      <c r="B299" s="2" t="s">
        <v>860</v>
      </c>
      <c r="C299" s="35">
        <v>1</v>
      </c>
    </row>
    <row r="300" spans="1:3">
      <c r="A300" s="18" t="s">
        <v>451</v>
      </c>
      <c r="B300" s="2" t="s">
        <v>861</v>
      </c>
      <c r="C300" s="35">
        <v>1</v>
      </c>
    </row>
    <row r="301" spans="1:3">
      <c r="A301" s="18" t="s">
        <v>451</v>
      </c>
      <c r="B301" s="2" t="s">
        <v>862</v>
      </c>
      <c r="C301" s="35">
        <v>1</v>
      </c>
    </row>
    <row r="302" spans="1:3">
      <c r="A302" s="18" t="s">
        <v>451</v>
      </c>
      <c r="B302" s="2" t="s">
        <v>863</v>
      </c>
      <c r="C302" s="35">
        <v>1</v>
      </c>
    </row>
    <row r="303" spans="1:3">
      <c r="A303" s="18" t="s">
        <v>451</v>
      </c>
      <c r="B303" s="2" t="s">
        <v>864</v>
      </c>
      <c r="C303" s="35">
        <v>1</v>
      </c>
    </row>
    <row r="304" spans="1:3">
      <c r="A304" s="18" t="s">
        <v>451</v>
      </c>
      <c r="B304" s="2" t="s">
        <v>865</v>
      </c>
      <c r="C304" s="35">
        <v>1</v>
      </c>
    </row>
    <row r="305" spans="1:3">
      <c r="A305" s="18" t="s">
        <v>451</v>
      </c>
      <c r="B305" s="2" t="s">
        <v>866</v>
      </c>
      <c r="C305" s="35">
        <v>1</v>
      </c>
    </row>
    <row r="306" spans="1:3">
      <c r="A306" s="18" t="s">
        <v>451</v>
      </c>
      <c r="B306" s="2" t="s">
        <v>867</v>
      </c>
      <c r="C306" s="35">
        <v>1</v>
      </c>
    </row>
    <row r="307" spans="1:3">
      <c r="A307" s="18" t="s">
        <v>451</v>
      </c>
      <c r="B307" s="2" t="s">
        <v>868</v>
      </c>
      <c r="C307" s="35">
        <v>5</v>
      </c>
    </row>
    <row r="308" spans="1:3">
      <c r="A308" s="18" t="s">
        <v>451</v>
      </c>
      <c r="B308" s="2" t="s">
        <v>869</v>
      </c>
      <c r="C308" s="35">
        <v>1</v>
      </c>
    </row>
    <row r="309" spans="1:3">
      <c r="A309" s="18" t="s">
        <v>451</v>
      </c>
      <c r="B309" s="2" t="s">
        <v>870</v>
      </c>
      <c r="C309" s="35">
        <v>1</v>
      </c>
    </row>
    <row r="310" spans="1:3">
      <c r="A310" s="18" t="s">
        <v>451</v>
      </c>
      <c r="B310" s="2" t="s">
        <v>871</v>
      </c>
      <c r="C310" s="35">
        <v>1</v>
      </c>
    </row>
    <row r="311" spans="1:3">
      <c r="A311" s="18" t="s">
        <v>451</v>
      </c>
      <c r="B311" s="2" t="s">
        <v>872</v>
      </c>
      <c r="C311" s="35">
        <v>1</v>
      </c>
    </row>
    <row r="312" spans="1:3">
      <c r="A312" s="18" t="s">
        <v>451</v>
      </c>
      <c r="B312" s="2" t="s">
        <v>873</v>
      </c>
      <c r="C312" s="35">
        <v>1</v>
      </c>
    </row>
    <row r="313" spans="1:3">
      <c r="A313" s="18" t="s">
        <v>451</v>
      </c>
      <c r="B313" s="2" t="s">
        <v>874</v>
      </c>
      <c r="C313" s="35">
        <v>1</v>
      </c>
    </row>
    <row r="314" spans="1:3">
      <c r="A314" s="18" t="s">
        <v>451</v>
      </c>
      <c r="B314" s="2" t="s">
        <v>875</v>
      </c>
      <c r="C314" s="35">
        <v>1</v>
      </c>
    </row>
    <row r="315" spans="1:3">
      <c r="A315" s="18" t="s">
        <v>451</v>
      </c>
      <c r="B315" s="2" t="s">
        <v>876</v>
      </c>
      <c r="C315" s="35">
        <v>1</v>
      </c>
    </row>
    <row r="316" spans="1:3">
      <c r="A316" s="18" t="s">
        <v>451</v>
      </c>
      <c r="B316" s="2" t="s">
        <v>877</v>
      </c>
      <c r="C316" s="35">
        <v>1</v>
      </c>
    </row>
    <row r="317" spans="1:3">
      <c r="A317" s="27" t="s">
        <v>478</v>
      </c>
      <c r="B317" s="2" t="s">
        <v>878</v>
      </c>
      <c r="C317" s="35">
        <v>1</v>
      </c>
    </row>
    <row r="318" spans="1:3">
      <c r="A318" s="27" t="s">
        <v>478</v>
      </c>
      <c r="B318" s="2" t="s">
        <v>543</v>
      </c>
      <c r="C318" s="35">
        <v>1</v>
      </c>
    </row>
    <row r="319" spans="1:3">
      <c r="A319" s="27" t="s">
        <v>478</v>
      </c>
      <c r="B319" s="2" t="s">
        <v>879</v>
      </c>
      <c r="C319" s="35">
        <v>3</v>
      </c>
    </row>
    <row r="320" spans="1:3">
      <c r="A320" s="27" t="s">
        <v>478</v>
      </c>
      <c r="B320" s="2" t="s">
        <v>544</v>
      </c>
      <c r="C320" s="35">
        <v>1</v>
      </c>
    </row>
    <row r="321" spans="1:3">
      <c r="A321" s="27" t="s">
        <v>478</v>
      </c>
      <c r="B321" s="2" t="s">
        <v>546</v>
      </c>
      <c r="C321" s="35">
        <v>2</v>
      </c>
    </row>
    <row r="322" spans="1:3">
      <c r="A322" s="27" t="s">
        <v>478</v>
      </c>
      <c r="B322" s="2" t="s">
        <v>547</v>
      </c>
      <c r="C322" s="35">
        <v>1</v>
      </c>
    </row>
    <row r="323" spans="1:3">
      <c r="A323" s="27" t="s">
        <v>478</v>
      </c>
      <c r="B323" s="2" t="s">
        <v>549</v>
      </c>
      <c r="C323" s="35">
        <v>1</v>
      </c>
    </row>
    <row r="324" spans="1:3">
      <c r="A324" s="27" t="s">
        <v>478</v>
      </c>
      <c r="B324" s="2" t="s">
        <v>551</v>
      </c>
      <c r="C324" s="35">
        <v>1</v>
      </c>
    </row>
    <row r="325" spans="1:3">
      <c r="A325" s="27" t="s">
        <v>478</v>
      </c>
      <c r="B325" s="2" t="s">
        <v>553</v>
      </c>
      <c r="C325" s="35">
        <v>1</v>
      </c>
    </row>
    <row r="326" spans="1:3">
      <c r="A326" s="27" t="s">
        <v>478</v>
      </c>
      <c r="B326" s="2" t="s">
        <v>555</v>
      </c>
      <c r="C326" s="35">
        <v>1</v>
      </c>
    </row>
    <row r="327" spans="1:3">
      <c r="A327" s="27" t="s">
        <v>478</v>
      </c>
      <c r="B327" s="2" t="s">
        <v>557</v>
      </c>
      <c r="C327" s="35">
        <v>1</v>
      </c>
    </row>
    <row r="328" spans="1:3">
      <c r="A328" s="27" t="s">
        <v>478</v>
      </c>
      <c r="B328" s="2" t="s">
        <v>558</v>
      </c>
      <c r="C328" s="35">
        <v>1</v>
      </c>
    </row>
    <row r="329" spans="1:3">
      <c r="A329" s="27" t="s">
        <v>478</v>
      </c>
      <c r="B329" s="2" t="s">
        <v>559</v>
      </c>
      <c r="C329" s="35">
        <v>1</v>
      </c>
    </row>
    <row r="330" spans="1:3">
      <c r="A330" s="27" t="s">
        <v>478</v>
      </c>
      <c r="B330" s="2" t="s">
        <v>561</v>
      </c>
      <c r="C330" s="35">
        <v>1</v>
      </c>
    </row>
    <row r="331" spans="1:3">
      <c r="A331" s="27" t="s">
        <v>478</v>
      </c>
      <c r="B331" s="2" t="s">
        <v>563</v>
      </c>
      <c r="C331" s="35">
        <v>1</v>
      </c>
    </row>
    <row r="332" spans="1:3">
      <c r="A332" s="27" t="s">
        <v>478</v>
      </c>
      <c r="B332" s="2" t="s">
        <v>565</v>
      </c>
      <c r="C332" s="35">
        <v>1</v>
      </c>
    </row>
    <row r="333" spans="1:3">
      <c r="A333" s="27" t="s">
        <v>478</v>
      </c>
      <c r="B333" s="2" t="s">
        <v>567</v>
      </c>
      <c r="C333" s="35">
        <v>1</v>
      </c>
    </row>
    <row r="334" spans="1:3">
      <c r="A334" s="27" t="s">
        <v>478</v>
      </c>
      <c r="B334" s="2" t="s">
        <v>569</v>
      </c>
      <c r="C334" s="35">
        <v>1</v>
      </c>
    </row>
    <row r="335" spans="1:3">
      <c r="A335" s="27" t="s">
        <v>478</v>
      </c>
      <c r="B335" s="2" t="s">
        <v>571</v>
      </c>
      <c r="C335" s="35">
        <v>1</v>
      </c>
    </row>
    <row r="336" spans="1:3">
      <c r="A336" s="27" t="s">
        <v>478</v>
      </c>
      <c r="B336" s="2" t="s">
        <v>573</v>
      </c>
      <c r="C336" s="35">
        <v>1</v>
      </c>
    </row>
    <row r="337" spans="1:3">
      <c r="A337" s="27" t="s">
        <v>478</v>
      </c>
      <c r="B337" s="2" t="s">
        <v>575</v>
      </c>
      <c r="C337" s="35">
        <v>1</v>
      </c>
    </row>
    <row r="338" spans="1:3">
      <c r="A338" s="27" t="s">
        <v>478</v>
      </c>
      <c r="B338" s="2" t="s">
        <v>577</v>
      </c>
      <c r="C338" s="35">
        <v>1</v>
      </c>
    </row>
    <row r="339" spans="1:3">
      <c r="A339" s="27" t="s">
        <v>478</v>
      </c>
      <c r="B339" s="2" t="s">
        <v>579</v>
      </c>
      <c r="C339" s="35">
        <v>1</v>
      </c>
    </row>
    <row r="340" spans="1:3">
      <c r="A340" s="27" t="s">
        <v>478</v>
      </c>
      <c r="B340" s="2" t="s">
        <v>581</v>
      </c>
      <c r="C340" s="35">
        <v>1</v>
      </c>
    </row>
    <row r="341" spans="1:3">
      <c r="A341" s="27" t="s">
        <v>478</v>
      </c>
      <c r="B341" s="2" t="s">
        <v>583</v>
      </c>
      <c r="C341" s="35">
        <v>1</v>
      </c>
    </row>
    <row r="342" spans="1:3">
      <c r="A342" s="27" t="s">
        <v>478</v>
      </c>
      <c r="B342" s="2" t="s">
        <v>585</v>
      </c>
      <c r="C342" s="35">
        <v>1</v>
      </c>
    </row>
    <row r="343" spans="1:3">
      <c r="A343" s="27" t="s">
        <v>478</v>
      </c>
      <c r="B343" s="2" t="s">
        <v>587</v>
      </c>
      <c r="C343" s="35">
        <v>1</v>
      </c>
    </row>
    <row r="344" spans="1:3">
      <c r="A344" s="27" t="s">
        <v>478</v>
      </c>
      <c r="B344" s="2" t="s">
        <v>589</v>
      </c>
      <c r="C344" s="35">
        <v>1</v>
      </c>
    </row>
    <row r="345" spans="1:3">
      <c r="A345" s="27" t="s">
        <v>478</v>
      </c>
      <c r="B345" s="2" t="s">
        <v>591</v>
      </c>
      <c r="C345" s="35">
        <v>1</v>
      </c>
    </row>
    <row r="346" spans="1:3">
      <c r="A346" s="27" t="s">
        <v>478</v>
      </c>
      <c r="B346" s="2" t="s">
        <v>593</v>
      </c>
      <c r="C346" s="35">
        <v>1</v>
      </c>
    </row>
    <row r="347" spans="1:3">
      <c r="A347" s="27" t="s">
        <v>478</v>
      </c>
      <c r="B347" s="2" t="s">
        <v>595</v>
      </c>
      <c r="C347" s="35">
        <v>1</v>
      </c>
    </row>
    <row r="348" spans="1:3">
      <c r="A348" s="27" t="s">
        <v>478</v>
      </c>
      <c r="B348" s="2" t="s">
        <v>596</v>
      </c>
      <c r="C348" s="35">
        <v>1</v>
      </c>
    </row>
    <row r="349" spans="1:3">
      <c r="A349" s="27" t="s">
        <v>478</v>
      </c>
      <c r="B349" s="2" t="s">
        <v>597</v>
      </c>
      <c r="C349" s="35">
        <v>3</v>
      </c>
    </row>
    <row r="350" spans="1:3">
      <c r="A350" s="27" t="s">
        <v>478</v>
      </c>
      <c r="B350" s="2" t="s">
        <v>598</v>
      </c>
      <c r="C350" s="35">
        <v>3</v>
      </c>
    </row>
    <row r="351" spans="1:3">
      <c r="A351" s="27" t="s">
        <v>478</v>
      </c>
      <c r="B351" s="2" t="s">
        <v>599</v>
      </c>
      <c r="C351" s="35">
        <v>1</v>
      </c>
    </row>
    <row r="352" spans="1:3">
      <c r="A352" s="27" t="s">
        <v>478</v>
      </c>
      <c r="B352" s="2" t="s">
        <v>600</v>
      </c>
      <c r="C352" s="35">
        <v>1</v>
      </c>
    </row>
    <row r="353" spans="1:3">
      <c r="A353" s="27" t="s">
        <v>478</v>
      </c>
      <c r="B353" s="2" t="s">
        <v>601</v>
      </c>
      <c r="C353" s="35">
        <v>1</v>
      </c>
    </row>
    <row r="354" spans="1:3">
      <c r="A354" s="27" t="s">
        <v>478</v>
      </c>
      <c r="B354" s="2" t="s">
        <v>602</v>
      </c>
      <c r="C354" s="35">
        <v>1</v>
      </c>
    </row>
    <row r="355" spans="1:3">
      <c r="A355" s="27" t="s">
        <v>478</v>
      </c>
      <c r="B355" s="2" t="s">
        <v>603</v>
      </c>
      <c r="C355" s="35">
        <v>1</v>
      </c>
    </row>
    <row r="356" spans="1:3">
      <c r="A356" s="27" t="s">
        <v>478</v>
      </c>
      <c r="B356" s="2" t="s">
        <v>604</v>
      </c>
      <c r="C356" s="35">
        <v>1</v>
      </c>
    </row>
    <row r="357" spans="1:3">
      <c r="A357" s="27" t="s">
        <v>478</v>
      </c>
      <c r="B357" s="2" t="s">
        <v>605</v>
      </c>
      <c r="C357" s="35">
        <v>1</v>
      </c>
    </row>
    <row r="358" spans="1:3">
      <c r="A358" s="27" t="s">
        <v>478</v>
      </c>
      <c r="B358" s="2" t="s">
        <v>606</v>
      </c>
      <c r="C358" s="35">
        <v>1</v>
      </c>
    </row>
    <row r="359" spans="1:3">
      <c r="A359" s="27" t="s">
        <v>478</v>
      </c>
      <c r="B359" s="2" t="s">
        <v>607</v>
      </c>
      <c r="C359" s="35">
        <v>1</v>
      </c>
    </row>
    <row r="360" spans="1:3">
      <c r="A360" s="27" t="s">
        <v>478</v>
      </c>
      <c r="B360" s="2" t="s">
        <v>608</v>
      </c>
      <c r="C360" s="35">
        <v>1</v>
      </c>
    </row>
    <row r="361" spans="1:3">
      <c r="A361" s="27" t="s">
        <v>478</v>
      </c>
      <c r="B361" s="2" t="s">
        <v>880</v>
      </c>
      <c r="C361" s="35">
        <v>8</v>
      </c>
    </row>
    <row r="362" spans="1:3">
      <c r="A362" s="27" t="s">
        <v>478</v>
      </c>
      <c r="B362" s="2" t="s">
        <v>609</v>
      </c>
      <c r="C362" s="35">
        <v>1</v>
      </c>
    </row>
    <row r="363" spans="1:3">
      <c r="A363" s="27" t="s">
        <v>478</v>
      </c>
      <c r="B363" s="2" t="s">
        <v>610</v>
      </c>
      <c r="C363" s="35">
        <v>1</v>
      </c>
    </row>
    <row r="364" spans="1:3">
      <c r="A364" s="27" t="s">
        <v>478</v>
      </c>
      <c r="B364" s="2" t="s">
        <v>611</v>
      </c>
      <c r="C364" s="35">
        <v>1</v>
      </c>
    </row>
    <row r="365" spans="1:3">
      <c r="A365" s="27" t="s">
        <v>478</v>
      </c>
      <c r="B365" s="2" t="s">
        <v>612</v>
      </c>
      <c r="C365" s="35">
        <v>1</v>
      </c>
    </row>
    <row r="366" spans="1:3">
      <c r="A366" s="27" t="s">
        <v>478</v>
      </c>
      <c r="B366" s="2" t="s">
        <v>613</v>
      </c>
      <c r="C366" s="35">
        <v>1</v>
      </c>
    </row>
    <row r="367" spans="1:3">
      <c r="A367" s="27" t="s">
        <v>478</v>
      </c>
      <c r="B367" s="2" t="s">
        <v>614</v>
      </c>
      <c r="C367" s="35">
        <v>1</v>
      </c>
    </row>
    <row r="368" spans="1:3">
      <c r="A368" s="27" t="s">
        <v>478</v>
      </c>
      <c r="B368" s="2" t="s">
        <v>615</v>
      </c>
      <c r="C368" s="35">
        <v>1</v>
      </c>
    </row>
    <row r="369" spans="1:3">
      <c r="A369" s="27" t="s">
        <v>478</v>
      </c>
      <c r="B369" s="2" t="s">
        <v>616</v>
      </c>
      <c r="C369" s="35">
        <v>1</v>
      </c>
    </row>
    <row r="370" spans="1:3">
      <c r="A370" s="27" t="s">
        <v>478</v>
      </c>
      <c r="B370" s="2" t="s">
        <v>617</v>
      </c>
      <c r="C370" s="35">
        <v>1</v>
      </c>
    </row>
    <row r="371" spans="1:3">
      <c r="A371" s="27" t="s">
        <v>478</v>
      </c>
      <c r="B371" s="2" t="s">
        <v>618</v>
      </c>
      <c r="C371" s="35">
        <v>1</v>
      </c>
    </row>
    <row r="372" spans="1:3">
      <c r="A372" s="27" t="s">
        <v>478</v>
      </c>
      <c r="B372" s="2" t="s">
        <v>619</v>
      </c>
      <c r="C372" s="35">
        <v>1</v>
      </c>
    </row>
    <row r="373" spans="1:3">
      <c r="A373" s="27" t="s">
        <v>478</v>
      </c>
      <c r="B373" s="2" t="s">
        <v>621</v>
      </c>
      <c r="C373" s="35">
        <v>1</v>
      </c>
    </row>
    <row r="374" spans="1:3">
      <c r="A374" s="27" t="s">
        <v>478</v>
      </c>
      <c r="B374" s="2" t="s">
        <v>622</v>
      </c>
      <c r="C374" s="35">
        <v>4</v>
      </c>
    </row>
    <row r="375" spans="1:3">
      <c r="A375" s="27" t="s">
        <v>478</v>
      </c>
      <c r="B375" s="2" t="s">
        <v>623</v>
      </c>
      <c r="C375" s="35">
        <v>1</v>
      </c>
    </row>
    <row r="376" spans="1:3">
      <c r="A376" s="27" t="s">
        <v>478</v>
      </c>
      <c r="B376" s="2" t="s">
        <v>624</v>
      </c>
      <c r="C376" s="35">
        <v>1</v>
      </c>
    </row>
    <row r="377" spans="1:3">
      <c r="A377" s="27" t="s">
        <v>478</v>
      </c>
      <c r="B377" s="2" t="s">
        <v>625</v>
      </c>
      <c r="C377" s="35">
        <v>1</v>
      </c>
    </row>
    <row r="378" spans="1:3">
      <c r="A378" s="27" t="s">
        <v>478</v>
      </c>
      <c r="B378" s="2" t="s">
        <v>626</v>
      </c>
      <c r="C378" s="35">
        <v>1</v>
      </c>
    </row>
    <row r="379" spans="1:3">
      <c r="A379" s="27" t="s">
        <v>478</v>
      </c>
      <c r="B379" s="2" t="s">
        <v>627</v>
      </c>
      <c r="C379" s="35">
        <v>1</v>
      </c>
    </row>
    <row r="380" spans="1:3">
      <c r="A380" s="27" t="s">
        <v>478</v>
      </c>
      <c r="B380" s="2" t="s">
        <v>628</v>
      </c>
      <c r="C380" s="35">
        <v>1</v>
      </c>
    </row>
    <row r="381" spans="1:3">
      <c r="A381" s="27" t="s">
        <v>478</v>
      </c>
      <c r="B381" s="2" t="s">
        <v>630</v>
      </c>
      <c r="C381" s="35">
        <v>1</v>
      </c>
    </row>
    <row r="382" spans="1:3">
      <c r="A382" s="27" t="s">
        <v>478</v>
      </c>
      <c r="B382" s="2" t="s">
        <v>631</v>
      </c>
      <c r="C382" s="35">
        <v>1</v>
      </c>
    </row>
    <row r="383" spans="1:3">
      <c r="A383" s="27" t="s">
        <v>478</v>
      </c>
      <c r="B383" s="2" t="s">
        <v>632</v>
      </c>
      <c r="C383" s="35">
        <v>1</v>
      </c>
    </row>
    <row r="384" spans="1:3">
      <c r="A384" s="27" t="s">
        <v>478</v>
      </c>
      <c r="B384" s="2" t="s">
        <v>633</v>
      </c>
      <c r="C384" s="35">
        <v>1</v>
      </c>
    </row>
    <row r="385" spans="1:3">
      <c r="A385" s="27" t="s">
        <v>478</v>
      </c>
      <c r="B385" s="2" t="s">
        <v>634</v>
      </c>
      <c r="C385" s="35">
        <v>1</v>
      </c>
    </row>
    <row r="386" spans="1:3">
      <c r="A386" s="27" t="s">
        <v>478</v>
      </c>
      <c r="B386" s="2" t="s">
        <v>635</v>
      </c>
      <c r="C386" s="35">
        <v>1</v>
      </c>
    </row>
    <row r="387" spans="1:3">
      <c r="A387" s="27" t="s">
        <v>478</v>
      </c>
      <c r="B387" s="2" t="s">
        <v>636</v>
      </c>
      <c r="C387" s="35">
        <v>1</v>
      </c>
    </row>
    <row r="388" spans="1:3">
      <c r="A388" s="27" t="s">
        <v>478</v>
      </c>
      <c r="B388" s="2" t="s">
        <v>637</v>
      </c>
      <c r="C388" s="35">
        <v>1</v>
      </c>
    </row>
    <row r="389" spans="1:3">
      <c r="A389" s="27" t="s">
        <v>478</v>
      </c>
      <c r="B389" s="2" t="s">
        <v>638</v>
      </c>
      <c r="C389" s="35">
        <v>1</v>
      </c>
    </row>
    <row r="390" spans="1:3">
      <c r="A390" s="27" t="s">
        <v>478</v>
      </c>
      <c r="B390" s="2" t="s">
        <v>639</v>
      </c>
      <c r="C390" s="35">
        <v>1</v>
      </c>
    </row>
    <row r="391" spans="1:3">
      <c r="A391" s="27" t="s">
        <v>478</v>
      </c>
      <c r="B391" s="2" t="s">
        <v>640</v>
      </c>
      <c r="C391" s="35">
        <v>1</v>
      </c>
    </row>
    <row r="392" spans="1:3">
      <c r="A392" s="27" t="s">
        <v>478</v>
      </c>
      <c r="B392" s="2" t="s">
        <v>641</v>
      </c>
      <c r="C392" s="35">
        <v>1</v>
      </c>
    </row>
    <row r="393" spans="1:3">
      <c r="A393" s="27" t="s">
        <v>478</v>
      </c>
      <c r="B393" s="2" t="s">
        <v>642</v>
      </c>
      <c r="C393" s="35">
        <v>1</v>
      </c>
    </row>
    <row r="394" spans="1:3">
      <c r="A394" s="27" t="s">
        <v>478</v>
      </c>
      <c r="B394" s="2" t="s">
        <v>643</v>
      </c>
      <c r="C394" s="35">
        <v>1</v>
      </c>
    </row>
    <row r="395" spans="1:3">
      <c r="A395" s="27" t="s">
        <v>478</v>
      </c>
      <c r="B395" s="2" t="s">
        <v>644</v>
      </c>
      <c r="C395" s="35">
        <v>1</v>
      </c>
    </row>
    <row r="396" spans="1:3">
      <c r="A396" s="27" t="s">
        <v>478</v>
      </c>
      <c r="B396" s="2" t="s">
        <v>645</v>
      </c>
      <c r="C396" s="35">
        <v>1</v>
      </c>
    </row>
    <row r="397" spans="1:3">
      <c r="A397" s="27" t="s">
        <v>478</v>
      </c>
      <c r="B397" s="2" t="s">
        <v>646</v>
      </c>
      <c r="C397" s="35">
        <v>1</v>
      </c>
    </row>
    <row r="398" spans="1:3">
      <c r="A398" s="27" t="s">
        <v>478</v>
      </c>
      <c r="B398" s="2" t="s">
        <v>881</v>
      </c>
      <c r="C398" s="35">
        <v>1</v>
      </c>
    </row>
    <row r="399" spans="1:3">
      <c r="A399" s="27" t="s">
        <v>478</v>
      </c>
      <c r="B399" s="2" t="s">
        <v>647</v>
      </c>
      <c r="C399" s="35">
        <v>1</v>
      </c>
    </row>
    <row r="400" spans="1:3">
      <c r="A400" s="27" t="s">
        <v>478</v>
      </c>
      <c r="B400" s="2" t="s">
        <v>649</v>
      </c>
      <c r="C400" s="35">
        <v>6</v>
      </c>
    </row>
    <row r="401" spans="1:3">
      <c r="A401" s="27" t="s">
        <v>478</v>
      </c>
      <c r="B401" s="2" t="s">
        <v>650</v>
      </c>
      <c r="C401" s="35">
        <v>6</v>
      </c>
    </row>
    <row r="402" spans="1:3">
      <c r="A402" s="27" t="s">
        <v>478</v>
      </c>
      <c r="B402" s="2" t="s">
        <v>651</v>
      </c>
      <c r="C402" s="35">
        <v>1</v>
      </c>
    </row>
    <row r="403" spans="1:3">
      <c r="A403" s="27" t="s">
        <v>478</v>
      </c>
      <c r="B403" s="2" t="s">
        <v>652</v>
      </c>
      <c r="C403" s="35">
        <v>1</v>
      </c>
    </row>
    <row r="404" spans="1:3">
      <c r="A404" s="27" t="s">
        <v>478</v>
      </c>
      <c r="B404" s="2" t="s">
        <v>653</v>
      </c>
      <c r="C404" s="35">
        <v>1</v>
      </c>
    </row>
    <row r="405" spans="1:3">
      <c r="A405" s="27" t="s">
        <v>478</v>
      </c>
      <c r="B405" s="2" t="s">
        <v>654</v>
      </c>
      <c r="C405" s="35">
        <v>1</v>
      </c>
    </row>
    <row r="406" spans="1:3">
      <c r="A406" s="27" t="s">
        <v>478</v>
      </c>
      <c r="B406" s="2" t="s">
        <v>655</v>
      </c>
      <c r="C406" s="35">
        <v>1</v>
      </c>
    </row>
    <row r="407" spans="1:3">
      <c r="A407" s="27" t="s">
        <v>478</v>
      </c>
      <c r="B407" s="2" t="s">
        <v>656</v>
      </c>
      <c r="C407" s="35">
        <v>1</v>
      </c>
    </row>
    <row r="408" spans="1:3">
      <c r="A408" s="27" t="s">
        <v>478</v>
      </c>
      <c r="B408" s="2" t="s">
        <v>657</v>
      </c>
      <c r="C408" s="35">
        <v>1</v>
      </c>
    </row>
    <row r="409" spans="1:3">
      <c r="A409" s="27" t="s">
        <v>478</v>
      </c>
      <c r="B409" s="2" t="s">
        <v>658</v>
      </c>
      <c r="C409" s="35">
        <v>1</v>
      </c>
    </row>
    <row r="410" spans="1:3">
      <c r="A410" s="27" t="s">
        <v>478</v>
      </c>
      <c r="B410" s="2" t="s">
        <v>659</v>
      </c>
      <c r="C410" s="35">
        <v>3</v>
      </c>
    </row>
    <row r="411" spans="1:3">
      <c r="A411" s="27" t="s">
        <v>478</v>
      </c>
      <c r="B411" s="2" t="s">
        <v>660</v>
      </c>
      <c r="C411" s="35">
        <v>1</v>
      </c>
    </row>
    <row r="412" spans="1:3">
      <c r="A412" s="27" t="s">
        <v>478</v>
      </c>
      <c r="B412" s="2" t="s">
        <v>661</v>
      </c>
      <c r="C412" s="35">
        <v>1</v>
      </c>
    </row>
    <row r="413" spans="1:3">
      <c r="A413" s="27" t="s">
        <v>478</v>
      </c>
      <c r="B413" s="2" t="s">
        <v>662</v>
      </c>
      <c r="C413" s="35">
        <v>1</v>
      </c>
    </row>
    <row r="414" spans="1:3">
      <c r="A414" s="27" t="s">
        <v>478</v>
      </c>
      <c r="B414" s="2" t="s">
        <v>663</v>
      </c>
      <c r="C414" s="35">
        <v>1</v>
      </c>
    </row>
    <row r="415" spans="1:3">
      <c r="A415" s="27" t="s">
        <v>478</v>
      </c>
      <c r="B415" s="2" t="s">
        <v>664</v>
      </c>
      <c r="C415" s="35">
        <v>1</v>
      </c>
    </row>
    <row r="416" spans="1:3">
      <c r="A416" s="27" t="s">
        <v>478</v>
      </c>
      <c r="B416" s="2" t="s">
        <v>665</v>
      </c>
      <c r="C416" s="35">
        <v>1</v>
      </c>
    </row>
    <row r="417" spans="1:3">
      <c r="A417" s="27" t="s">
        <v>478</v>
      </c>
      <c r="B417" s="2" t="s">
        <v>666</v>
      </c>
      <c r="C417" s="35">
        <v>1</v>
      </c>
    </row>
    <row r="418" spans="1:3">
      <c r="A418" s="27" t="s">
        <v>478</v>
      </c>
      <c r="B418" s="2" t="s">
        <v>667</v>
      </c>
      <c r="C418" s="35">
        <v>1</v>
      </c>
    </row>
    <row r="419" spans="1:3">
      <c r="A419" s="27" t="s">
        <v>478</v>
      </c>
      <c r="B419" s="2" t="s">
        <v>668</v>
      </c>
      <c r="C419" s="35">
        <v>1</v>
      </c>
    </row>
    <row r="420" spans="1:3">
      <c r="A420" s="27" t="s">
        <v>478</v>
      </c>
      <c r="B420" s="2" t="s">
        <v>669</v>
      </c>
      <c r="C420" s="35">
        <v>1</v>
      </c>
    </row>
    <row r="421" spans="1:3">
      <c r="A421" s="27" t="s">
        <v>478</v>
      </c>
      <c r="B421" s="2" t="s">
        <v>670</v>
      </c>
      <c r="C421" s="35">
        <v>1</v>
      </c>
    </row>
    <row r="422" spans="1:3">
      <c r="A422" s="27" t="s">
        <v>478</v>
      </c>
      <c r="B422" s="2" t="s">
        <v>671</v>
      </c>
      <c r="C422" s="35">
        <v>1</v>
      </c>
    </row>
    <row r="423" spans="1:3">
      <c r="A423" s="27" t="s">
        <v>478</v>
      </c>
      <c r="B423" s="2" t="s">
        <v>672</v>
      </c>
      <c r="C423" s="35">
        <v>1</v>
      </c>
    </row>
    <row r="424" spans="1:3">
      <c r="A424" s="27" t="s">
        <v>478</v>
      </c>
      <c r="B424" s="2" t="s">
        <v>673</v>
      </c>
      <c r="C424" s="35">
        <v>1</v>
      </c>
    </row>
    <row r="425" spans="1:3">
      <c r="A425" s="27" t="s">
        <v>478</v>
      </c>
      <c r="B425" s="2" t="s">
        <v>674</v>
      </c>
      <c r="C425" s="35">
        <v>1</v>
      </c>
    </row>
    <row r="426" spans="1:3">
      <c r="A426" s="27" t="s">
        <v>478</v>
      </c>
      <c r="B426" s="2" t="s">
        <v>675</v>
      </c>
      <c r="C426" s="35">
        <v>1</v>
      </c>
    </row>
    <row r="427" spans="1:3">
      <c r="A427" s="27" t="s">
        <v>478</v>
      </c>
      <c r="B427" s="2" t="s">
        <v>882</v>
      </c>
      <c r="C427" s="35">
        <v>3</v>
      </c>
    </row>
    <row r="428" spans="1:3">
      <c r="A428" s="27" t="s">
        <v>478</v>
      </c>
      <c r="B428" s="2" t="s">
        <v>676</v>
      </c>
      <c r="C428" s="35">
        <v>1</v>
      </c>
    </row>
    <row r="429" spans="1:3">
      <c r="A429" s="27" t="s">
        <v>478</v>
      </c>
      <c r="B429" s="2" t="s">
        <v>677</v>
      </c>
      <c r="C429" s="35">
        <v>1</v>
      </c>
    </row>
    <row r="430" spans="1:3">
      <c r="A430" s="27" t="s">
        <v>478</v>
      </c>
      <c r="B430" s="2" t="s">
        <v>678</v>
      </c>
      <c r="C430" s="35">
        <v>1</v>
      </c>
    </row>
    <row r="431" spans="1:3">
      <c r="A431" s="27" t="s">
        <v>478</v>
      </c>
      <c r="B431" s="2" t="s">
        <v>679</v>
      </c>
      <c r="C431" s="35">
        <v>1</v>
      </c>
    </row>
    <row r="432" spans="1:3">
      <c r="A432" s="27" t="s">
        <v>478</v>
      </c>
      <c r="B432" s="2" t="s">
        <v>680</v>
      </c>
      <c r="C432" s="35">
        <v>7</v>
      </c>
    </row>
    <row r="433" spans="1:3">
      <c r="A433" s="27" t="s">
        <v>478</v>
      </c>
      <c r="B433" s="2" t="s">
        <v>883</v>
      </c>
      <c r="C433" s="35">
        <v>3</v>
      </c>
    </row>
    <row r="434" spans="1:3">
      <c r="A434" s="27" t="s">
        <v>478</v>
      </c>
      <c r="B434" s="2" t="s">
        <v>884</v>
      </c>
      <c r="C434" s="35">
        <v>3</v>
      </c>
    </row>
    <row r="435" spans="1:3">
      <c r="A435" s="27" t="s">
        <v>478</v>
      </c>
      <c r="B435" s="2" t="s">
        <v>681</v>
      </c>
      <c r="C435" s="35">
        <v>1</v>
      </c>
    </row>
    <row r="436" spans="1:3">
      <c r="A436" s="27" t="s">
        <v>478</v>
      </c>
      <c r="B436" s="2" t="s">
        <v>682</v>
      </c>
      <c r="C436" s="35">
        <v>8</v>
      </c>
    </row>
    <row r="437" spans="1:3">
      <c r="A437" s="27" t="s">
        <v>478</v>
      </c>
      <c r="B437" s="2" t="s">
        <v>683</v>
      </c>
      <c r="C437" s="35">
        <v>8</v>
      </c>
    </row>
    <row r="438" spans="1:3">
      <c r="A438" s="27" t="s">
        <v>478</v>
      </c>
      <c r="B438" s="2" t="s">
        <v>684</v>
      </c>
      <c r="C438" s="35">
        <v>1</v>
      </c>
    </row>
    <row r="439" spans="1:3">
      <c r="A439" s="27" t="s">
        <v>478</v>
      </c>
      <c r="B439" s="2" t="s">
        <v>685</v>
      </c>
      <c r="C439" s="35">
        <v>1</v>
      </c>
    </row>
    <row r="440" spans="1:3">
      <c r="A440" s="27" t="s">
        <v>478</v>
      </c>
      <c r="B440" s="2" t="s">
        <v>686</v>
      </c>
      <c r="C440" s="35">
        <v>3</v>
      </c>
    </row>
    <row r="441" spans="1:3">
      <c r="A441" s="27" t="s">
        <v>478</v>
      </c>
      <c r="B441" s="2" t="s">
        <v>687</v>
      </c>
      <c r="C441" s="35">
        <v>1</v>
      </c>
    </row>
    <row r="442" spans="1:3">
      <c r="A442" s="27" t="s">
        <v>478</v>
      </c>
      <c r="B442" s="2" t="s">
        <v>688</v>
      </c>
      <c r="C442" s="35">
        <v>1</v>
      </c>
    </row>
    <row r="443" spans="1:3">
      <c r="A443" s="27" t="s">
        <v>478</v>
      </c>
      <c r="B443" s="2" t="s">
        <v>689</v>
      </c>
      <c r="C443" s="35">
        <v>9</v>
      </c>
    </row>
    <row r="444" spans="1:3">
      <c r="A444" s="27" t="s">
        <v>478</v>
      </c>
      <c r="B444" s="2" t="s">
        <v>690</v>
      </c>
      <c r="C444" s="35">
        <v>1</v>
      </c>
    </row>
    <row r="445" spans="1:3">
      <c r="A445" s="27" t="s">
        <v>478</v>
      </c>
      <c r="B445" s="2" t="s">
        <v>691</v>
      </c>
      <c r="C445" s="35">
        <v>1</v>
      </c>
    </row>
    <row r="446" spans="1:3">
      <c r="A446" s="27" t="s">
        <v>478</v>
      </c>
      <c r="B446" s="2" t="s">
        <v>692</v>
      </c>
      <c r="C446" s="35">
        <v>1</v>
      </c>
    </row>
    <row r="447" spans="1:3">
      <c r="A447" s="27" t="s">
        <v>478</v>
      </c>
      <c r="B447" s="2" t="s">
        <v>885</v>
      </c>
      <c r="C447" s="35">
        <v>3</v>
      </c>
    </row>
    <row r="448" spans="1:3">
      <c r="A448" s="27" t="s">
        <v>478</v>
      </c>
      <c r="B448" s="2" t="s">
        <v>886</v>
      </c>
      <c r="C448" s="35">
        <v>3</v>
      </c>
    </row>
    <row r="449" spans="1:3">
      <c r="A449" s="27" t="s">
        <v>478</v>
      </c>
      <c r="B449" s="2" t="s">
        <v>693</v>
      </c>
      <c r="C449" s="35">
        <v>1</v>
      </c>
    </row>
    <row r="450" spans="1:3">
      <c r="A450" s="27" t="s">
        <v>478</v>
      </c>
      <c r="B450" s="2" t="s">
        <v>694</v>
      </c>
      <c r="C450" s="35">
        <v>1</v>
      </c>
    </row>
    <row r="451" spans="1:3">
      <c r="A451" s="27" t="s">
        <v>478</v>
      </c>
      <c r="B451" s="2" t="s">
        <v>695</v>
      </c>
      <c r="C451" s="35">
        <v>1</v>
      </c>
    </row>
    <row r="452" spans="1:3">
      <c r="A452" s="27" t="s">
        <v>478</v>
      </c>
      <c r="B452" s="2" t="s">
        <v>696</v>
      </c>
      <c r="C452" s="35">
        <v>1</v>
      </c>
    </row>
    <row r="453" spans="1:3">
      <c r="A453" s="27" t="s">
        <v>478</v>
      </c>
      <c r="B453" s="2" t="s">
        <v>697</v>
      </c>
      <c r="C453" s="35">
        <v>3</v>
      </c>
    </row>
    <row r="454" spans="1:3">
      <c r="A454" s="27" t="s">
        <v>478</v>
      </c>
      <c r="B454" s="2" t="s">
        <v>698</v>
      </c>
      <c r="C454" s="35">
        <v>1</v>
      </c>
    </row>
    <row r="455" spans="1:3">
      <c r="A455" s="27" t="s">
        <v>478</v>
      </c>
      <c r="B455" s="2" t="s">
        <v>699</v>
      </c>
      <c r="C455" s="35">
        <v>1</v>
      </c>
    </row>
    <row r="456" spans="1:3">
      <c r="A456" s="27" t="s">
        <v>478</v>
      </c>
      <c r="B456" s="2" t="s">
        <v>700</v>
      </c>
      <c r="C456" s="35">
        <v>1</v>
      </c>
    </row>
    <row r="457" spans="1:3">
      <c r="A457" s="27" t="s">
        <v>478</v>
      </c>
      <c r="B457" s="2" t="s">
        <v>701</v>
      </c>
      <c r="C457" s="35">
        <v>1</v>
      </c>
    </row>
    <row r="458" spans="1:3">
      <c r="A458" s="27" t="s">
        <v>478</v>
      </c>
      <c r="B458" s="2" t="s">
        <v>702</v>
      </c>
      <c r="C458" s="35">
        <v>1</v>
      </c>
    </row>
    <row r="459" spans="1:3">
      <c r="A459" s="27" t="s">
        <v>478</v>
      </c>
      <c r="B459" s="2" t="s">
        <v>703</v>
      </c>
      <c r="C459" s="35">
        <v>10</v>
      </c>
    </row>
    <row r="460" spans="1:3">
      <c r="A460" s="27" t="s">
        <v>478</v>
      </c>
      <c r="B460" s="2" t="s">
        <v>704</v>
      </c>
      <c r="C460" s="35">
        <v>1</v>
      </c>
    </row>
    <row r="461" spans="1:3">
      <c r="A461" s="27" t="s">
        <v>478</v>
      </c>
      <c r="B461" s="2" t="s">
        <v>705</v>
      </c>
      <c r="C461" s="35">
        <v>1</v>
      </c>
    </row>
    <row r="462" spans="1:3">
      <c r="A462" s="27" t="s">
        <v>478</v>
      </c>
      <c r="B462" s="2" t="s">
        <v>706</v>
      </c>
      <c r="C462" s="35">
        <v>11</v>
      </c>
    </row>
    <row r="463" spans="1:3">
      <c r="A463" s="27" t="s">
        <v>478</v>
      </c>
      <c r="B463" s="2" t="s">
        <v>707</v>
      </c>
      <c r="C463" s="35">
        <v>1</v>
      </c>
    </row>
    <row r="464" spans="1:3">
      <c r="A464" s="27" t="s">
        <v>478</v>
      </c>
      <c r="B464" s="2" t="s">
        <v>708</v>
      </c>
      <c r="C464" s="35">
        <v>1</v>
      </c>
    </row>
    <row r="465" spans="1:3">
      <c r="A465" s="27" t="s">
        <v>478</v>
      </c>
      <c r="B465" s="2" t="s">
        <v>709</v>
      </c>
      <c r="C465" s="35">
        <v>1</v>
      </c>
    </row>
    <row r="466" spans="1:3">
      <c r="A466" s="27" t="s">
        <v>478</v>
      </c>
      <c r="B466" s="2" t="s">
        <v>710</v>
      </c>
      <c r="C466" s="35">
        <v>1</v>
      </c>
    </row>
    <row r="467" spans="1:3">
      <c r="A467" s="27" t="s">
        <v>478</v>
      </c>
      <c r="B467" s="2" t="s">
        <v>887</v>
      </c>
      <c r="C467" s="35">
        <v>1</v>
      </c>
    </row>
    <row r="468" spans="1:3">
      <c r="A468" s="27" t="s">
        <v>478</v>
      </c>
      <c r="B468" s="2" t="s">
        <v>711</v>
      </c>
      <c r="C468" s="35">
        <v>1</v>
      </c>
    </row>
    <row r="469" spans="1:3">
      <c r="A469" s="27" t="s">
        <v>478</v>
      </c>
      <c r="B469" s="2" t="s">
        <v>712</v>
      </c>
      <c r="C469" s="35">
        <v>1</v>
      </c>
    </row>
    <row r="470" spans="1:3">
      <c r="A470" s="27" t="s">
        <v>478</v>
      </c>
      <c r="B470" s="2" t="s">
        <v>713</v>
      </c>
      <c r="C470" s="35">
        <v>1</v>
      </c>
    </row>
    <row r="471" spans="1:3">
      <c r="A471" s="27" t="s">
        <v>478</v>
      </c>
      <c r="B471" s="2" t="s">
        <v>714</v>
      </c>
      <c r="C471" s="35">
        <v>1</v>
      </c>
    </row>
    <row r="472" spans="1:3">
      <c r="A472" s="27" t="s">
        <v>478</v>
      </c>
      <c r="B472" s="2" t="s">
        <v>715</v>
      </c>
      <c r="C472" s="35">
        <v>1</v>
      </c>
    </row>
    <row r="473" spans="1:3">
      <c r="A473" s="27" t="s">
        <v>478</v>
      </c>
      <c r="B473" s="2" t="s">
        <v>716</v>
      </c>
      <c r="C473" s="35">
        <v>12</v>
      </c>
    </row>
    <row r="474" spans="1:3">
      <c r="A474" s="27" t="s">
        <v>478</v>
      </c>
      <c r="B474" s="2" t="s">
        <v>717</v>
      </c>
      <c r="C474" s="35">
        <v>1</v>
      </c>
    </row>
    <row r="475" spans="1:3">
      <c r="A475" s="27" t="s">
        <v>478</v>
      </c>
      <c r="B475" s="2" t="s">
        <v>718</v>
      </c>
      <c r="C475" s="35">
        <v>1</v>
      </c>
    </row>
    <row r="476" spans="1:3">
      <c r="A476" s="27" t="s">
        <v>478</v>
      </c>
      <c r="B476" s="2" t="s">
        <v>719</v>
      </c>
      <c r="C476" s="35">
        <v>1</v>
      </c>
    </row>
    <row r="477" spans="1:3">
      <c r="A477" s="27" t="s">
        <v>478</v>
      </c>
      <c r="B477" s="2" t="s">
        <v>888</v>
      </c>
      <c r="C477" s="35">
        <v>3</v>
      </c>
    </row>
    <row r="478" spans="1:3">
      <c r="A478" s="27" t="s">
        <v>478</v>
      </c>
      <c r="B478" s="2" t="s">
        <v>720</v>
      </c>
      <c r="C478" s="35">
        <v>1</v>
      </c>
    </row>
    <row r="479" spans="1:3">
      <c r="A479" s="27" t="s">
        <v>478</v>
      </c>
      <c r="B479" s="2" t="s">
        <v>721</v>
      </c>
      <c r="C479" s="35">
        <v>1</v>
      </c>
    </row>
    <row r="480" spans="1:3">
      <c r="A480" s="27" t="s">
        <v>478</v>
      </c>
      <c r="B480" s="2" t="s">
        <v>722</v>
      </c>
      <c r="C480" s="35">
        <v>1</v>
      </c>
    </row>
    <row r="481" spans="1:3">
      <c r="A481" s="27" t="s">
        <v>478</v>
      </c>
      <c r="B481" s="2" t="s">
        <v>723</v>
      </c>
      <c r="C481" s="35">
        <v>13</v>
      </c>
    </row>
    <row r="482" spans="1:3">
      <c r="A482" s="27" t="s">
        <v>478</v>
      </c>
      <c r="B482" s="2" t="s">
        <v>535</v>
      </c>
      <c r="C482" s="35">
        <v>1</v>
      </c>
    </row>
    <row r="483" spans="1:3">
      <c r="A483" s="27" t="s">
        <v>478</v>
      </c>
      <c r="B483" s="2" t="s">
        <v>724</v>
      </c>
      <c r="C483" s="35">
        <v>1</v>
      </c>
    </row>
    <row r="484" spans="1:3">
      <c r="A484" s="27" t="s">
        <v>478</v>
      </c>
      <c r="B484" s="2" t="s">
        <v>725</v>
      </c>
      <c r="C484" s="35">
        <v>1</v>
      </c>
    </row>
    <row r="485" spans="1:3">
      <c r="A485" s="27" t="s">
        <v>478</v>
      </c>
      <c r="B485" s="2" t="s">
        <v>726</v>
      </c>
      <c r="C485" s="35">
        <v>1</v>
      </c>
    </row>
    <row r="486" spans="1:3">
      <c r="A486" s="27" t="s">
        <v>478</v>
      </c>
      <c r="B486" s="2" t="s">
        <v>727</v>
      </c>
      <c r="C486" s="35">
        <v>1</v>
      </c>
    </row>
    <row r="487" spans="1:3">
      <c r="A487" s="27" t="s">
        <v>478</v>
      </c>
      <c r="B487" s="2" t="s">
        <v>728</v>
      </c>
      <c r="C487" s="35">
        <v>1</v>
      </c>
    </row>
    <row r="488" spans="1:3">
      <c r="A488" s="27" t="s">
        <v>478</v>
      </c>
      <c r="B488" s="2" t="s">
        <v>730</v>
      </c>
      <c r="C488" s="35">
        <v>1</v>
      </c>
    </row>
    <row r="489" spans="1:3">
      <c r="A489" s="27" t="s">
        <v>478</v>
      </c>
      <c r="B489" s="2" t="s">
        <v>731</v>
      </c>
      <c r="C489" s="35">
        <v>1</v>
      </c>
    </row>
    <row r="490" spans="1:3">
      <c r="A490" s="27" t="s">
        <v>478</v>
      </c>
      <c r="B490" s="2" t="s">
        <v>889</v>
      </c>
      <c r="C490" s="35">
        <v>1</v>
      </c>
    </row>
    <row r="491" spans="1:3">
      <c r="A491" s="27" t="s">
        <v>478</v>
      </c>
      <c r="B491" s="2" t="s">
        <v>732</v>
      </c>
      <c r="C491" s="35">
        <v>1</v>
      </c>
    </row>
    <row r="492" spans="1:3">
      <c r="A492" s="27" t="s">
        <v>478</v>
      </c>
      <c r="B492" s="2" t="s">
        <v>733</v>
      </c>
      <c r="C492" s="35">
        <v>1</v>
      </c>
    </row>
    <row r="493" spans="1:3">
      <c r="A493" s="27" t="s">
        <v>478</v>
      </c>
      <c r="B493" s="2" t="s">
        <v>734</v>
      </c>
      <c r="C493" s="35">
        <v>1</v>
      </c>
    </row>
    <row r="494" spans="1:3">
      <c r="A494" s="27" t="s">
        <v>478</v>
      </c>
      <c r="B494" s="2" t="s">
        <v>735</v>
      </c>
      <c r="C494" s="35">
        <v>1</v>
      </c>
    </row>
    <row r="495" spans="1:3">
      <c r="A495" s="27" t="s">
        <v>478</v>
      </c>
      <c r="B495" s="2" t="s">
        <v>736</v>
      </c>
      <c r="C495" s="35">
        <v>1</v>
      </c>
    </row>
    <row r="496" spans="1:3">
      <c r="A496" s="27" t="s">
        <v>478</v>
      </c>
      <c r="B496" s="2" t="s">
        <v>737</v>
      </c>
      <c r="C496" s="35">
        <v>1</v>
      </c>
    </row>
    <row r="497" spans="1:3">
      <c r="A497" s="27" t="s">
        <v>478</v>
      </c>
      <c r="B497" s="2" t="s">
        <v>738</v>
      </c>
      <c r="C497" s="35">
        <v>1</v>
      </c>
    </row>
    <row r="498" spans="1:3">
      <c r="A498" s="27" t="s">
        <v>478</v>
      </c>
      <c r="B498" s="2" t="s">
        <v>739</v>
      </c>
      <c r="C498" s="35">
        <v>1</v>
      </c>
    </row>
    <row r="499" spans="1:3">
      <c r="A499" s="27" t="s">
        <v>478</v>
      </c>
      <c r="B499" s="2" t="s">
        <v>740</v>
      </c>
      <c r="C499" s="35">
        <v>1</v>
      </c>
    </row>
    <row r="500" spans="1:3">
      <c r="A500" s="27" t="s">
        <v>478</v>
      </c>
      <c r="B500" s="2" t="s">
        <v>741</v>
      </c>
      <c r="C500" s="35">
        <v>1</v>
      </c>
    </row>
    <row r="501" spans="1:3">
      <c r="A501" s="27" t="s">
        <v>478</v>
      </c>
      <c r="B501" s="2" t="s">
        <v>742</v>
      </c>
      <c r="C501" s="35">
        <v>1</v>
      </c>
    </row>
    <row r="502" spans="1:3">
      <c r="A502" s="27" t="s">
        <v>478</v>
      </c>
      <c r="B502" s="2" t="s">
        <v>743</v>
      </c>
      <c r="C502" s="35">
        <v>1</v>
      </c>
    </row>
    <row r="503" spans="1:3">
      <c r="A503" s="27" t="s">
        <v>478</v>
      </c>
      <c r="B503" s="2" t="s">
        <v>744</v>
      </c>
      <c r="C503" s="35">
        <v>1</v>
      </c>
    </row>
    <row r="504" spans="1:3">
      <c r="A504" s="27" t="s">
        <v>478</v>
      </c>
      <c r="B504" s="2" t="s">
        <v>745</v>
      </c>
      <c r="C504" s="35">
        <v>1</v>
      </c>
    </row>
    <row r="505" spans="1:3">
      <c r="A505" s="27" t="s">
        <v>478</v>
      </c>
      <c r="B505" s="2" t="s">
        <v>746</v>
      </c>
      <c r="C505" s="35">
        <v>1</v>
      </c>
    </row>
    <row r="506" spans="1:3">
      <c r="A506" s="27" t="s">
        <v>478</v>
      </c>
      <c r="B506" s="2" t="s">
        <v>747</v>
      </c>
      <c r="C506" s="35">
        <v>1</v>
      </c>
    </row>
    <row r="507" spans="1:3">
      <c r="A507" s="27" t="s">
        <v>478</v>
      </c>
      <c r="B507" s="2" t="s">
        <v>748</v>
      </c>
      <c r="C507" s="35">
        <v>1</v>
      </c>
    </row>
    <row r="508" spans="1:3">
      <c r="A508" s="27" t="s">
        <v>478</v>
      </c>
      <c r="B508" s="2" t="s">
        <v>749</v>
      </c>
      <c r="C508" s="35">
        <v>1</v>
      </c>
    </row>
    <row r="509" spans="1:3">
      <c r="A509" s="27" t="s">
        <v>478</v>
      </c>
      <c r="B509" s="2" t="s">
        <v>750</v>
      </c>
      <c r="C509" s="35">
        <v>1</v>
      </c>
    </row>
    <row r="510" spans="1:3">
      <c r="A510" s="27" t="s">
        <v>478</v>
      </c>
      <c r="B510" s="2" t="s">
        <v>751</v>
      </c>
      <c r="C510" s="35">
        <v>1</v>
      </c>
    </row>
    <row r="511" spans="1:3">
      <c r="A511" s="27" t="s">
        <v>478</v>
      </c>
      <c r="B511" s="2" t="s">
        <v>752</v>
      </c>
      <c r="C511" s="35">
        <v>14</v>
      </c>
    </row>
    <row r="512" spans="1:3">
      <c r="A512" s="27" t="s">
        <v>478</v>
      </c>
      <c r="B512" s="2" t="s">
        <v>753</v>
      </c>
      <c r="C512" s="35">
        <v>1</v>
      </c>
    </row>
    <row r="513" spans="1:3">
      <c r="A513" s="27" t="s">
        <v>478</v>
      </c>
      <c r="B513" s="2" t="s">
        <v>754</v>
      </c>
      <c r="C513" s="35">
        <v>1</v>
      </c>
    </row>
    <row r="514" spans="1:3">
      <c r="A514" s="27" t="s">
        <v>478</v>
      </c>
      <c r="B514" s="2" t="s">
        <v>755</v>
      </c>
      <c r="C514" s="35">
        <v>1</v>
      </c>
    </row>
    <row r="515" spans="1:3">
      <c r="A515" s="27" t="s">
        <v>478</v>
      </c>
      <c r="B515" s="2" t="s">
        <v>757</v>
      </c>
      <c r="C515" s="35">
        <v>1</v>
      </c>
    </row>
    <row r="516" spans="1:3">
      <c r="A516" s="27" t="s">
        <v>478</v>
      </c>
      <c r="B516" s="2" t="s">
        <v>758</v>
      </c>
      <c r="C516" s="35">
        <v>15</v>
      </c>
    </row>
    <row r="517" spans="1:3">
      <c r="A517" s="27" t="s">
        <v>478</v>
      </c>
      <c r="B517" s="2" t="s">
        <v>759</v>
      </c>
      <c r="C517" s="35">
        <v>1</v>
      </c>
    </row>
    <row r="518" spans="1:3">
      <c r="A518" s="27" t="s">
        <v>478</v>
      </c>
      <c r="B518" s="2" t="s">
        <v>760</v>
      </c>
      <c r="C518" s="35">
        <v>1</v>
      </c>
    </row>
    <row r="519" spans="1:3">
      <c r="A519" s="27" t="s">
        <v>478</v>
      </c>
      <c r="B519" s="2" t="s">
        <v>508</v>
      </c>
      <c r="C519" s="35">
        <v>1</v>
      </c>
    </row>
    <row r="520" spans="1:3">
      <c r="A520" s="27" t="s">
        <v>478</v>
      </c>
      <c r="B520" s="2" t="s">
        <v>761</v>
      </c>
      <c r="C520" s="35">
        <v>1</v>
      </c>
    </row>
    <row r="521" spans="1:3">
      <c r="A521" s="27" t="s">
        <v>478</v>
      </c>
      <c r="B521" s="2" t="s">
        <v>762</v>
      </c>
      <c r="C521" s="35">
        <v>3</v>
      </c>
    </row>
    <row r="522" spans="1:3">
      <c r="A522" s="27" t="s">
        <v>478</v>
      </c>
      <c r="B522" s="2" t="s">
        <v>890</v>
      </c>
      <c r="C522" s="35">
        <v>1</v>
      </c>
    </row>
    <row r="523" spans="1:3">
      <c r="A523" s="27" t="s">
        <v>478</v>
      </c>
      <c r="B523" s="2" t="s">
        <v>763</v>
      </c>
      <c r="C523" s="35">
        <v>1</v>
      </c>
    </row>
    <row r="524" spans="1:3">
      <c r="A524" s="27" t="s">
        <v>478</v>
      </c>
      <c r="B524" s="2" t="s">
        <v>764</v>
      </c>
      <c r="C524" s="35">
        <v>1</v>
      </c>
    </row>
    <row r="525" spans="1:3">
      <c r="A525" s="27" t="s">
        <v>478</v>
      </c>
      <c r="B525" s="2" t="s">
        <v>765</v>
      </c>
      <c r="C525" s="35">
        <v>3</v>
      </c>
    </row>
    <row r="526" spans="1:3">
      <c r="A526" s="27" t="s">
        <v>478</v>
      </c>
      <c r="B526" s="2" t="s">
        <v>766</v>
      </c>
      <c r="C526" s="35">
        <v>3</v>
      </c>
    </row>
    <row r="527" spans="1:3">
      <c r="A527" s="27" t="s">
        <v>478</v>
      </c>
      <c r="B527" s="2" t="s">
        <v>767</v>
      </c>
      <c r="C527" s="35">
        <v>1</v>
      </c>
    </row>
    <row r="528" spans="1:3">
      <c r="A528" s="27" t="s">
        <v>478</v>
      </c>
      <c r="B528" s="2" t="s">
        <v>768</v>
      </c>
      <c r="C528" s="35">
        <v>1</v>
      </c>
    </row>
    <row r="529" spans="1:3">
      <c r="A529" s="27" t="s">
        <v>478</v>
      </c>
      <c r="B529" s="2" t="s">
        <v>769</v>
      </c>
      <c r="C529" s="35">
        <v>1</v>
      </c>
    </row>
    <row r="530" spans="1:3">
      <c r="A530" s="27" t="s">
        <v>478</v>
      </c>
      <c r="B530" s="2" t="s">
        <v>770</v>
      </c>
      <c r="C530" s="35">
        <v>1</v>
      </c>
    </row>
    <row r="531" spans="1:3">
      <c r="A531" s="27" t="s">
        <v>478</v>
      </c>
      <c r="B531" s="2" t="s">
        <v>771</v>
      </c>
      <c r="C531" s="35">
        <v>1</v>
      </c>
    </row>
    <row r="532" spans="1:3">
      <c r="A532" s="27" t="s">
        <v>478</v>
      </c>
      <c r="B532" s="2" t="s">
        <v>474</v>
      </c>
      <c r="C532" s="35">
        <v>1</v>
      </c>
    </row>
    <row r="533" spans="1:3">
      <c r="A533" s="27" t="s">
        <v>478</v>
      </c>
      <c r="B533" s="2" t="s">
        <v>891</v>
      </c>
      <c r="C533" s="35">
        <v>18</v>
      </c>
    </row>
    <row r="534" spans="1:3">
      <c r="A534" s="27" t="s">
        <v>478</v>
      </c>
      <c r="B534" s="2" t="s">
        <v>772</v>
      </c>
      <c r="C534" s="35">
        <v>1</v>
      </c>
    </row>
    <row r="535" spans="1:3">
      <c r="A535" s="27" t="s">
        <v>478</v>
      </c>
      <c r="B535" s="2" t="s">
        <v>773</v>
      </c>
      <c r="C535" s="35">
        <v>1</v>
      </c>
    </row>
    <row r="536" spans="1:3">
      <c r="A536" s="27" t="s">
        <v>478</v>
      </c>
      <c r="B536" s="2" t="s">
        <v>774</v>
      </c>
      <c r="C536" s="35">
        <v>1</v>
      </c>
    </row>
    <row r="537" spans="1:3">
      <c r="A537" s="27" t="s">
        <v>478</v>
      </c>
      <c r="B537" s="2" t="s">
        <v>775</v>
      </c>
      <c r="C537" s="35">
        <v>1</v>
      </c>
    </row>
    <row r="538" spans="1:3">
      <c r="A538" s="27" t="s">
        <v>478</v>
      </c>
      <c r="B538" s="2" t="s">
        <v>776</v>
      </c>
      <c r="C538" s="35">
        <v>1</v>
      </c>
    </row>
    <row r="539" spans="1:3">
      <c r="A539" s="27" t="s">
        <v>478</v>
      </c>
      <c r="B539" s="2" t="s">
        <v>777</v>
      </c>
      <c r="C539" s="35">
        <v>1</v>
      </c>
    </row>
    <row r="540" spans="1:3">
      <c r="A540" s="27" t="s">
        <v>478</v>
      </c>
      <c r="B540" s="2" t="s">
        <v>778</v>
      </c>
      <c r="C540" s="35">
        <v>1</v>
      </c>
    </row>
    <row r="541" spans="1:3">
      <c r="A541" s="27" t="s">
        <v>478</v>
      </c>
      <c r="B541" s="2" t="s">
        <v>779</v>
      </c>
      <c r="C541" s="35">
        <v>1</v>
      </c>
    </row>
    <row r="542" spans="1:3">
      <c r="A542" s="27" t="s">
        <v>478</v>
      </c>
      <c r="B542" s="2" t="s">
        <v>780</v>
      </c>
      <c r="C542" s="35">
        <v>1</v>
      </c>
    </row>
    <row r="543" spans="1:3">
      <c r="A543" s="27" t="s">
        <v>478</v>
      </c>
      <c r="B543" s="2" t="s">
        <v>781</v>
      </c>
      <c r="C543" s="35">
        <v>3</v>
      </c>
    </row>
    <row r="544" spans="1:3">
      <c r="A544" s="27" t="s">
        <v>478</v>
      </c>
      <c r="B544" s="2" t="s">
        <v>782</v>
      </c>
      <c r="C544" s="35">
        <v>1</v>
      </c>
    </row>
    <row r="545" spans="1:3">
      <c r="A545" s="27" t="s">
        <v>478</v>
      </c>
      <c r="B545" s="2" t="s">
        <v>783</v>
      </c>
      <c r="C545" s="35">
        <v>1</v>
      </c>
    </row>
    <row r="546" spans="1:3">
      <c r="A546" s="27" t="s">
        <v>478</v>
      </c>
      <c r="B546" s="2" t="s">
        <v>784</v>
      </c>
      <c r="C546" s="35">
        <v>1</v>
      </c>
    </row>
    <row r="547" spans="1:3">
      <c r="A547" s="27" t="s">
        <v>478</v>
      </c>
      <c r="B547" s="2" t="s">
        <v>785</v>
      </c>
      <c r="C547" s="35">
        <v>1</v>
      </c>
    </row>
    <row r="548" spans="1:3">
      <c r="A548" s="27" t="s">
        <v>478</v>
      </c>
      <c r="B548" s="2" t="s">
        <v>786</v>
      </c>
      <c r="C548" s="35">
        <v>1</v>
      </c>
    </row>
    <row r="549" spans="1:3">
      <c r="A549" s="27" t="s">
        <v>478</v>
      </c>
      <c r="B549" s="2" t="s">
        <v>787</v>
      </c>
      <c r="C549" s="35">
        <v>1</v>
      </c>
    </row>
    <row r="550" spans="1:3">
      <c r="A550" s="27" t="s">
        <v>478</v>
      </c>
      <c r="B550" s="2" t="s">
        <v>788</v>
      </c>
      <c r="C550" s="35">
        <v>1</v>
      </c>
    </row>
    <row r="551" spans="1:3">
      <c r="A551" s="27" t="s">
        <v>478</v>
      </c>
      <c r="B551" s="2" t="s">
        <v>789</v>
      </c>
      <c r="C551" s="35">
        <v>1</v>
      </c>
    </row>
    <row r="552" spans="1:3">
      <c r="A552" s="27" t="s">
        <v>478</v>
      </c>
      <c r="B552" s="2" t="s">
        <v>790</v>
      </c>
      <c r="C552" s="35">
        <v>1</v>
      </c>
    </row>
    <row r="553" spans="1:3">
      <c r="A553" s="27" t="s">
        <v>478</v>
      </c>
      <c r="B553" s="2" t="s">
        <v>791</v>
      </c>
      <c r="C553" s="35">
        <v>1</v>
      </c>
    </row>
    <row r="554" spans="1:3">
      <c r="A554" s="27" t="s">
        <v>478</v>
      </c>
      <c r="B554" s="2" t="s">
        <v>792</v>
      </c>
      <c r="C554" s="35">
        <v>1</v>
      </c>
    </row>
    <row r="555" spans="1:3">
      <c r="A555" s="27" t="s">
        <v>478</v>
      </c>
      <c r="B555" s="2" t="s">
        <v>793</v>
      </c>
      <c r="C555" s="35">
        <v>1</v>
      </c>
    </row>
    <row r="556" spans="1:3">
      <c r="A556" s="27" t="s">
        <v>478</v>
      </c>
      <c r="B556" s="2" t="s">
        <v>794</v>
      </c>
      <c r="C556" s="35">
        <v>1</v>
      </c>
    </row>
    <row r="557" spans="1:3">
      <c r="A557" s="27" t="s">
        <v>478</v>
      </c>
      <c r="B557" s="2" t="s">
        <v>795</v>
      </c>
      <c r="C557" s="35">
        <v>1</v>
      </c>
    </row>
    <row r="558" spans="1:3">
      <c r="A558" s="27" t="s">
        <v>478</v>
      </c>
      <c r="B558" s="2" t="s">
        <v>796</v>
      </c>
      <c r="C558" s="35">
        <v>1</v>
      </c>
    </row>
    <row r="559" spans="1:3">
      <c r="A559" s="27" t="s">
        <v>478</v>
      </c>
      <c r="B559" s="2" t="s">
        <v>797</v>
      </c>
      <c r="C559" s="35">
        <v>1</v>
      </c>
    </row>
    <row r="560" spans="1:3">
      <c r="A560" s="27" t="s">
        <v>478</v>
      </c>
      <c r="B560" s="2" t="s">
        <v>798</v>
      </c>
      <c r="C560" s="35">
        <v>1</v>
      </c>
    </row>
    <row r="561" spans="1:3">
      <c r="A561" s="27" t="s">
        <v>478</v>
      </c>
      <c r="B561" s="2" t="s">
        <v>799</v>
      </c>
      <c r="C561" s="35">
        <v>1</v>
      </c>
    </row>
    <row r="562" spans="1:3">
      <c r="A562" s="27" t="s">
        <v>478</v>
      </c>
      <c r="B562" s="2" t="s">
        <v>800</v>
      </c>
      <c r="C562" s="35">
        <v>1</v>
      </c>
    </row>
    <row r="563" spans="1:3">
      <c r="A563" s="27" t="s">
        <v>478</v>
      </c>
      <c r="B563" s="2" t="s">
        <v>801</v>
      </c>
      <c r="C563" s="35">
        <v>1</v>
      </c>
    </row>
    <row r="564" spans="1:3">
      <c r="A564" s="27" t="s">
        <v>478</v>
      </c>
      <c r="B564" s="2" t="s">
        <v>802</v>
      </c>
      <c r="C564" s="35">
        <v>1</v>
      </c>
    </row>
    <row r="565" spans="1:3">
      <c r="A565" s="27" t="s">
        <v>478</v>
      </c>
      <c r="B565" s="2" t="s">
        <v>803</v>
      </c>
      <c r="C565" s="35">
        <v>1</v>
      </c>
    </row>
    <row r="566" spans="1:3">
      <c r="A566" s="27" t="s">
        <v>478</v>
      </c>
      <c r="B566" s="2" t="s">
        <v>804</v>
      </c>
      <c r="C566" s="35">
        <v>1</v>
      </c>
    </row>
    <row r="567" spans="1:3">
      <c r="A567" s="27" t="s">
        <v>478</v>
      </c>
      <c r="B567" s="2" t="s">
        <v>805</v>
      </c>
      <c r="C567" s="35">
        <v>1</v>
      </c>
    </row>
    <row r="568" spans="1:3">
      <c r="A568" s="27" t="s">
        <v>478</v>
      </c>
      <c r="B568" s="2" t="s">
        <v>892</v>
      </c>
      <c r="C568" s="35">
        <v>19</v>
      </c>
    </row>
    <row r="569" spans="1:3">
      <c r="A569" s="27" t="s">
        <v>478</v>
      </c>
      <c r="B569" s="2" t="s">
        <v>893</v>
      </c>
      <c r="C569" s="35">
        <v>19</v>
      </c>
    </row>
    <row r="570" spans="1:3">
      <c r="A570" s="27" t="s">
        <v>478</v>
      </c>
      <c r="B570" s="2" t="s">
        <v>894</v>
      </c>
      <c r="C570" s="35">
        <v>19</v>
      </c>
    </row>
    <row r="571" spans="1:3">
      <c r="A571" s="27" t="s">
        <v>478</v>
      </c>
      <c r="B571" s="2" t="s">
        <v>806</v>
      </c>
      <c r="C571" s="35">
        <v>1</v>
      </c>
    </row>
    <row r="572" spans="1:3">
      <c r="A572" s="27" t="s">
        <v>478</v>
      </c>
      <c r="B572" s="2" t="s">
        <v>807</v>
      </c>
      <c r="C572" s="35">
        <v>1</v>
      </c>
    </row>
    <row r="573" spans="1:3">
      <c r="A573" s="27" t="s">
        <v>478</v>
      </c>
      <c r="B573" s="2" t="s">
        <v>808</v>
      </c>
      <c r="C573" s="35">
        <v>1</v>
      </c>
    </row>
    <row r="574" spans="1:3">
      <c r="A574" s="27" t="s">
        <v>478</v>
      </c>
      <c r="B574" s="2" t="s">
        <v>809</v>
      </c>
      <c r="C574" s="35">
        <v>1</v>
      </c>
    </row>
    <row r="575" spans="1:3">
      <c r="A575" s="27" t="s">
        <v>478</v>
      </c>
      <c r="B575" s="2" t="s">
        <v>895</v>
      </c>
      <c r="C575" s="35">
        <v>3</v>
      </c>
    </row>
    <row r="576" spans="1:3">
      <c r="A576" s="27" t="s">
        <v>478</v>
      </c>
      <c r="B576" s="2" t="s">
        <v>896</v>
      </c>
      <c r="C576" s="35">
        <v>3</v>
      </c>
    </row>
    <row r="577" spans="1:3">
      <c r="A577" s="27" t="s">
        <v>478</v>
      </c>
      <c r="B577" s="2" t="s">
        <v>810</v>
      </c>
      <c r="C577" s="35">
        <v>1</v>
      </c>
    </row>
    <row r="578" spans="1:3">
      <c r="A578" s="27" t="s">
        <v>478</v>
      </c>
      <c r="B578" s="2" t="s">
        <v>811</v>
      </c>
      <c r="C578" s="35">
        <v>1</v>
      </c>
    </row>
    <row r="579" spans="1:3">
      <c r="A579" s="27" t="s">
        <v>478</v>
      </c>
      <c r="B579" s="2" t="s">
        <v>812</v>
      </c>
      <c r="C579" s="35">
        <v>1</v>
      </c>
    </row>
    <row r="580" spans="1:3">
      <c r="A580" s="27" t="s">
        <v>478</v>
      </c>
      <c r="B580" s="2" t="s">
        <v>813</v>
      </c>
      <c r="C580" s="35">
        <v>1</v>
      </c>
    </row>
    <row r="581" spans="1:3">
      <c r="A581" s="27" t="s">
        <v>478</v>
      </c>
      <c r="B581" s="2" t="s">
        <v>814</v>
      </c>
      <c r="C581" s="35">
        <v>1</v>
      </c>
    </row>
    <row r="582" spans="1:3">
      <c r="A582" s="27" t="s">
        <v>478</v>
      </c>
      <c r="B582" s="2" t="s">
        <v>815</v>
      </c>
      <c r="C582" s="35">
        <v>3</v>
      </c>
    </row>
    <row r="583" spans="1:3">
      <c r="A583" s="27" t="s">
        <v>478</v>
      </c>
      <c r="B583" s="2" t="s">
        <v>816</v>
      </c>
      <c r="C583" s="35">
        <v>1</v>
      </c>
    </row>
    <row r="584" spans="1:3">
      <c r="A584" s="27" t="s">
        <v>478</v>
      </c>
      <c r="B584" s="2" t="s">
        <v>817</v>
      </c>
      <c r="C584" s="35">
        <v>1</v>
      </c>
    </row>
    <row r="585" spans="1:3">
      <c r="A585" s="27" t="s">
        <v>478</v>
      </c>
      <c r="B585" s="2" t="s">
        <v>818</v>
      </c>
      <c r="C585" s="35">
        <v>1</v>
      </c>
    </row>
    <row r="586" spans="1:3">
      <c r="A586" s="27" t="s">
        <v>478</v>
      </c>
      <c r="B586" s="2" t="s">
        <v>820</v>
      </c>
      <c r="C586" s="35">
        <v>1</v>
      </c>
    </row>
    <row r="587" spans="1:3">
      <c r="A587" s="27" t="s">
        <v>478</v>
      </c>
      <c r="B587" s="2" t="s">
        <v>821</v>
      </c>
      <c r="C587" s="35">
        <v>1</v>
      </c>
    </row>
    <row r="588" spans="1:3">
      <c r="A588" s="27" t="s">
        <v>478</v>
      </c>
      <c r="B588" s="2" t="s">
        <v>822</v>
      </c>
      <c r="C588" s="35">
        <v>1</v>
      </c>
    </row>
    <row r="589" spans="1:3">
      <c r="A589" s="27" t="s">
        <v>478</v>
      </c>
      <c r="B589" s="2" t="s">
        <v>823</v>
      </c>
      <c r="C589" s="35">
        <v>16</v>
      </c>
    </row>
    <row r="590" spans="1:3">
      <c r="A590" s="27" t="s">
        <v>478</v>
      </c>
      <c r="B590" s="2" t="s">
        <v>824</v>
      </c>
      <c r="C590" s="35">
        <v>1</v>
      </c>
    </row>
    <row r="591" spans="1:3">
      <c r="A591" s="27" t="s">
        <v>478</v>
      </c>
      <c r="B591" s="2" t="s">
        <v>825</v>
      </c>
      <c r="C591" s="35">
        <v>1</v>
      </c>
    </row>
    <row r="592" spans="1:3">
      <c r="A592" s="27" t="s">
        <v>478</v>
      </c>
      <c r="B592" s="2" t="s">
        <v>826</v>
      </c>
      <c r="C592" s="35">
        <v>1</v>
      </c>
    </row>
    <row r="593" spans="1:3">
      <c r="A593" s="27" t="s">
        <v>478</v>
      </c>
      <c r="B593" s="2" t="s">
        <v>827</v>
      </c>
      <c r="C593" s="35">
        <v>1</v>
      </c>
    </row>
    <row r="594" spans="1:3">
      <c r="A594" s="27" t="s">
        <v>478</v>
      </c>
      <c r="B594" s="2" t="s">
        <v>897</v>
      </c>
      <c r="C594" s="35">
        <v>3</v>
      </c>
    </row>
    <row r="595" spans="1:3">
      <c r="A595" s="27" t="s">
        <v>478</v>
      </c>
      <c r="B595" s="2" t="s">
        <v>828</v>
      </c>
      <c r="C595" s="35">
        <v>1</v>
      </c>
    </row>
    <row r="596" spans="1:3">
      <c r="A596" s="27" t="s">
        <v>478</v>
      </c>
      <c r="B596" s="2" t="s">
        <v>829</v>
      </c>
      <c r="C596" s="35">
        <v>1</v>
      </c>
    </row>
    <row r="597" spans="1:3">
      <c r="A597" s="27" t="s">
        <v>478</v>
      </c>
      <c r="B597" s="2" t="s">
        <v>830</v>
      </c>
      <c r="C597" s="35">
        <v>1</v>
      </c>
    </row>
    <row r="598" spans="1:3">
      <c r="A598" s="27" t="s">
        <v>478</v>
      </c>
      <c r="B598" s="2" t="s">
        <v>898</v>
      </c>
      <c r="C598" s="35">
        <v>20</v>
      </c>
    </row>
    <row r="599" spans="1:3">
      <c r="A599" s="27" t="s">
        <v>478</v>
      </c>
      <c r="B599" s="2" t="s">
        <v>831</v>
      </c>
      <c r="C599" s="35">
        <v>1</v>
      </c>
    </row>
    <row r="600" spans="1:3">
      <c r="A600" s="27" t="s">
        <v>478</v>
      </c>
      <c r="B600" s="2" t="s">
        <v>832</v>
      </c>
      <c r="C600" s="35">
        <v>1</v>
      </c>
    </row>
    <row r="601" spans="1:3">
      <c r="A601" s="27" t="s">
        <v>478</v>
      </c>
      <c r="B601" s="2" t="s">
        <v>833</v>
      </c>
      <c r="C601" s="35">
        <v>1</v>
      </c>
    </row>
    <row r="602" spans="1:3">
      <c r="A602" s="27" t="s">
        <v>478</v>
      </c>
      <c r="B602" s="2" t="s">
        <v>834</v>
      </c>
      <c r="C602" s="35">
        <v>1</v>
      </c>
    </row>
    <row r="603" spans="1:3">
      <c r="A603" s="27" t="s">
        <v>478</v>
      </c>
      <c r="B603" s="2" t="s">
        <v>899</v>
      </c>
      <c r="C603" s="35">
        <v>21</v>
      </c>
    </row>
    <row r="604" spans="1:3">
      <c r="A604" s="27" t="s">
        <v>478</v>
      </c>
      <c r="B604" s="2" t="s">
        <v>835</v>
      </c>
      <c r="C604" s="35">
        <v>17</v>
      </c>
    </row>
    <row r="605" spans="1:3">
      <c r="A605" s="27" t="s">
        <v>478</v>
      </c>
      <c r="B605" s="2" t="s">
        <v>836</v>
      </c>
      <c r="C605" s="35">
        <v>1</v>
      </c>
    </row>
    <row r="606" spans="1:3">
      <c r="A606" s="27" t="s">
        <v>478</v>
      </c>
      <c r="B606" s="2" t="s">
        <v>837</v>
      </c>
      <c r="C606" s="35">
        <v>1</v>
      </c>
    </row>
    <row r="607" spans="1:3">
      <c r="A607" s="27" t="s">
        <v>478</v>
      </c>
      <c r="B607" s="2" t="s">
        <v>838</v>
      </c>
      <c r="C607" s="35">
        <v>1</v>
      </c>
    </row>
    <row r="608" spans="1:3">
      <c r="A608" s="27" t="s">
        <v>478</v>
      </c>
      <c r="B608" s="2" t="s">
        <v>839</v>
      </c>
      <c r="C608" s="35">
        <v>1</v>
      </c>
    </row>
    <row r="609" spans="1:3">
      <c r="A609" s="27" t="s">
        <v>478</v>
      </c>
      <c r="B609" s="2" t="s">
        <v>840</v>
      </c>
      <c r="C609" s="35">
        <v>1</v>
      </c>
    </row>
    <row r="610" spans="1:3">
      <c r="A610" s="27" t="s">
        <v>478</v>
      </c>
      <c r="B610" s="2" t="s">
        <v>900</v>
      </c>
      <c r="C610" s="35">
        <v>3</v>
      </c>
    </row>
    <row r="611" spans="1:3">
      <c r="A611" s="27" t="s">
        <v>478</v>
      </c>
      <c r="B611" s="2" t="s">
        <v>841</v>
      </c>
      <c r="C611" s="35">
        <v>1</v>
      </c>
    </row>
    <row r="612" spans="1:3">
      <c r="A612" s="27" t="s">
        <v>478</v>
      </c>
      <c r="B612" s="2" t="s">
        <v>842</v>
      </c>
      <c r="C612" s="35">
        <v>1</v>
      </c>
    </row>
    <row r="613" spans="1:3">
      <c r="A613" s="27" t="s">
        <v>478</v>
      </c>
      <c r="B613" s="2" t="s">
        <v>843</v>
      </c>
      <c r="C613" s="35">
        <v>1</v>
      </c>
    </row>
    <row r="614" spans="1:3">
      <c r="A614" s="27" t="s">
        <v>478</v>
      </c>
      <c r="B614" s="2" t="s">
        <v>844</v>
      </c>
      <c r="C614" s="35">
        <v>1</v>
      </c>
    </row>
    <row r="615" spans="1:3">
      <c r="A615" s="27" t="s">
        <v>478</v>
      </c>
      <c r="B615" s="2" t="s">
        <v>901</v>
      </c>
      <c r="C615" s="35">
        <v>3</v>
      </c>
    </row>
    <row r="616" spans="1:3">
      <c r="A616" s="27" t="s">
        <v>478</v>
      </c>
      <c r="B616" s="2" t="s">
        <v>845</v>
      </c>
      <c r="C616" s="35">
        <v>1</v>
      </c>
    </row>
    <row r="617" spans="1:3">
      <c r="A617" s="27" t="s">
        <v>478</v>
      </c>
      <c r="B617" s="2" t="s">
        <v>846</v>
      </c>
      <c r="C617" s="35">
        <v>1</v>
      </c>
    </row>
    <row r="618" spans="1:3">
      <c r="A618" s="27" t="s">
        <v>478</v>
      </c>
      <c r="B618" s="2" t="s">
        <v>847</v>
      </c>
      <c r="C618" s="35">
        <v>1</v>
      </c>
    </row>
    <row r="619" spans="1:3">
      <c r="A619" s="27" t="s">
        <v>478</v>
      </c>
      <c r="B619" s="2" t="s">
        <v>848</v>
      </c>
      <c r="C619" s="35">
        <v>1</v>
      </c>
    </row>
    <row r="620" spans="1:3">
      <c r="A620" s="27" t="s">
        <v>478</v>
      </c>
      <c r="B620" s="2" t="s">
        <v>902</v>
      </c>
      <c r="C620" s="35">
        <v>3</v>
      </c>
    </row>
    <row r="621" spans="1:3">
      <c r="A621" s="27" t="s">
        <v>478</v>
      </c>
      <c r="B621" s="2" t="s">
        <v>903</v>
      </c>
      <c r="C621" s="35">
        <v>3</v>
      </c>
    </row>
    <row r="622" spans="1:3">
      <c r="A622" s="27" t="s">
        <v>478</v>
      </c>
      <c r="B622" s="2" t="s">
        <v>849</v>
      </c>
      <c r="C622" s="35">
        <v>1</v>
      </c>
    </row>
    <row r="623" spans="1:3">
      <c r="A623" s="27" t="s">
        <v>478</v>
      </c>
      <c r="B623" s="2" t="s">
        <v>850</v>
      </c>
      <c r="C623" s="35">
        <v>1</v>
      </c>
    </row>
    <row r="624" spans="1:3">
      <c r="A624" s="27" t="s">
        <v>478</v>
      </c>
      <c r="B624" s="2" t="s">
        <v>851</v>
      </c>
      <c r="C624" s="35">
        <v>1</v>
      </c>
    </row>
    <row r="625" spans="1:3">
      <c r="A625" s="27" t="s">
        <v>478</v>
      </c>
      <c r="B625" s="2" t="s">
        <v>852</v>
      </c>
      <c r="C625" s="35">
        <v>1</v>
      </c>
    </row>
    <row r="626" spans="1:3">
      <c r="A626" s="27" t="s">
        <v>478</v>
      </c>
      <c r="B626" s="2" t="s">
        <v>853</v>
      </c>
      <c r="C626" s="35">
        <v>1</v>
      </c>
    </row>
    <row r="627" spans="1:3">
      <c r="A627" s="27" t="s">
        <v>478</v>
      </c>
      <c r="B627" s="2" t="s">
        <v>854</v>
      </c>
      <c r="C627" s="35">
        <v>3</v>
      </c>
    </row>
    <row r="628" spans="1:3">
      <c r="A628" s="27" t="s">
        <v>478</v>
      </c>
      <c r="B628" s="2" t="s">
        <v>855</v>
      </c>
      <c r="C628" s="35">
        <v>1</v>
      </c>
    </row>
    <row r="629" spans="1:3">
      <c r="A629" s="27" t="s">
        <v>478</v>
      </c>
      <c r="B629" s="2" t="s">
        <v>856</v>
      </c>
      <c r="C629" s="35">
        <v>1</v>
      </c>
    </row>
    <row r="630" spans="1:3">
      <c r="A630" s="27" t="s">
        <v>478</v>
      </c>
      <c r="B630" s="2" t="s">
        <v>857</v>
      </c>
      <c r="C630" s="35">
        <v>1</v>
      </c>
    </row>
    <row r="631" spans="1:3">
      <c r="A631" s="27" t="s">
        <v>478</v>
      </c>
      <c r="B631" s="2" t="s">
        <v>858</v>
      </c>
      <c r="C631" s="35">
        <v>1</v>
      </c>
    </row>
    <row r="632" spans="1:3">
      <c r="A632" s="27" t="s">
        <v>478</v>
      </c>
      <c r="B632" s="2" t="s">
        <v>904</v>
      </c>
      <c r="C632" s="35">
        <v>1</v>
      </c>
    </row>
    <row r="633" spans="1:3">
      <c r="A633" s="27" t="s">
        <v>478</v>
      </c>
      <c r="B633" s="2" t="s">
        <v>859</v>
      </c>
      <c r="C633" s="35">
        <v>1</v>
      </c>
    </row>
    <row r="634" spans="1:3">
      <c r="A634" s="27" t="s">
        <v>478</v>
      </c>
      <c r="B634" s="2" t="s">
        <v>860</v>
      </c>
      <c r="C634" s="35">
        <v>1</v>
      </c>
    </row>
    <row r="635" spans="1:3">
      <c r="A635" s="27" t="s">
        <v>478</v>
      </c>
      <c r="B635" s="2" t="s">
        <v>905</v>
      </c>
      <c r="C635" s="35">
        <v>1</v>
      </c>
    </row>
    <row r="636" spans="1:3">
      <c r="A636" s="27" t="s">
        <v>478</v>
      </c>
      <c r="B636" s="2" t="s">
        <v>861</v>
      </c>
      <c r="C636" s="35">
        <v>1</v>
      </c>
    </row>
    <row r="637" spans="1:3">
      <c r="A637" s="27" t="s">
        <v>478</v>
      </c>
      <c r="B637" s="2" t="s">
        <v>862</v>
      </c>
      <c r="C637" s="35">
        <v>1</v>
      </c>
    </row>
    <row r="638" spans="1:3">
      <c r="A638" s="27" t="s">
        <v>478</v>
      </c>
      <c r="B638" s="2" t="s">
        <v>863</v>
      </c>
      <c r="C638" s="35">
        <v>1</v>
      </c>
    </row>
    <row r="639" spans="1:3">
      <c r="A639" s="27" t="s">
        <v>478</v>
      </c>
      <c r="B639" s="2" t="s">
        <v>864</v>
      </c>
      <c r="C639" s="35">
        <v>1</v>
      </c>
    </row>
    <row r="640" spans="1:3">
      <c r="A640" s="27" t="s">
        <v>478</v>
      </c>
      <c r="B640" s="2" t="s">
        <v>865</v>
      </c>
      <c r="C640" s="35">
        <v>1</v>
      </c>
    </row>
    <row r="641" spans="1:3">
      <c r="A641" s="27" t="s">
        <v>478</v>
      </c>
      <c r="B641" s="2" t="s">
        <v>866</v>
      </c>
      <c r="C641" s="35">
        <v>1</v>
      </c>
    </row>
    <row r="642" spans="1:3">
      <c r="A642" s="27" t="s">
        <v>478</v>
      </c>
      <c r="B642" s="2" t="s">
        <v>867</v>
      </c>
      <c r="C642" s="35">
        <v>1</v>
      </c>
    </row>
    <row r="643" spans="1:3">
      <c r="A643" s="27" t="s">
        <v>478</v>
      </c>
      <c r="B643" s="2" t="s">
        <v>868</v>
      </c>
      <c r="C643" s="35">
        <v>5</v>
      </c>
    </row>
    <row r="644" spans="1:3">
      <c r="A644" s="27" t="s">
        <v>478</v>
      </c>
      <c r="B644" s="2" t="s">
        <v>869</v>
      </c>
      <c r="C644" s="35">
        <v>1</v>
      </c>
    </row>
    <row r="645" spans="1:3">
      <c r="A645" s="27" t="s">
        <v>478</v>
      </c>
      <c r="B645" s="2" t="s">
        <v>870</v>
      </c>
      <c r="C645" s="35">
        <v>1</v>
      </c>
    </row>
    <row r="646" spans="1:3">
      <c r="A646" s="27" t="s">
        <v>478</v>
      </c>
      <c r="B646" s="2" t="s">
        <v>871</v>
      </c>
      <c r="C646" s="35">
        <v>1</v>
      </c>
    </row>
    <row r="647" spans="1:3">
      <c r="A647" s="27" t="s">
        <v>478</v>
      </c>
      <c r="B647" s="2" t="s">
        <v>872</v>
      </c>
      <c r="C647" s="35">
        <v>1</v>
      </c>
    </row>
    <row r="648" spans="1:3">
      <c r="A648" s="27" t="s">
        <v>478</v>
      </c>
      <c r="B648" s="2" t="s">
        <v>873</v>
      </c>
      <c r="C648" s="35">
        <v>1</v>
      </c>
    </row>
    <row r="649" spans="1:3">
      <c r="A649" s="27" t="s">
        <v>478</v>
      </c>
      <c r="B649" s="2" t="s">
        <v>874</v>
      </c>
      <c r="C649" s="35">
        <v>1</v>
      </c>
    </row>
    <row r="650" spans="1:3">
      <c r="A650" s="27" t="s">
        <v>478</v>
      </c>
      <c r="B650" s="2" t="s">
        <v>875</v>
      </c>
      <c r="C650" s="35">
        <v>1</v>
      </c>
    </row>
    <row r="651" spans="1:3">
      <c r="A651" s="27" t="s">
        <v>478</v>
      </c>
      <c r="B651" s="2" t="s">
        <v>876</v>
      </c>
      <c r="C651" s="35">
        <v>1</v>
      </c>
    </row>
    <row r="652" spans="1:3">
      <c r="A652" s="27" t="s">
        <v>478</v>
      </c>
      <c r="B652" s="2" t="s">
        <v>877</v>
      </c>
      <c r="C652" s="35">
        <v>1</v>
      </c>
    </row>
    <row r="653" spans="1:3">
      <c r="A653" t="s">
        <v>878</v>
      </c>
      <c r="B653" s="2" t="s">
        <v>879</v>
      </c>
      <c r="C653" s="35">
        <v>3</v>
      </c>
    </row>
    <row r="654" spans="1:3">
      <c r="A654" t="s">
        <v>878</v>
      </c>
      <c r="B654" s="2" t="s">
        <v>606</v>
      </c>
      <c r="C654" s="35">
        <v>1</v>
      </c>
    </row>
    <row r="655" spans="1:3">
      <c r="A655" t="s">
        <v>878</v>
      </c>
      <c r="B655" s="2" t="s">
        <v>906</v>
      </c>
      <c r="C655" s="35">
        <v>9</v>
      </c>
    </row>
    <row r="656" spans="1:3">
      <c r="A656" t="s">
        <v>878</v>
      </c>
      <c r="B656" s="2" t="s">
        <v>880</v>
      </c>
      <c r="C656" s="35">
        <v>8</v>
      </c>
    </row>
    <row r="657" spans="1:3">
      <c r="A657" t="s">
        <v>878</v>
      </c>
      <c r="B657" s="2" t="s">
        <v>907</v>
      </c>
      <c r="C657" s="35">
        <v>22</v>
      </c>
    </row>
    <row r="658" spans="1:3">
      <c r="A658" t="s">
        <v>878</v>
      </c>
      <c r="B658" s="2" t="s">
        <v>908</v>
      </c>
      <c r="C658" s="35">
        <v>23</v>
      </c>
    </row>
    <row r="659" spans="1:3">
      <c r="A659" t="s">
        <v>878</v>
      </c>
      <c r="B659" s="2" t="s">
        <v>706</v>
      </c>
      <c r="C659" s="35">
        <v>11</v>
      </c>
    </row>
    <row r="660" spans="1:3">
      <c r="A660" t="s">
        <v>878</v>
      </c>
      <c r="B660" s="2" t="s">
        <v>729</v>
      </c>
      <c r="C660" s="35">
        <v>1</v>
      </c>
    </row>
    <row r="661" spans="1:3">
      <c r="A661" t="s">
        <v>878</v>
      </c>
      <c r="B661" s="2" t="s">
        <v>909</v>
      </c>
      <c r="C661" s="35">
        <v>24</v>
      </c>
    </row>
    <row r="662" spans="1:3">
      <c r="A662" t="s">
        <v>878</v>
      </c>
      <c r="B662" s="2" t="s">
        <v>890</v>
      </c>
      <c r="C662" s="35">
        <v>1</v>
      </c>
    </row>
    <row r="663" spans="1:3">
      <c r="A663" t="s">
        <v>878</v>
      </c>
      <c r="B663" s="2" t="s">
        <v>910</v>
      </c>
      <c r="C663" s="35">
        <v>1</v>
      </c>
    </row>
    <row r="664" spans="1:3">
      <c r="A664" t="s">
        <v>878</v>
      </c>
      <c r="B664" s="2" t="s">
        <v>911</v>
      </c>
      <c r="C664" s="35">
        <v>25</v>
      </c>
    </row>
    <row r="665" spans="1:3">
      <c r="A665" t="s">
        <v>878</v>
      </c>
      <c r="B665" s="2" t="s">
        <v>892</v>
      </c>
      <c r="C665" s="35">
        <v>19</v>
      </c>
    </row>
    <row r="666" spans="1:3">
      <c r="A666" t="s">
        <v>878</v>
      </c>
      <c r="B666" s="2" t="s">
        <v>893</v>
      </c>
      <c r="C666" s="35">
        <v>19</v>
      </c>
    </row>
    <row r="667" spans="1:3">
      <c r="A667" t="s">
        <v>878</v>
      </c>
      <c r="B667" s="2" t="s">
        <v>894</v>
      </c>
      <c r="C667" s="35">
        <v>19</v>
      </c>
    </row>
    <row r="668" spans="1:3">
      <c r="A668" t="s">
        <v>878</v>
      </c>
      <c r="B668" s="2" t="s">
        <v>819</v>
      </c>
      <c r="C668" s="35">
        <v>1</v>
      </c>
    </row>
    <row r="669" spans="1:3">
      <c r="A669" t="s">
        <v>878</v>
      </c>
      <c r="B669" s="2" t="s">
        <v>898</v>
      </c>
      <c r="C669" s="35">
        <v>20</v>
      </c>
    </row>
    <row r="670" spans="1:3">
      <c r="A670" t="s">
        <v>878</v>
      </c>
      <c r="B670" s="2" t="s">
        <v>900</v>
      </c>
      <c r="C670" s="35">
        <v>3</v>
      </c>
    </row>
    <row r="671" spans="1:3">
      <c r="A671" t="s">
        <v>878</v>
      </c>
      <c r="B671" s="2" t="s">
        <v>841</v>
      </c>
      <c r="C671" s="35">
        <v>1</v>
      </c>
    </row>
    <row r="672" spans="1:3">
      <c r="A672" t="s">
        <v>878</v>
      </c>
      <c r="B672" s="2" t="s">
        <v>842</v>
      </c>
      <c r="C672" s="35">
        <v>1</v>
      </c>
    </row>
    <row r="673" spans="1:3">
      <c r="A673" t="s">
        <v>878</v>
      </c>
      <c r="B673" s="2" t="s">
        <v>912</v>
      </c>
      <c r="C673" s="35">
        <v>22</v>
      </c>
    </row>
    <row r="674" spans="1:3">
      <c r="A674" t="s">
        <v>878</v>
      </c>
      <c r="B674" s="2" t="s">
        <v>913</v>
      </c>
      <c r="C674" s="35">
        <v>26</v>
      </c>
    </row>
    <row r="675" spans="1:3">
      <c r="A675" t="s">
        <v>543</v>
      </c>
      <c r="B675" s="2" t="s">
        <v>879</v>
      </c>
      <c r="C675" s="35">
        <v>3</v>
      </c>
    </row>
    <row r="676" spans="1:3">
      <c r="A676" t="s">
        <v>543</v>
      </c>
      <c r="B676" s="2" t="s">
        <v>606</v>
      </c>
      <c r="C676" s="35">
        <v>1</v>
      </c>
    </row>
    <row r="677" spans="1:3">
      <c r="A677" t="s">
        <v>543</v>
      </c>
      <c r="B677" s="2" t="s">
        <v>906</v>
      </c>
      <c r="C677" s="35">
        <v>9</v>
      </c>
    </row>
    <row r="678" spans="1:3">
      <c r="A678" t="s">
        <v>543</v>
      </c>
      <c r="B678" s="2" t="s">
        <v>880</v>
      </c>
      <c r="C678" s="35">
        <v>8</v>
      </c>
    </row>
    <row r="679" spans="1:3">
      <c r="A679" t="s">
        <v>543</v>
      </c>
      <c r="B679" s="2" t="s">
        <v>907</v>
      </c>
      <c r="C679" s="35">
        <v>22</v>
      </c>
    </row>
    <row r="680" spans="1:3">
      <c r="A680" t="s">
        <v>543</v>
      </c>
      <c r="B680" s="2" t="s">
        <v>908</v>
      </c>
      <c r="C680" s="35">
        <v>23</v>
      </c>
    </row>
    <row r="681" spans="1:3">
      <c r="A681" t="s">
        <v>543</v>
      </c>
      <c r="B681" s="2" t="s">
        <v>706</v>
      </c>
      <c r="C681" s="35">
        <v>11</v>
      </c>
    </row>
    <row r="682" spans="1:3">
      <c r="A682" t="s">
        <v>543</v>
      </c>
      <c r="B682" s="2" t="s">
        <v>729</v>
      </c>
      <c r="C682" s="35">
        <v>1</v>
      </c>
    </row>
    <row r="683" spans="1:3">
      <c r="A683" t="s">
        <v>543</v>
      </c>
      <c r="B683" s="2" t="s">
        <v>909</v>
      </c>
      <c r="C683" s="35">
        <v>24</v>
      </c>
    </row>
    <row r="684" spans="1:3">
      <c r="A684" t="s">
        <v>543</v>
      </c>
      <c r="B684" s="2" t="s">
        <v>890</v>
      </c>
      <c r="C684" s="35">
        <v>1</v>
      </c>
    </row>
    <row r="685" spans="1:3">
      <c r="A685" t="s">
        <v>543</v>
      </c>
      <c r="B685" s="2" t="s">
        <v>910</v>
      </c>
      <c r="C685" s="35">
        <v>1</v>
      </c>
    </row>
    <row r="686" spans="1:3">
      <c r="A686" t="s">
        <v>543</v>
      </c>
      <c r="B686" s="2" t="s">
        <v>911</v>
      </c>
      <c r="C686" s="35">
        <v>25</v>
      </c>
    </row>
    <row r="687" spans="1:3">
      <c r="A687" t="s">
        <v>543</v>
      </c>
      <c r="B687" s="2" t="s">
        <v>892</v>
      </c>
      <c r="C687" s="35">
        <v>19</v>
      </c>
    </row>
    <row r="688" spans="1:3">
      <c r="A688" t="s">
        <v>543</v>
      </c>
      <c r="B688" s="2" t="s">
        <v>893</v>
      </c>
      <c r="C688" s="35">
        <v>19</v>
      </c>
    </row>
    <row r="689" spans="1:3">
      <c r="A689" t="s">
        <v>543</v>
      </c>
      <c r="B689" s="2" t="s">
        <v>894</v>
      </c>
      <c r="C689" s="35">
        <v>19</v>
      </c>
    </row>
    <row r="690" spans="1:3">
      <c r="A690" t="s">
        <v>543</v>
      </c>
      <c r="B690" s="2" t="s">
        <v>819</v>
      </c>
      <c r="C690" s="35">
        <v>1</v>
      </c>
    </row>
    <row r="691" spans="1:3">
      <c r="A691" t="s">
        <v>543</v>
      </c>
      <c r="B691" s="2" t="s">
        <v>898</v>
      </c>
      <c r="C691" s="35">
        <v>20</v>
      </c>
    </row>
    <row r="692" spans="1:3">
      <c r="A692" t="s">
        <v>543</v>
      </c>
      <c r="B692" s="2" t="s">
        <v>900</v>
      </c>
      <c r="C692" s="35">
        <v>3</v>
      </c>
    </row>
    <row r="693" spans="1:3">
      <c r="A693" t="s">
        <v>543</v>
      </c>
      <c r="B693" s="2" t="s">
        <v>841</v>
      </c>
      <c r="C693" s="35">
        <v>1</v>
      </c>
    </row>
    <row r="694" spans="1:3">
      <c r="A694" t="s">
        <v>543</v>
      </c>
      <c r="B694" s="2" t="s">
        <v>842</v>
      </c>
      <c r="C694" s="35">
        <v>1</v>
      </c>
    </row>
    <row r="695" spans="1:3">
      <c r="A695" t="s">
        <v>543</v>
      </c>
      <c r="B695" s="2" t="s">
        <v>912</v>
      </c>
      <c r="C695" s="35">
        <v>22</v>
      </c>
    </row>
    <row r="696" spans="1:3">
      <c r="A696" t="s">
        <v>543</v>
      </c>
      <c r="B696" s="2" t="s">
        <v>913</v>
      </c>
      <c r="C696" s="35">
        <v>26</v>
      </c>
    </row>
    <row r="697" spans="1:3">
      <c r="A697" t="s">
        <v>879</v>
      </c>
      <c r="B697" s="2" t="s">
        <v>914</v>
      </c>
      <c r="C697" s="35">
        <v>9</v>
      </c>
    </row>
    <row r="698" spans="1:3">
      <c r="A698" t="s">
        <v>879</v>
      </c>
      <c r="B698" s="2" t="s">
        <v>915</v>
      </c>
      <c r="C698" s="35">
        <v>1</v>
      </c>
    </row>
    <row r="699" spans="1:3">
      <c r="A699" t="s">
        <v>879</v>
      </c>
      <c r="B699" s="2" t="s">
        <v>906</v>
      </c>
      <c r="C699" s="35">
        <v>9</v>
      </c>
    </row>
    <row r="700" spans="1:3">
      <c r="A700" t="s">
        <v>879</v>
      </c>
      <c r="B700" s="2" t="s">
        <v>907</v>
      </c>
      <c r="C700" s="35">
        <v>22</v>
      </c>
    </row>
    <row r="701" spans="1:3">
      <c r="A701" t="s">
        <v>879</v>
      </c>
      <c r="B701" s="2" t="s">
        <v>908</v>
      </c>
      <c r="C701" s="35">
        <v>23</v>
      </c>
    </row>
    <row r="702" spans="1:3">
      <c r="A702" t="s">
        <v>879</v>
      </c>
      <c r="B702" s="2" t="s">
        <v>663</v>
      </c>
      <c r="C702" s="35">
        <v>1</v>
      </c>
    </row>
    <row r="703" spans="1:3">
      <c r="A703" t="s">
        <v>879</v>
      </c>
      <c r="B703" s="2" t="s">
        <v>916</v>
      </c>
      <c r="C703" s="35">
        <v>3</v>
      </c>
    </row>
    <row r="704" spans="1:3">
      <c r="A704" t="s">
        <v>879</v>
      </c>
      <c r="B704" s="2" t="s">
        <v>882</v>
      </c>
      <c r="C704" s="35">
        <v>3</v>
      </c>
    </row>
    <row r="705" spans="1:3">
      <c r="A705" t="s">
        <v>879</v>
      </c>
      <c r="B705" s="2" t="s">
        <v>883</v>
      </c>
      <c r="C705" s="35">
        <v>3</v>
      </c>
    </row>
    <row r="706" spans="1:3">
      <c r="A706" t="s">
        <v>879</v>
      </c>
      <c r="B706" s="2" t="s">
        <v>884</v>
      </c>
      <c r="C706" s="35">
        <v>3</v>
      </c>
    </row>
    <row r="707" spans="1:3">
      <c r="A707" t="s">
        <v>879</v>
      </c>
      <c r="B707" s="2" t="s">
        <v>686</v>
      </c>
      <c r="C707" s="35">
        <v>3</v>
      </c>
    </row>
    <row r="708" spans="1:3">
      <c r="A708" t="s">
        <v>879</v>
      </c>
      <c r="B708" s="2" t="s">
        <v>917</v>
      </c>
      <c r="C708" s="35">
        <v>27</v>
      </c>
    </row>
    <row r="709" spans="1:3">
      <c r="A709" t="s">
        <v>879</v>
      </c>
      <c r="B709" s="2" t="s">
        <v>885</v>
      </c>
      <c r="C709" s="35">
        <v>3</v>
      </c>
    </row>
    <row r="710" spans="1:3">
      <c r="A710" t="s">
        <v>879</v>
      </c>
      <c r="B710" s="2" t="s">
        <v>918</v>
      </c>
      <c r="C710" s="35">
        <v>28</v>
      </c>
    </row>
    <row r="711" spans="1:3">
      <c r="A711" t="s">
        <v>879</v>
      </c>
      <c r="B711" s="2" t="s">
        <v>919</v>
      </c>
      <c r="C711" s="35">
        <v>28</v>
      </c>
    </row>
    <row r="712" spans="1:3">
      <c r="A712" t="s">
        <v>879</v>
      </c>
      <c r="B712" s="2" t="s">
        <v>920</v>
      </c>
      <c r="C712" s="35">
        <v>3</v>
      </c>
    </row>
    <row r="713" spans="1:3">
      <c r="A713" t="s">
        <v>879</v>
      </c>
      <c r="B713" s="2" t="s">
        <v>921</v>
      </c>
      <c r="C713" s="35">
        <v>27</v>
      </c>
    </row>
    <row r="714" spans="1:3">
      <c r="A714" t="s">
        <v>879</v>
      </c>
      <c r="B714" s="2" t="s">
        <v>762</v>
      </c>
      <c r="C714" s="35">
        <v>3</v>
      </c>
    </row>
    <row r="715" spans="1:3">
      <c r="A715" t="s">
        <v>879</v>
      </c>
      <c r="B715" s="2" t="s">
        <v>922</v>
      </c>
      <c r="C715" s="35">
        <v>3</v>
      </c>
    </row>
    <row r="716" spans="1:3">
      <c r="A716" t="s">
        <v>879</v>
      </c>
      <c r="B716" s="2" t="s">
        <v>923</v>
      </c>
      <c r="C716" s="35">
        <v>3</v>
      </c>
    </row>
    <row r="717" spans="1:3">
      <c r="A717" t="s">
        <v>879</v>
      </c>
      <c r="B717" s="2" t="s">
        <v>924</v>
      </c>
      <c r="C717" s="35">
        <v>3</v>
      </c>
    </row>
    <row r="718" spans="1:3">
      <c r="A718" t="s">
        <v>879</v>
      </c>
      <c r="B718" s="2" t="s">
        <v>892</v>
      </c>
      <c r="C718" s="35">
        <v>19</v>
      </c>
    </row>
    <row r="719" spans="1:3">
      <c r="A719" t="s">
        <v>879</v>
      </c>
      <c r="B719" s="2" t="s">
        <v>893</v>
      </c>
      <c r="C719" s="35">
        <v>19</v>
      </c>
    </row>
    <row r="720" spans="1:3">
      <c r="A720" t="s">
        <v>879</v>
      </c>
      <c r="B720" s="2" t="s">
        <v>894</v>
      </c>
      <c r="C720" s="35">
        <v>19</v>
      </c>
    </row>
    <row r="721" spans="1:3">
      <c r="A721" t="s">
        <v>879</v>
      </c>
      <c r="B721" s="2" t="s">
        <v>895</v>
      </c>
      <c r="C721" s="35">
        <v>3</v>
      </c>
    </row>
    <row r="722" spans="1:3">
      <c r="A722" t="s">
        <v>879</v>
      </c>
      <c r="B722" s="2" t="s">
        <v>896</v>
      </c>
      <c r="C722" s="35">
        <v>3</v>
      </c>
    </row>
    <row r="723" spans="1:3">
      <c r="A723" t="s">
        <v>879</v>
      </c>
      <c r="B723" s="2" t="s">
        <v>819</v>
      </c>
      <c r="C723" s="35">
        <v>1</v>
      </c>
    </row>
    <row r="724" spans="1:3">
      <c r="A724" t="s">
        <v>879</v>
      </c>
      <c r="B724" s="2" t="s">
        <v>897</v>
      </c>
      <c r="C724" s="35">
        <v>3</v>
      </c>
    </row>
    <row r="725" spans="1:3">
      <c r="A725" t="s">
        <v>879</v>
      </c>
      <c r="B725" s="2" t="s">
        <v>925</v>
      </c>
      <c r="C725" s="35">
        <v>28</v>
      </c>
    </row>
    <row r="726" spans="1:3">
      <c r="A726" t="s">
        <v>879</v>
      </c>
      <c r="B726" s="2" t="s">
        <v>899</v>
      </c>
      <c r="C726" s="35">
        <v>21</v>
      </c>
    </row>
    <row r="727" spans="1:3">
      <c r="A727" t="s">
        <v>879</v>
      </c>
      <c r="B727" s="2" t="s">
        <v>900</v>
      </c>
      <c r="C727" s="35">
        <v>3</v>
      </c>
    </row>
    <row r="728" spans="1:3">
      <c r="A728" t="s">
        <v>879</v>
      </c>
      <c r="B728" s="2" t="s">
        <v>841</v>
      </c>
      <c r="C728" s="35">
        <v>1</v>
      </c>
    </row>
    <row r="729" spans="1:3">
      <c r="A729" t="s">
        <v>879</v>
      </c>
      <c r="B729" s="2" t="s">
        <v>842</v>
      </c>
      <c r="C729" s="35">
        <v>1</v>
      </c>
    </row>
    <row r="730" spans="1:3">
      <c r="A730" t="s">
        <v>879</v>
      </c>
      <c r="B730" s="2" t="s">
        <v>901</v>
      </c>
      <c r="C730" s="35">
        <v>3</v>
      </c>
    </row>
    <row r="731" spans="1:3">
      <c r="A731" t="s">
        <v>879</v>
      </c>
      <c r="B731" s="2" t="s">
        <v>912</v>
      </c>
      <c r="C731" s="35">
        <v>22</v>
      </c>
    </row>
    <row r="732" spans="1:3">
      <c r="A732" t="s">
        <v>879</v>
      </c>
      <c r="B732" s="2" t="s">
        <v>854</v>
      </c>
      <c r="C732" s="35">
        <v>3</v>
      </c>
    </row>
    <row r="733" spans="1:3">
      <c r="A733" t="s">
        <v>879</v>
      </c>
      <c r="B733" s="2" t="s">
        <v>868</v>
      </c>
      <c r="C733" s="35">
        <v>5</v>
      </c>
    </row>
    <row r="734" spans="1:3">
      <c r="A734" t="s">
        <v>879</v>
      </c>
      <c r="B734" s="2" t="s">
        <v>926</v>
      </c>
      <c r="C734" s="35">
        <v>28</v>
      </c>
    </row>
    <row r="735" spans="1:3">
      <c r="A735" t="s">
        <v>544</v>
      </c>
      <c r="B735" s="2" t="s">
        <v>879</v>
      </c>
      <c r="C735" s="35">
        <v>3</v>
      </c>
    </row>
    <row r="736" spans="1:3">
      <c r="A736" t="s">
        <v>544</v>
      </c>
      <c r="B736" s="2" t="s">
        <v>606</v>
      </c>
      <c r="C736" s="35">
        <v>1</v>
      </c>
    </row>
    <row r="737" spans="1:3">
      <c r="A737" t="s">
        <v>544</v>
      </c>
      <c r="B737" s="2" t="s">
        <v>906</v>
      </c>
      <c r="C737" s="35">
        <v>9</v>
      </c>
    </row>
    <row r="738" spans="1:3">
      <c r="A738" t="s">
        <v>544</v>
      </c>
      <c r="B738" s="2" t="s">
        <v>880</v>
      </c>
      <c r="C738" s="35">
        <v>8</v>
      </c>
    </row>
    <row r="739" spans="1:3">
      <c r="A739" t="s">
        <v>544</v>
      </c>
      <c r="B739" s="2" t="s">
        <v>907</v>
      </c>
      <c r="C739" s="35">
        <v>22</v>
      </c>
    </row>
    <row r="740" spans="1:3">
      <c r="A740" t="s">
        <v>544</v>
      </c>
      <c r="B740" s="2" t="s">
        <v>908</v>
      </c>
      <c r="C740" s="35">
        <v>23</v>
      </c>
    </row>
    <row r="741" spans="1:3">
      <c r="A741" t="s">
        <v>544</v>
      </c>
      <c r="B741" s="2" t="s">
        <v>706</v>
      </c>
      <c r="C741" s="35">
        <v>11</v>
      </c>
    </row>
    <row r="742" spans="1:3">
      <c r="A742" t="s">
        <v>544</v>
      </c>
      <c r="B742" s="2" t="s">
        <v>729</v>
      </c>
      <c r="C742" s="35">
        <v>1</v>
      </c>
    </row>
    <row r="743" spans="1:3">
      <c r="A743" t="s">
        <v>544</v>
      </c>
      <c r="B743" s="2" t="s">
        <v>909</v>
      </c>
      <c r="C743" s="35">
        <v>24</v>
      </c>
    </row>
    <row r="744" spans="1:3">
      <c r="A744" t="s">
        <v>544</v>
      </c>
      <c r="B744" s="2" t="s">
        <v>890</v>
      </c>
      <c r="C744" s="35">
        <v>1</v>
      </c>
    </row>
    <row r="745" spans="1:3">
      <c r="A745" t="s">
        <v>544</v>
      </c>
      <c r="B745" s="2" t="s">
        <v>922</v>
      </c>
      <c r="C745" s="35">
        <v>3</v>
      </c>
    </row>
    <row r="746" spans="1:3">
      <c r="A746" t="s">
        <v>544</v>
      </c>
      <c r="B746" s="2" t="s">
        <v>923</v>
      </c>
      <c r="C746" s="35">
        <v>3</v>
      </c>
    </row>
    <row r="747" spans="1:3">
      <c r="A747" t="s">
        <v>544</v>
      </c>
      <c r="B747" s="2" t="s">
        <v>924</v>
      </c>
      <c r="C747" s="35">
        <v>3</v>
      </c>
    </row>
    <row r="748" spans="1:3">
      <c r="A748" t="s">
        <v>544</v>
      </c>
      <c r="B748" s="2" t="s">
        <v>910</v>
      </c>
      <c r="C748" s="35">
        <v>1</v>
      </c>
    </row>
    <row r="749" spans="1:3">
      <c r="A749" t="s">
        <v>544</v>
      </c>
      <c r="B749" s="2" t="s">
        <v>911</v>
      </c>
      <c r="C749" s="35">
        <v>25</v>
      </c>
    </row>
    <row r="750" spans="1:3">
      <c r="A750" t="s">
        <v>544</v>
      </c>
      <c r="B750" s="2" t="s">
        <v>892</v>
      </c>
      <c r="C750" s="35">
        <v>19</v>
      </c>
    </row>
    <row r="751" spans="1:3">
      <c r="A751" t="s">
        <v>544</v>
      </c>
      <c r="B751" s="2" t="s">
        <v>893</v>
      </c>
      <c r="C751" s="35">
        <v>19</v>
      </c>
    </row>
    <row r="752" spans="1:3">
      <c r="A752" t="s">
        <v>544</v>
      </c>
      <c r="B752" s="2" t="s">
        <v>894</v>
      </c>
      <c r="C752" s="35">
        <v>19</v>
      </c>
    </row>
    <row r="753" spans="1:3">
      <c r="A753" t="s">
        <v>544</v>
      </c>
      <c r="B753" s="2" t="s">
        <v>819</v>
      </c>
      <c r="C753" s="35">
        <v>1</v>
      </c>
    </row>
    <row r="754" spans="1:3">
      <c r="A754" t="s">
        <v>544</v>
      </c>
      <c r="B754" s="2" t="s">
        <v>898</v>
      </c>
      <c r="C754" s="35">
        <v>20</v>
      </c>
    </row>
    <row r="755" spans="1:3">
      <c r="A755" t="s">
        <v>544</v>
      </c>
      <c r="B755" s="2" t="s">
        <v>900</v>
      </c>
      <c r="C755" s="35">
        <v>3</v>
      </c>
    </row>
    <row r="756" spans="1:3">
      <c r="A756" t="s">
        <v>544</v>
      </c>
      <c r="B756" s="2" t="s">
        <v>841</v>
      </c>
      <c r="C756" s="35">
        <v>1</v>
      </c>
    </row>
    <row r="757" spans="1:3">
      <c r="A757" t="s">
        <v>544</v>
      </c>
      <c r="B757" s="2" t="s">
        <v>842</v>
      </c>
      <c r="C757" s="35">
        <v>1</v>
      </c>
    </row>
    <row r="758" spans="1:3">
      <c r="A758" t="s">
        <v>544</v>
      </c>
      <c r="B758" s="2" t="s">
        <v>912</v>
      </c>
      <c r="C758" s="35">
        <v>22</v>
      </c>
    </row>
    <row r="759" spans="1:3">
      <c r="A759" t="s">
        <v>544</v>
      </c>
      <c r="B759" s="2" t="s">
        <v>913</v>
      </c>
      <c r="C759" s="35">
        <v>26</v>
      </c>
    </row>
    <row r="760" spans="1:3">
      <c r="A760" t="s">
        <v>546</v>
      </c>
      <c r="B760" s="2" t="s">
        <v>916</v>
      </c>
      <c r="C760" s="35">
        <v>3</v>
      </c>
    </row>
    <row r="761" spans="1:3">
      <c r="A761" t="s">
        <v>546</v>
      </c>
      <c r="B761" s="2" t="s">
        <v>917</v>
      </c>
      <c r="C761" s="35">
        <v>27</v>
      </c>
    </row>
    <row r="762" spans="1:3">
      <c r="A762" t="s">
        <v>546</v>
      </c>
      <c r="B762" s="2" t="s">
        <v>920</v>
      </c>
      <c r="C762" s="35">
        <v>3</v>
      </c>
    </row>
    <row r="763" spans="1:3">
      <c r="A763" t="s">
        <v>546</v>
      </c>
      <c r="B763" s="2" t="s">
        <v>921</v>
      </c>
      <c r="C763" s="35">
        <v>27</v>
      </c>
    </row>
    <row r="764" spans="1:3">
      <c r="A764" t="s">
        <v>547</v>
      </c>
      <c r="B764" s="2" t="s">
        <v>879</v>
      </c>
      <c r="C764" s="35">
        <v>3</v>
      </c>
    </row>
    <row r="765" spans="1:3">
      <c r="A765" t="s">
        <v>547</v>
      </c>
      <c r="B765" s="2" t="s">
        <v>906</v>
      </c>
      <c r="C765" s="35">
        <v>9</v>
      </c>
    </row>
    <row r="766" spans="1:3">
      <c r="A766" t="s">
        <v>547</v>
      </c>
      <c r="B766" s="2" t="s">
        <v>908</v>
      </c>
      <c r="C766" s="35">
        <v>23</v>
      </c>
    </row>
    <row r="767" spans="1:3">
      <c r="A767" t="s">
        <v>547</v>
      </c>
      <c r="B767" s="2" t="s">
        <v>618</v>
      </c>
      <c r="C767" s="35">
        <v>1</v>
      </c>
    </row>
    <row r="768" spans="1:3">
      <c r="A768" t="s">
        <v>547</v>
      </c>
      <c r="B768" s="2" t="s">
        <v>916</v>
      </c>
      <c r="C768" s="35">
        <v>3</v>
      </c>
    </row>
    <row r="769" spans="1:3">
      <c r="A769" t="s">
        <v>547</v>
      </c>
      <c r="B769" s="2" t="s">
        <v>917</v>
      </c>
      <c r="C769" s="35">
        <v>27</v>
      </c>
    </row>
    <row r="770" spans="1:3">
      <c r="A770" t="s">
        <v>547</v>
      </c>
      <c r="B770" s="2" t="s">
        <v>885</v>
      </c>
      <c r="C770" s="35">
        <v>3</v>
      </c>
    </row>
    <row r="771" spans="1:3">
      <c r="A771" t="s">
        <v>547</v>
      </c>
      <c r="B771" s="2" t="s">
        <v>699</v>
      </c>
      <c r="C771" s="35">
        <v>1</v>
      </c>
    </row>
    <row r="772" spans="1:3">
      <c r="A772" t="s">
        <v>547</v>
      </c>
      <c r="B772" s="2" t="s">
        <v>729</v>
      </c>
      <c r="C772" s="35">
        <v>1</v>
      </c>
    </row>
    <row r="773" spans="1:3">
      <c r="A773" t="s">
        <v>547</v>
      </c>
      <c r="B773" s="2" t="s">
        <v>920</v>
      </c>
      <c r="C773" s="35">
        <v>3</v>
      </c>
    </row>
    <row r="774" spans="1:3">
      <c r="A774" t="s">
        <v>547</v>
      </c>
      <c r="B774" s="2" t="s">
        <v>921</v>
      </c>
      <c r="C774" s="35">
        <v>27</v>
      </c>
    </row>
    <row r="775" spans="1:3">
      <c r="A775" t="s">
        <v>547</v>
      </c>
      <c r="B775" s="2" t="s">
        <v>890</v>
      </c>
      <c r="C775" s="35">
        <v>1</v>
      </c>
    </row>
    <row r="776" spans="1:3">
      <c r="A776" t="s">
        <v>547</v>
      </c>
      <c r="B776" s="2" t="s">
        <v>922</v>
      </c>
      <c r="C776" s="35">
        <v>3</v>
      </c>
    </row>
    <row r="777" spans="1:3">
      <c r="A777" t="s">
        <v>547</v>
      </c>
      <c r="B777" s="2" t="s">
        <v>923</v>
      </c>
      <c r="C777" s="35">
        <v>3</v>
      </c>
    </row>
    <row r="778" spans="1:3">
      <c r="A778" t="s">
        <v>547</v>
      </c>
      <c r="B778" s="2" t="s">
        <v>924</v>
      </c>
      <c r="C778" s="35">
        <v>3</v>
      </c>
    </row>
    <row r="779" spans="1:3">
      <c r="A779" t="s">
        <v>547</v>
      </c>
      <c r="B779" s="2" t="s">
        <v>766</v>
      </c>
      <c r="C779" s="35">
        <v>3</v>
      </c>
    </row>
    <row r="780" spans="1:3">
      <c r="A780" t="s">
        <v>547</v>
      </c>
      <c r="B780" s="2" t="s">
        <v>892</v>
      </c>
      <c r="C780" s="35">
        <v>19</v>
      </c>
    </row>
    <row r="781" spans="1:3">
      <c r="A781" t="s">
        <v>547</v>
      </c>
      <c r="B781" s="2" t="s">
        <v>893</v>
      </c>
      <c r="C781" s="35">
        <v>19</v>
      </c>
    </row>
    <row r="782" spans="1:3">
      <c r="A782" t="s">
        <v>547</v>
      </c>
      <c r="B782" s="2" t="s">
        <v>894</v>
      </c>
      <c r="C782" s="35">
        <v>19</v>
      </c>
    </row>
    <row r="783" spans="1:3">
      <c r="A783" t="s">
        <v>547</v>
      </c>
      <c r="B783" s="2" t="s">
        <v>819</v>
      </c>
      <c r="C783" s="35">
        <v>1</v>
      </c>
    </row>
    <row r="784" spans="1:3">
      <c r="A784" t="s">
        <v>547</v>
      </c>
      <c r="B784" s="2" t="s">
        <v>899</v>
      </c>
      <c r="C784" s="35">
        <v>21</v>
      </c>
    </row>
    <row r="785" spans="1:3">
      <c r="A785" t="s">
        <v>547</v>
      </c>
      <c r="B785" s="2" t="s">
        <v>900</v>
      </c>
      <c r="C785" s="35">
        <v>3</v>
      </c>
    </row>
    <row r="786" spans="1:3">
      <c r="A786" t="s">
        <v>547</v>
      </c>
      <c r="B786" s="2" t="s">
        <v>841</v>
      </c>
      <c r="C786" s="35">
        <v>1</v>
      </c>
    </row>
    <row r="787" spans="1:3">
      <c r="A787" t="s">
        <v>547</v>
      </c>
      <c r="B787" s="2" t="s">
        <v>842</v>
      </c>
      <c r="C787" s="35">
        <v>1</v>
      </c>
    </row>
    <row r="788" spans="1:3">
      <c r="A788" t="s">
        <v>549</v>
      </c>
      <c r="B788" s="2" t="s">
        <v>907</v>
      </c>
      <c r="C788" s="35">
        <v>22</v>
      </c>
    </row>
    <row r="789" spans="1:3">
      <c r="A789" t="s">
        <v>549</v>
      </c>
      <c r="B789" s="2" t="s">
        <v>916</v>
      </c>
      <c r="C789" s="35">
        <v>3</v>
      </c>
    </row>
    <row r="790" spans="1:3">
      <c r="A790" t="s">
        <v>549</v>
      </c>
      <c r="B790" s="2" t="s">
        <v>917</v>
      </c>
      <c r="C790" s="35">
        <v>27</v>
      </c>
    </row>
    <row r="791" spans="1:3">
      <c r="A791" t="s">
        <v>549</v>
      </c>
      <c r="B791" s="2" t="s">
        <v>920</v>
      </c>
      <c r="C791" s="35">
        <v>3</v>
      </c>
    </row>
    <row r="792" spans="1:3">
      <c r="A792" t="s">
        <v>549</v>
      </c>
      <c r="B792" s="2" t="s">
        <v>921</v>
      </c>
      <c r="C792" s="35">
        <v>27</v>
      </c>
    </row>
    <row r="793" spans="1:3">
      <c r="A793" t="s">
        <v>549</v>
      </c>
      <c r="B793" s="2" t="s">
        <v>909</v>
      </c>
      <c r="C793" s="35">
        <v>24</v>
      </c>
    </row>
    <row r="794" spans="1:3">
      <c r="A794" t="s">
        <v>549</v>
      </c>
      <c r="B794" s="2" t="s">
        <v>910</v>
      </c>
      <c r="C794" s="35">
        <v>1</v>
      </c>
    </row>
    <row r="795" spans="1:3">
      <c r="A795" t="s">
        <v>549</v>
      </c>
      <c r="B795" s="2" t="s">
        <v>911</v>
      </c>
      <c r="C795" s="35">
        <v>25</v>
      </c>
    </row>
    <row r="796" spans="1:3">
      <c r="A796" t="s">
        <v>549</v>
      </c>
      <c r="B796" s="2" t="s">
        <v>898</v>
      </c>
      <c r="C796" s="35">
        <v>20</v>
      </c>
    </row>
    <row r="797" spans="1:3">
      <c r="A797" t="s">
        <v>549</v>
      </c>
      <c r="B797" s="2" t="s">
        <v>841</v>
      </c>
      <c r="C797" s="35">
        <v>1</v>
      </c>
    </row>
    <row r="798" spans="1:3">
      <c r="A798" t="s">
        <v>549</v>
      </c>
      <c r="B798" s="2" t="s">
        <v>842</v>
      </c>
      <c r="C798" s="35">
        <v>1</v>
      </c>
    </row>
    <row r="799" spans="1:3">
      <c r="A799" t="s">
        <v>549</v>
      </c>
      <c r="B799" s="2" t="s">
        <v>912</v>
      </c>
      <c r="C799" s="35">
        <v>22</v>
      </c>
    </row>
    <row r="800" spans="1:3">
      <c r="A800" t="s">
        <v>914</v>
      </c>
      <c r="B800" s="2" t="s">
        <v>907</v>
      </c>
      <c r="C800" s="35">
        <v>22</v>
      </c>
    </row>
    <row r="801" spans="1:3">
      <c r="A801" t="s">
        <v>914</v>
      </c>
      <c r="B801" s="2" t="s">
        <v>916</v>
      </c>
      <c r="C801" s="35">
        <v>3</v>
      </c>
    </row>
    <row r="802" spans="1:3">
      <c r="A802" t="s">
        <v>914</v>
      </c>
      <c r="B802" s="2" t="s">
        <v>917</v>
      </c>
      <c r="C802" s="35">
        <v>27</v>
      </c>
    </row>
    <row r="803" spans="1:3">
      <c r="A803" t="s">
        <v>914</v>
      </c>
      <c r="B803" s="2" t="s">
        <v>920</v>
      </c>
      <c r="C803" s="35">
        <v>3</v>
      </c>
    </row>
    <row r="804" spans="1:3">
      <c r="A804" t="s">
        <v>914</v>
      </c>
      <c r="B804" s="2" t="s">
        <v>921</v>
      </c>
      <c r="C804" s="35">
        <v>27</v>
      </c>
    </row>
    <row r="805" spans="1:3">
      <c r="A805" t="s">
        <v>914</v>
      </c>
      <c r="B805" s="2" t="s">
        <v>909</v>
      </c>
      <c r="C805" s="35">
        <v>24</v>
      </c>
    </row>
    <row r="806" spans="1:3">
      <c r="A806" t="s">
        <v>914</v>
      </c>
      <c r="B806" s="2" t="s">
        <v>910</v>
      </c>
      <c r="C806" s="35">
        <v>1</v>
      </c>
    </row>
    <row r="807" spans="1:3">
      <c r="A807" t="s">
        <v>914</v>
      </c>
      <c r="B807" s="2" t="s">
        <v>911</v>
      </c>
      <c r="C807" s="35">
        <v>25</v>
      </c>
    </row>
    <row r="808" spans="1:3">
      <c r="A808" t="s">
        <v>914</v>
      </c>
      <c r="B808" s="2" t="s">
        <v>898</v>
      </c>
      <c r="C808" s="35">
        <v>20</v>
      </c>
    </row>
    <row r="809" spans="1:3">
      <c r="A809" t="s">
        <v>914</v>
      </c>
      <c r="B809" s="2" t="s">
        <v>841</v>
      </c>
      <c r="C809" s="35">
        <v>1</v>
      </c>
    </row>
    <row r="810" spans="1:3">
      <c r="A810" t="s">
        <v>914</v>
      </c>
      <c r="B810" s="2" t="s">
        <v>842</v>
      </c>
      <c r="C810" s="35">
        <v>1</v>
      </c>
    </row>
    <row r="811" spans="1:3">
      <c r="A811" t="s">
        <v>914</v>
      </c>
      <c r="B811" s="2" t="s">
        <v>912</v>
      </c>
      <c r="C811" s="35">
        <v>22</v>
      </c>
    </row>
    <row r="812" spans="1:3">
      <c r="A812" t="s">
        <v>915</v>
      </c>
      <c r="B812" s="2" t="s">
        <v>914</v>
      </c>
      <c r="C812" s="35">
        <v>9</v>
      </c>
    </row>
    <row r="813" spans="1:3">
      <c r="A813" t="s">
        <v>915</v>
      </c>
      <c r="B813" s="2" t="s">
        <v>906</v>
      </c>
      <c r="C813" s="35">
        <v>9</v>
      </c>
    </row>
    <row r="814" spans="1:3">
      <c r="A814" t="s">
        <v>915</v>
      </c>
      <c r="B814" s="2" t="s">
        <v>907</v>
      </c>
      <c r="C814" s="35">
        <v>22</v>
      </c>
    </row>
    <row r="815" spans="1:3">
      <c r="A815" t="s">
        <v>915</v>
      </c>
      <c r="B815" s="2" t="s">
        <v>908</v>
      </c>
      <c r="C815" s="35">
        <v>23</v>
      </c>
    </row>
    <row r="816" spans="1:3">
      <c r="A816" t="s">
        <v>915</v>
      </c>
      <c r="B816" s="2" t="s">
        <v>619</v>
      </c>
      <c r="C816" s="35">
        <v>1</v>
      </c>
    </row>
    <row r="817" spans="1:3">
      <c r="A817" t="s">
        <v>915</v>
      </c>
      <c r="B817" s="2" t="s">
        <v>663</v>
      </c>
      <c r="C817" s="35">
        <v>1</v>
      </c>
    </row>
    <row r="818" spans="1:3">
      <c r="A818" t="s">
        <v>915</v>
      </c>
      <c r="B818" s="2" t="s">
        <v>916</v>
      </c>
      <c r="C818" s="35">
        <v>3</v>
      </c>
    </row>
    <row r="819" spans="1:3">
      <c r="A819" t="s">
        <v>915</v>
      </c>
      <c r="B819" s="2" t="s">
        <v>882</v>
      </c>
      <c r="C819" s="35">
        <v>3</v>
      </c>
    </row>
    <row r="820" spans="1:3">
      <c r="A820" t="s">
        <v>915</v>
      </c>
      <c r="B820" s="2" t="s">
        <v>883</v>
      </c>
      <c r="C820" s="35">
        <v>3</v>
      </c>
    </row>
    <row r="821" spans="1:3">
      <c r="A821" t="s">
        <v>915</v>
      </c>
      <c r="B821" s="2" t="s">
        <v>884</v>
      </c>
      <c r="C821" s="35">
        <v>3</v>
      </c>
    </row>
    <row r="822" spans="1:3">
      <c r="A822" t="s">
        <v>915</v>
      </c>
      <c r="B822" s="2" t="s">
        <v>917</v>
      </c>
      <c r="C822" s="35">
        <v>27</v>
      </c>
    </row>
    <row r="823" spans="1:3">
      <c r="A823" t="s">
        <v>915</v>
      </c>
      <c r="B823" s="2" t="s">
        <v>885</v>
      </c>
      <c r="C823" s="35">
        <v>3</v>
      </c>
    </row>
    <row r="824" spans="1:3">
      <c r="A824" t="s">
        <v>915</v>
      </c>
      <c r="B824" s="2" t="s">
        <v>729</v>
      </c>
      <c r="C824" s="35">
        <v>1</v>
      </c>
    </row>
    <row r="825" spans="1:3">
      <c r="A825" t="s">
        <v>915</v>
      </c>
      <c r="B825" s="2" t="s">
        <v>920</v>
      </c>
      <c r="C825" s="35">
        <v>3</v>
      </c>
    </row>
    <row r="826" spans="1:3">
      <c r="A826" t="s">
        <v>915</v>
      </c>
      <c r="B826" s="2" t="s">
        <v>921</v>
      </c>
      <c r="C826" s="35">
        <v>27</v>
      </c>
    </row>
    <row r="827" spans="1:3">
      <c r="A827" t="s">
        <v>915</v>
      </c>
      <c r="B827" s="2" t="s">
        <v>762</v>
      </c>
      <c r="C827" s="35">
        <v>3</v>
      </c>
    </row>
    <row r="828" spans="1:3">
      <c r="A828" t="s">
        <v>915</v>
      </c>
      <c r="B828" s="2" t="s">
        <v>890</v>
      </c>
      <c r="C828" s="35">
        <v>1</v>
      </c>
    </row>
    <row r="829" spans="1:3">
      <c r="A829" t="s">
        <v>915</v>
      </c>
      <c r="B829" s="2" t="s">
        <v>922</v>
      </c>
      <c r="C829" s="35">
        <v>3</v>
      </c>
    </row>
    <row r="830" spans="1:3">
      <c r="A830" t="s">
        <v>915</v>
      </c>
      <c r="B830" s="2" t="s">
        <v>923</v>
      </c>
      <c r="C830" s="35">
        <v>3</v>
      </c>
    </row>
    <row r="831" spans="1:3">
      <c r="A831" t="s">
        <v>915</v>
      </c>
      <c r="B831" s="2" t="s">
        <v>924</v>
      </c>
      <c r="C831" s="35">
        <v>3</v>
      </c>
    </row>
    <row r="832" spans="1:3">
      <c r="A832" t="s">
        <v>915</v>
      </c>
      <c r="B832" s="2" t="s">
        <v>777</v>
      </c>
      <c r="C832" s="35">
        <v>1</v>
      </c>
    </row>
    <row r="833" spans="1:3">
      <c r="A833" t="s">
        <v>915</v>
      </c>
      <c r="B833" s="2" t="s">
        <v>778</v>
      </c>
      <c r="C833" s="35">
        <v>1</v>
      </c>
    </row>
    <row r="834" spans="1:3">
      <c r="A834" t="s">
        <v>915</v>
      </c>
      <c r="B834" s="2" t="s">
        <v>892</v>
      </c>
      <c r="C834" s="35">
        <v>19</v>
      </c>
    </row>
    <row r="835" spans="1:3">
      <c r="A835" t="s">
        <v>915</v>
      </c>
      <c r="B835" s="2" t="s">
        <v>893</v>
      </c>
      <c r="C835" s="35">
        <v>19</v>
      </c>
    </row>
    <row r="836" spans="1:3">
      <c r="A836" t="s">
        <v>915</v>
      </c>
      <c r="B836" s="2" t="s">
        <v>894</v>
      </c>
      <c r="C836" s="35">
        <v>19</v>
      </c>
    </row>
    <row r="837" spans="1:3">
      <c r="A837" t="s">
        <v>915</v>
      </c>
      <c r="B837" s="2" t="s">
        <v>895</v>
      </c>
      <c r="C837" s="35">
        <v>3</v>
      </c>
    </row>
    <row r="838" spans="1:3">
      <c r="A838" t="s">
        <v>915</v>
      </c>
      <c r="B838" s="2" t="s">
        <v>896</v>
      </c>
      <c r="C838" s="35">
        <v>3</v>
      </c>
    </row>
    <row r="839" spans="1:3">
      <c r="A839" t="s">
        <v>915</v>
      </c>
      <c r="B839" s="2" t="s">
        <v>819</v>
      </c>
      <c r="C839" s="35">
        <v>1</v>
      </c>
    </row>
    <row r="840" spans="1:3">
      <c r="A840" t="s">
        <v>915</v>
      </c>
      <c r="B840" s="2" t="s">
        <v>897</v>
      </c>
      <c r="C840" s="35">
        <v>3</v>
      </c>
    </row>
    <row r="841" spans="1:3">
      <c r="A841" t="s">
        <v>915</v>
      </c>
      <c r="B841" s="2" t="s">
        <v>899</v>
      </c>
      <c r="C841" s="35">
        <v>21</v>
      </c>
    </row>
    <row r="842" spans="1:3">
      <c r="A842" t="s">
        <v>915</v>
      </c>
      <c r="B842" s="2" t="s">
        <v>900</v>
      </c>
      <c r="C842" s="35">
        <v>3</v>
      </c>
    </row>
    <row r="843" spans="1:3">
      <c r="A843" t="s">
        <v>915</v>
      </c>
      <c r="B843" s="2" t="s">
        <v>841</v>
      </c>
      <c r="C843" s="35">
        <v>1</v>
      </c>
    </row>
    <row r="844" spans="1:3">
      <c r="A844" t="s">
        <v>915</v>
      </c>
      <c r="B844" s="2" t="s">
        <v>842</v>
      </c>
      <c r="C844" s="35">
        <v>1</v>
      </c>
    </row>
    <row r="845" spans="1:3">
      <c r="A845" t="s">
        <v>915</v>
      </c>
      <c r="B845" s="2" t="s">
        <v>901</v>
      </c>
      <c r="C845" s="35">
        <v>3</v>
      </c>
    </row>
    <row r="846" spans="1:3">
      <c r="A846" t="s">
        <v>915</v>
      </c>
      <c r="B846" s="2" t="s">
        <v>912</v>
      </c>
      <c r="C846" s="35">
        <v>22</v>
      </c>
    </row>
    <row r="847" spans="1:3">
      <c r="A847" t="s">
        <v>915</v>
      </c>
      <c r="B847" s="2" t="s">
        <v>854</v>
      </c>
      <c r="C847" s="35">
        <v>3</v>
      </c>
    </row>
    <row r="848" spans="1:3">
      <c r="A848" t="s">
        <v>551</v>
      </c>
      <c r="B848" s="2" t="s">
        <v>907</v>
      </c>
      <c r="C848" s="35">
        <v>22</v>
      </c>
    </row>
    <row r="849" spans="1:3">
      <c r="A849" t="s">
        <v>551</v>
      </c>
      <c r="B849" s="2" t="s">
        <v>916</v>
      </c>
      <c r="C849" s="35">
        <v>3</v>
      </c>
    </row>
    <row r="850" spans="1:3">
      <c r="A850" t="s">
        <v>551</v>
      </c>
      <c r="B850" s="2" t="s">
        <v>917</v>
      </c>
      <c r="C850" s="35">
        <v>27</v>
      </c>
    </row>
    <row r="851" spans="1:3">
      <c r="A851" t="s">
        <v>551</v>
      </c>
      <c r="B851" s="2" t="s">
        <v>920</v>
      </c>
      <c r="C851" s="35">
        <v>3</v>
      </c>
    </row>
    <row r="852" spans="1:3">
      <c r="A852" t="s">
        <v>551</v>
      </c>
      <c r="B852" s="2" t="s">
        <v>921</v>
      </c>
      <c r="C852" s="35">
        <v>27</v>
      </c>
    </row>
    <row r="853" spans="1:3">
      <c r="A853" t="s">
        <v>551</v>
      </c>
      <c r="B853" s="2" t="s">
        <v>909</v>
      </c>
      <c r="C853" s="35">
        <v>24</v>
      </c>
    </row>
    <row r="854" spans="1:3">
      <c r="A854" t="s">
        <v>551</v>
      </c>
      <c r="B854" s="2" t="s">
        <v>890</v>
      </c>
      <c r="C854" s="35">
        <v>1</v>
      </c>
    </row>
    <row r="855" spans="1:3">
      <c r="A855" t="s">
        <v>551</v>
      </c>
      <c r="B855" s="2" t="s">
        <v>910</v>
      </c>
      <c r="C855" s="35">
        <v>1</v>
      </c>
    </row>
    <row r="856" spans="1:3">
      <c r="A856" t="s">
        <v>551</v>
      </c>
      <c r="B856" s="2" t="s">
        <v>911</v>
      </c>
      <c r="C856" s="35">
        <v>25</v>
      </c>
    </row>
    <row r="857" spans="1:3">
      <c r="A857" t="s">
        <v>551</v>
      </c>
      <c r="B857" s="2" t="s">
        <v>898</v>
      </c>
      <c r="C857" s="35">
        <v>20</v>
      </c>
    </row>
    <row r="858" spans="1:3">
      <c r="A858" t="s">
        <v>551</v>
      </c>
      <c r="B858" s="2" t="s">
        <v>841</v>
      </c>
      <c r="C858" s="35">
        <v>1</v>
      </c>
    </row>
    <row r="859" spans="1:3">
      <c r="A859" t="s">
        <v>551</v>
      </c>
      <c r="B859" s="2" t="s">
        <v>842</v>
      </c>
      <c r="C859" s="35">
        <v>1</v>
      </c>
    </row>
    <row r="860" spans="1:3">
      <c r="A860" t="s">
        <v>551</v>
      </c>
      <c r="B860" s="2" t="s">
        <v>912</v>
      </c>
      <c r="C860" s="35">
        <v>22</v>
      </c>
    </row>
    <row r="861" spans="1:3">
      <c r="A861" t="s">
        <v>553</v>
      </c>
      <c r="B861" s="2" t="s">
        <v>879</v>
      </c>
      <c r="C861" s="35">
        <v>3</v>
      </c>
    </row>
    <row r="862" spans="1:3">
      <c r="A862" t="s">
        <v>553</v>
      </c>
      <c r="B862" s="2" t="s">
        <v>914</v>
      </c>
      <c r="C862" s="35">
        <v>9</v>
      </c>
    </row>
    <row r="863" spans="1:3">
      <c r="A863" t="s">
        <v>553</v>
      </c>
      <c r="B863" s="2" t="s">
        <v>915</v>
      </c>
      <c r="C863" s="35">
        <v>1</v>
      </c>
    </row>
    <row r="864" spans="1:3">
      <c r="A864" t="s">
        <v>553</v>
      </c>
      <c r="B864" s="2" t="s">
        <v>906</v>
      </c>
      <c r="C864" s="35">
        <v>9</v>
      </c>
    </row>
    <row r="865" spans="1:3">
      <c r="A865" t="s">
        <v>553</v>
      </c>
      <c r="B865" s="2" t="s">
        <v>907</v>
      </c>
      <c r="C865" s="35">
        <v>22</v>
      </c>
    </row>
    <row r="866" spans="1:3">
      <c r="A866" t="s">
        <v>553</v>
      </c>
      <c r="B866" s="2" t="s">
        <v>908</v>
      </c>
      <c r="C866" s="35">
        <v>23</v>
      </c>
    </row>
    <row r="867" spans="1:3">
      <c r="A867" t="s">
        <v>553</v>
      </c>
      <c r="B867" s="2" t="s">
        <v>619</v>
      </c>
      <c r="C867" s="35">
        <v>1</v>
      </c>
    </row>
    <row r="868" spans="1:3">
      <c r="A868" t="s">
        <v>553</v>
      </c>
      <c r="B868" s="2" t="s">
        <v>663</v>
      </c>
      <c r="C868" s="35">
        <v>1</v>
      </c>
    </row>
    <row r="869" spans="1:3">
      <c r="A869" t="s">
        <v>553</v>
      </c>
      <c r="B869" s="2" t="s">
        <v>916</v>
      </c>
      <c r="C869" s="35">
        <v>3</v>
      </c>
    </row>
    <row r="870" spans="1:3">
      <c r="A870" t="s">
        <v>553</v>
      </c>
      <c r="B870" s="2" t="s">
        <v>882</v>
      </c>
      <c r="C870" s="35">
        <v>3</v>
      </c>
    </row>
    <row r="871" spans="1:3">
      <c r="A871" t="s">
        <v>553</v>
      </c>
      <c r="B871" s="2" t="s">
        <v>883</v>
      </c>
      <c r="C871" s="35">
        <v>3</v>
      </c>
    </row>
    <row r="872" spans="1:3">
      <c r="A872" t="s">
        <v>553</v>
      </c>
      <c r="B872" s="2" t="s">
        <v>884</v>
      </c>
      <c r="C872" s="35">
        <v>3</v>
      </c>
    </row>
    <row r="873" spans="1:3">
      <c r="A873" t="s">
        <v>553</v>
      </c>
      <c r="B873" s="2" t="s">
        <v>917</v>
      </c>
      <c r="C873" s="35">
        <v>27</v>
      </c>
    </row>
    <row r="874" spans="1:3">
      <c r="A874" t="s">
        <v>553</v>
      </c>
      <c r="B874" s="2" t="s">
        <v>885</v>
      </c>
      <c r="C874" s="35">
        <v>3</v>
      </c>
    </row>
    <row r="875" spans="1:3">
      <c r="A875" t="s">
        <v>553</v>
      </c>
      <c r="B875" s="2" t="s">
        <v>918</v>
      </c>
      <c r="C875" s="35">
        <v>28</v>
      </c>
    </row>
    <row r="876" spans="1:3">
      <c r="A876" t="s">
        <v>553</v>
      </c>
      <c r="B876" s="2" t="s">
        <v>919</v>
      </c>
      <c r="C876" s="35">
        <v>28</v>
      </c>
    </row>
    <row r="877" spans="1:3">
      <c r="A877" t="s">
        <v>553</v>
      </c>
      <c r="B877" s="2" t="s">
        <v>729</v>
      </c>
      <c r="C877" s="35">
        <v>1</v>
      </c>
    </row>
    <row r="878" spans="1:3">
      <c r="A878" t="s">
        <v>553</v>
      </c>
      <c r="B878" s="2" t="s">
        <v>920</v>
      </c>
      <c r="C878" s="35">
        <v>3</v>
      </c>
    </row>
    <row r="879" spans="1:3">
      <c r="A879" t="s">
        <v>553</v>
      </c>
      <c r="B879" s="2" t="s">
        <v>921</v>
      </c>
      <c r="C879" s="35">
        <v>27</v>
      </c>
    </row>
    <row r="880" spans="1:3">
      <c r="A880" t="s">
        <v>553</v>
      </c>
      <c r="B880" s="2" t="s">
        <v>762</v>
      </c>
      <c r="C880" s="35">
        <v>3</v>
      </c>
    </row>
    <row r="881" spans="1:3">
      <c r="A881" t="s">
        <v>553</v>
      </c>
      <c r="B881" s="2" t="s">
        <v>890</v>
      </c>
      <c r="C881" s="35">
        <v>1</v>
      </c>
    </row>
    <row r="882" spans="1:3">
      <c r="A882" t="s">
        <v>553</v>
      </c>
      <c r="B882" s="2" t="s">
        <v>922</v>
      </c>
      <c r="C882" s="35">
        <v>3</v>
      </c>
    </row>
    <row r="883" spans="1:3">
      <c r="A883" t="s">
        <v>553</v>
      </c>
      <c r="B883" s="2" t="s">
        <v>923</v>
      </c>
      <c r="C883" s="35">
        <v>3</v>
      </c>
    </row>
    <row r="884" spans="1:3">
      <c r="A884" t="s">
        <v>553</v>
      </c>
      <c r="B884" s="2" t="s">
        <v>924</v>
      </c>
      <c r="C884" s="35">
        <v>3</v>
      </c>
    </row>
    <row r="885" spans="1:3">
      <c r="A885" t="s">
        <v>553</v>
      </c>
      <c r="B885" s="2" t="s">
        <v>892</v>
      </c>
      <c r="C885" s="35">
        <v>19</v>
      </c>
    </row>
    <row r="886" spans="1:3">
      <c r="A886" t="s">
        <v>553</v>
      </c>
      <c r="B886" s="2" t="s">
        <v>893</v>
      </c>
      <c r="C886" s="35">
        <v>19</v>
      </c>
    </row>
    <row r="887" spans="1:3">
      <c r="A887" t="s">
        <v>553</v>
      </c>
      <c r="B887" s="2" t="s">
        <v>894</v>
      </c>
      <c r="C887" s="35">
        <v>19</v>
      </c>
    </row>
    <row r="888" spans="1:3">
      <c r="A888" t="s">
        <v>553</v>
      </c>
      <c r="B888" s="2" t="s">
        <v>895</v>
      </c>
      <c r="C888" s="35">
        <v>3</v>
      </c>
    </row>
    <row r="889" spans="1:3">
      <c r="A889" t="s">
        <v>553</v>
      </c>
      <c r="B889" s="2" t="s">
        <v>896</v>
      </c>
      <c r="C889" s="35">
        <v>3</v>
      </c>
    </row>
    <row r="890" spans="1:3">
      <c r="A890" t="s">
        <v>553</v>
      </c>
      <c r="B890" s="2" t="s">
        <v>819</v>
      </c>
      <c r="C890" s="35">
        <v>1</v>
      </c>
    </row>
    <row r="891" spans="1:3">
      <c r="A891" t="s">
        <v>553</v>
      </c>
      <c r="B891" s="2" t="s">
        <v>897</v>
      </c>
      <c r="C891" s="35">
        <v>3</v>
      </c>
    </row>
    <row r="892" spans="1:3">
      <c r="A892" t="s">
        <v>553</v>
      </c>
      <c r="B892" s="2" t="s">
        <v>925</v>
      </c>
      <c r="C892" s="35">
        <v>28</v>
      </c>
    </row>
    <row r="893" spans="1:3">
      <c r="A893" t="s">
        <v>553</v>
      </c>
      <c r="B893" s="2" t="s">
        <v>899</v>
      </c>
      <c r="C893" s="35">
        <v>21</v>
      </c>
    </row>
    <row r="894" spans="1:3">
      <c r="A894" t="s">
        <v>553</v>
      </c>
      <c r="B894" s="2" t="s">
        <v>900</v>
      </c>
      <c r="C894" s="35">
        <v>3</v>
      </c>
    </row>
    <row r="895" spans="1:3">
      <c r="A895" t="s">
        <v>553</v>
      </c>
      <c r="B895" s="2" t="s">
        <v>841</v>
      </c>
      <c r="C895" s="35">
        <v>1</v>
      </c>
    </row>
    <row r="896" spans="1:3">
      <c r="A896" t="s">
        <v>553</v>
      </c>
      <c r="B896" s="2" t="s">
        <v>842</v>
      </c>
      <c r="C896" s="35">
        <v>1</v>
      </c>
    </row>
    <row r="897" spans="1:3">
      <c r="A897" t="s">
        <v>553</v>
      </c>
      <c r="B897" s="2" t="s">
        <v>901</v>
      </c>
      <c r="C897" s="35">
        <v>3</v>
      </c>
    </row>
    <row r="898" spans="1:3">
      <c r="A898" t="s">
        <v>553</v>
      </c>
      <c r="B898" s="2" t="s">
        <v>912</v>
      </c>
      <c r="C898" s="35">
        <v>22</v>
      </c>
    </row>
    <row r="899" spans="1:3">
      <c r="A899" t="s">
        <v>553</v>
      </c>
      <c r="B899" s="2" t="s">
        <v>854</v>
      </c>
      <c r="C899" s="35">
        <v>3</v>
      </c>
    </row>
    <row r="900" spans="1:3">
      <c r="A900" t="s">
        <v>553</v>
      </c>
      <c r="B900" s="2" t="s">
        <v>868</v>
      </c>
      <c r="C900" s="35">
        <v>5</v>
      </c>
    </row>
    <row r="901" spans="1:3">
      <c r="A901" t="s">
        <v>553</v>
      </c>
      <c r="B901" s="2" t="s">
        <v>926</v>
      </c>
      <c r="C901" s="35">
        <v>28</v>
      </c>
    </row>
    <row r="902" spans="1:3">
      <c r="A902" t="s">
        <v>555</v>
      </c>
      <c r="B902" s="2" t="s">
        <v>879</v>
      </c>
      <c r="C902" s="35">
        <v>3</v>
      </c>
    </row>
    <row r="903" spans="1:3">
      <c r="A903" t="s">
        <v>555</v>
      </c>
      <c r="B903" s="2" t="s">
        <v>906</v>
      </c>
      <c r="C903" s="35">
        <v>9</v>
      </c>
    </row>
    <row r="904" spans="1:3">
      <c r="A904" t="s">
        <v>555</v>
      </c>
      <c r="B904" s="2" t="s">
        <v>908</v>
      </c>
      <c r="C904" s="35">
        <v>23</v>
      </c>
    </row>
    <row r="905" spans="1:3">
      <c r="A905" t="s">
        <v>555</v>
      </c>
      <c r="B905" s="2" t="s">
        <v>618</v>
      </c>
      <c r="C905" s="35">
        <v>1</v>
      </c>
    </row>
    <row r="906" spans="1:3">
      <c r="A906" t="s">
        <v>555</v>
      </c>
      <c r="B906" s="2" t="s">
        <v>916</v>
      </c>
      <c r="C906" s="35">
        <v>3</v>
      </c>
    </row>
    <row r="907" spans="1:3">
      <c r="A907" t="s">
        <v>555</v>
      </c>
      <c r="B907" s="2" t="s">
        <v>917</v>
      </c>
      <c r="C907" s="35">
        <v>27</v>
      </c>
    </row>
    <row r="908" spans="1:3">
      <c r="A908" t="s">
        <v>555</v>
      </c>
      <c r="B908" s="2" t="s">
        <v>885</v>
      </c>
      <c r="C908" s="35">
        <v>3</v>
      </c>
    </row>
    <row r="909" spans="1:3">
      <c r="A909" t="s">
        <v>555</v>
      </c>
      <c r="B909" s="2" t="s">
        <v>729</v>
      </c>
      <c r="C909" s="35">
        <v>1</v>
      </c>
    </row>
    <row r="910" spans="1:3">
      <c r="A910" t="s">
        <v>555</v>
      </c>
      <c r="B910" s="2" t="s">
        <v>920</v>
      </c>
      <c r="C910" s="35">
        <v>3</v>
      </c>
    </row>
    <row r="911" spans="1:3">
      <c r="A911" t="s">
        <v>555</v>
      </c>
      <c r="B911" s="2" t="s">
        <v>921</v>
      </c>
      <c r="C911" s="35">
        <v>27</v>
      </c>
    </row>
    <row r="912" spans="1:3">
      <c r="A912" t="s">
        <v>555</v>
      </c>
      <c r="B912" s="2" t="s">
        <v>890</v>
      </c>
      <c r="C912" s="35">
        <v>1</v>
      </c>
    </row>
    <row r="913" spans="1:3">
      <c r="A913" t="s">
        <v>555</v>
      </c>
      <c r="B913" s="2" t="s">
        <v>922</v>
      </c>
      <c r="C913" s="35">
        <v>3</v>
      </c>
    </row>
    <row r="914" spans="1:3">
      <c r="A914" t="s">
        <v>555</v>
      </c>
      <c r="B914" s="2" t="s">
        <v>923</v>
      </c>
      <c r="C914" s="35">
        <v>3</v>
      </c>
    </row>
    <row r="915" spans="1:3">
      <c r="A915" t="s">
        <v>555</v>
      </c>
      <c r="B915" s="2" t="s">
        <v>924</v>
      </c>
      <c r="C915" s="35">
        <v>3</v>
      </c>
    </row>
    <row r="916" spans="1:3">
      <c r="A916" t="s">
        <v>555</v>
      </c>
      <c r="B916" s="2" t="s">
        <v>766</v>
      </c>
      <c r="C916" s="35">
        <v>3</v>
      </c>
    </row>
    <row r="917" spans="1:3">
      <c r="A917" t="s">
        <v>555</v>
      </c>
      <c r="B917" s="2" t="s">
        <v>892</v>
      </c>
      <c r="C917" s="35">
        <v>19</v>
      </c>
    </row>
    <row r="918" spans="1:3">
      <c r="A918" t="s">
        <v>555</v>
      </c>
      <c r="B918" s="2" t="s">
        <v>893</v>
      </c>
      <c r="C918" s="35">
        <v>19</v>
      </c>
    </row>
    <row r="919" spans="1:3">
      <c r="A919" t="s">
        <v>555</v>
      </c>
      <c r="B919" s="2" t="s">
        <v>894</v>
      </c>
      <c r="C919" s="35">
        <v>19</v>
      </c>
    </row>
    <row r="920" spans="1:3">
      <c r="A920" t="s">
        <v>555</v>
      </c>
      <c r="B920" s="2" t="s">
        <v>819</v>
      </c>
      <c r="C920" s="35">
        <v>1</v>
      </c>
    </row>
    <row r="921" spans="1:3">
      <c r="A921" t="s">
        <v>555</v>
      </c>
      <c r="B921" s="2" t="s">
        <v>900</v>
      </c>
      <c r="C921" s="35">
        <v>3</v>
      </c>
    </row>
    <row r="922" spans="1:3">
      <c r="A922" t="s">
        <v>557</v>
      </c>
      <c r="B922" s="2" t="s">
        <v>879</v>
      </c>
      <c r="C922" s="35">
        <v>3</v>
      </c>
    </row>
    <row r="923" spans="1:3">
      <c r="A923" t="s">
        <v>557</v>
      </c>
      <c r="B923" s="2" t="s">
        <v>914</v>
      </c>
      <c r="C923" s="35">
        <v>9</v>
      </c>
    </row>
    <row r="924" spans="1:3">
      <c r="A924" t="s">
        <v>557</v>
      </c>
      <c r="B924" s="2" t="s">
        <v>915</v>
      </c>
      <c r="C924" s="35">
        <v>1</v>
      </c>
    </row>
    <row r="925" spans="1:3">
      <c r="A925" t="s">
        <v>557</v>
      </c>
      <c r="B925" s="2" t="s">
        <v>906</v>
      </c>
      <c r="C925" s="35">
        <v>9</v>
      </c>
    </row>
    <row r="926" spans="1:3">
      <c r="A926" t="s">
        <v>557</v>
      </c>
      <c r="B926" s="2" t="s">
        <v>907</v>
      </c>
      <c r="C926" s="35">
        <v>22</v>
      </c>
    </row>
    <row r="927" spans="1:3">
      <c r="A927" t="s">
        <v>557</v>
      </c>
      <c r="B927" s="2" t="s">
        <v>908</v>
      </c>
      <c r="C927" s="35">
        <v>23</v>
      </c>
    </row>
    <row r="928" spans="1:3">
      <c r="A928" t="s">
        <v>557</v>
      </c>
      <c r="B928" s="2" t="s">
        <v>619</v>
      </c>
      <c r="C928" s="35">
        <v>1</v>
      </c>
    </row>
    <row r="929" spans="1:3">
      <c r="A929" t="s">
        <v>557</v>
      </c>
      <c r="B929" s="2" t="s">
        <v>663</v>
      </c>
      <c r="C929" s="35">
        <v>1</v>
      </c>
    </row>
    <row r="930" spans="1:3">
      <c r="A930" t="s">
        <v>557</v>
      </c>
      <c r="B930" s="2" t="s">
        <v>916</v>
      </c>
      <c r="C930" s="35">
        <v>3</v>
      </c>
    </row>
    <row r="931" spans="1:3">
      <c r="A931" t="s">
        <v>557</v>
      </c>
      <c r="B931" s="2" t="s">
        <v>882</v>
      </c>
      <c r="C931" s="35">
        <v>3</v>
      </c>
    </row>
    <row r="932" spans="1:3">
      <c r="A932" t="s">
        <v>557</v>
      </c>
      <c r="B932" s="2" t="s">
        <v>883</v>
      </c>
      <c r="C932" s="35">
        <v>3</v>
      </c>
    </row>
    <row r="933" spans="1:3">
      <c r="A933" t="s">
        <v>557</v>
      </c>
      <c r="B933" s="2" t="s">
        <v>884</v>
      </c>
      <c r="C933" s="35">
        <v>3</v>
      </c>
    </row>
    <row r="934" spans="1:3">
      <c r="A934" t="s">
        <v>557</v>
      </c>
      <c r="B934" s="2" t="s">
        <v>917</v>
      </c>
      <c r="C934" s="35">
        <v>27</v>
      </c>
    </row>
    <row r="935" spans="1:3">
      <c r="A935" t="s">
        <v>557</v>
      </c>
      <c r="B935" s="2" t="s">
        <v>885</v>
      </c>
      <c r="C935" s="35">
        <v>3</v>
      </c>
    </row>
    <row r="936" spans="1:3">
      <c r="A936" t="s">
        <v>557</v>
      </c>
      <c r="B936" s="2" t="s">
        <v>918</v>
      </c>
      <c r="C936" s="35">
        <v>28</v>
      </c>
    </row>
    <row r="937" spans="1:3">
      <c r="A937" t="s">
        <v>557</v>
      </c>
      <c r="B937" s="2" t="s">
        <v>919</v>
      </c>
      <c r="C937" s="35">
        <v>28</v>
      </c>
    </row>
    <row r="938" spans="1:3">
      <c r="A938" t="s">
        <v>557</v>
      </c>
      <c r="B938" s="2" t="s">
        <v>729</v>
      </c>
      <c r="C938" s="35">
        <v>1</v>
      </c>
    </row>
    <row r="939" spans="1:3">
      <c r="A939" t="s">
        <v>557</v>
      </c>
      <c r="B939" s="2" t="s">
        <v>920</v>
      </c>
      <c r="C939" s="35">
        <v>3</v>
      </c>
    </row>
    <row r="940" spans="1:3">
      <c r="A940" t="s">
        <v>557</v>
      </c>
      <c r="B940" s="2" t="s">
        <v>921</v>
      </c>
      <c r="C940" s="35">
        <v>27</v>
      </c>
    </row>
    <row r="941" spans="1:3">
      <c r="A941" t="s">
        <v>557</v>
      </c>
      <c r="B941" s="2" t="s">
        <v>762</v>
      </c>
      <c r="C941" s="35">
        <v>3</v>
      </c>
    </row>
    <row r="942" spans="1:3">
      <c r="A942" t="s">
        <v>557</v>
      </c>
      <c r="B942" s="2" t="s">
        <v>890</v>
      </c>
      <c r="C942" s="35">
        <v>1</v>
      </c>
    </row>
    <row r="943" spans="1:3">
      <c r="A943" t="s">
        <v>557</v>
      </c>
      <c r="B943" s="2" t="s">
        <v>922</v>
      </c>
      <c r="C943" s="35">
        <v>3</v>
      </c>
    </row>
    <row r="944" spans="1:3">
      <c r="A944" t="s">
        <v>557</v>
      </c>
      <c r="B944" s="2" t="s">
        <v>923</v>
      </c>
      <c r="C944" s="35">
        <v>3</v>
      </c>
    </row>
    <row r="945" spans="1:3">
      <c r="A945" t="s">
        <v>557</v>
      </c>
      <c r="B945" s="2" t="s">
        <v>924</v>
      </c>
      <c r="C945" s="35">
        <v>3</v>
      </c>
    </row>
    <row r="946" spans="1:3">
      <c r="A946" t="s">
        <v>557</v>
      </c>
      <c r="B946" s="2" t="s">
        <v>892</v>
      </c>
      <c r="C946" s="35">
        <v>19</v>
      </c>
    </row>
    <row r="947" spans="1:3">
      <c r="A947" t="s">
        <v>557</v>
      </c>
      <c r="B947" s="2" t="s">
        <v>893</v>
      </c>
      <c r="C947" s="35">
        <v>19</v>
      </c>
    </row>
    <row r="948" spans="1:3">
      <c r="A948" t="s">
        <v>557</v>
      </c>
      <c r="B948" s="2" t="s">
        <v>894</v>
      </c>
      <c r="C948" s="35">
        <v>19</v>
      </c>
    </row>
    <row r="949" spans="1:3">
      <c r="A949" t="s">
        <v>557</v>
      </c>
      <c r="B949" s="2" t="s">
        <v>895</v>
      </c>
      <c r="C949" s="35">
        <v>3</v>
      </c>
    </row>
    <row r="950" spans="1:3">
      <c r="A950" t="s">
        <v>557</v>
      </c>
      <c r="B950" s="2" t="s">
        <v>896</v>
      </c>
      <c r="C950" s="35">
        <v>3</v>
      </c>
    </row>
    <row r="951" spans="1:3">
      <c r="A951" t="s">
        <v>557</v>
      </c>
      <c r="B951" s="2" t="s">
        <v>819</v>
      </c>
      <c r="C951" s="35">
        <v>1</v>
      </c>
    </row>
    <row r="952" spans="1:3">
      <c r="A952" t="s">
        <v>557</v>
      </c>
      <c r="B952" s="2" t="s">
        <v>897</v>
      </c>
      <c r="C952" s="35">
        <v>3</v>
      </c>
    </row>
    <row r="953" spans="1:3">
      <c r="A953" t="s">
        <v>557</v>
      </c>
      <c r="B953" s="2" t="s">
        <v>925</v>
      </c>
      <c r="C953" s="35">
        <v>28</v>
      </c>
    </row>
    <row r="954" spans="1:3">
      <c r="A954" t="s">
        <v>557</v>
      </c>
      <c r="B954" s="2" t="s">
        <v>899</v>
      </c>
      <c r="C954" s="35">
        <v>21</v>
      </c>
    </row>
    <row r="955" spans="1:3">
      <c r="A955" t="s">
        <v>557</v>
      </c>
      <c r="B955" s="2" t="s">
        <v>900</v>
      </c>
      <c r="C955" s="35">
        <v>3</v>
      </c>
    </row>
    <row r="956" spans="1:3">
      <c r="A956" t="s">
        <v>557</v>
      </c>
      <c r="B956" s="2" t="s">
        <v>841</v>
      </c>
      <c r="C956" s="35">
        <v>1</v>
      </c>
    </row>
    <row r="957" spans="1:3">
      <c r="A957" t="s">
        <v>557</v>
      </c>
      <c r="B957" s="2" t="s">
        <v>842</v>
      </c>
      <c r="C957" s="35">
        <v>1</v>
      </c>
    </row>
    <row r="958" spans="1:3">
      <c r="A958" t="s">
        <v>557</v>
      </c>
      <c r="B958" s="2" t="s">
        <v>901</v>
      </c>
      <c r="C958" s="35">
        <v>3</v>
      </c>
    </row>
    <row r="959" spans="1:3">
      <c r="A959" t="s">
        <v>557</v>
      </c>
      <c r="B959" s="2" t="s">
        <v>912</v>
      </c>
      <c r="C959" s="35">
        <v>22</v>
      </c>
    </row>
    <row r="960" spans="1:3">
      <c r="A960" t="s">
        <v>557</v>
      </c>
      <c r="B960" s="2" t="s">
        <v>854</v>
      </c>
      <c r="C960" s="35">
        <v>3</v>
      </c>
    </row>
    <row r="961" spans="1:3">
      <c r="A961" t="s">
        <v>557</v>
      </c>
      <c r="B961" s="2" t="s">
        <v>868</v>
      </c>
      <c r="C961" s="35">
        <v>5</v>
      </c>
    </row>
    <row r="962" spans="1:3">
      <c r="A962" t="s">
        <v>557</v>
      </c>
      <c r="B962" s="2" t="s">
        <v>926</v>
      </c>
      <c r="C962" s="35">
        <v>28</v>
      </c>
    </row>
    <row r="963" spans="1:3">
      <c r="A963" t="s">
        <v>558</v>
      </c>
      <c r="B963" s="2" t="s">
        <v>879</v>
      </c>
      <c r="C963" s="35">
        <v>3</v>
      </c>
    </row>
    <row r="964" spans="1:3">
      <c r="A964" t="s">
        <v>558</v>
      </c>
      <c r="B964" s="2" t="s">
        <v>914</v>
      </c>
      <c r="C964" s="35">
        <v>9</v>
      </c>
    </row>
    <row r="965" spans="1:3">
      <c r="A965" t="s">
        <v>558</v>
      </c>
      <c r="B965" s="2" t="s">
        <v>915</v>
      </c>
      <c r="C965" s="35">
        <v>1</v>
      </c>
    </row>
    <row r="966" spans="1:3">
      <c r="A966" t="s">
        <v>558</v>
      </c>
      <c r="B966" s="2" t="s">
        <v>906</v>
      </c>
      <c r="C966" s="35">
        <v>9</v>
      </c>
    </row>
    <row r="967" spans="1:3">
      <c r="A967" t="s">
        <v>558</v>
      </c>
      <c r="B967" s="2" t="s">
        <v>907</v>
      </c>
      <c r="C967" s="35">
        <v>22</v>
      </c>
    </row>
    <row r="968" spans="1:3">
      <c r="A968" t="s">
        <v>558</v>
      </c>
      <c r="B968" s="2" t="s">
        <v>908</v>
      </c>
      <c r="C968" s="35">
        <v>23</v>
      </c>
    </row>
    <row r="969" spans="1:3">
      <c r="A969" t="s">
        <v>558</v>
      </c>
      <c r="B969" s="2" t="s">
        <v>619</v>
      </c>
      <c r="C969" s="35">
        <v>1</v>
      </c>
    </row>
    <row r="970" spans="1:3">
      <c r="A970" t="s">
        <v>558</v>
      </c>
      <c r="B970" s="2" t="s">
        <v>663</v>
      </c>
      <c r="C970" s="35">
        <v>1</v>
      </c>
    </row>
    <row r="971" spans="1:3">
      <c r="A971" t="s">
        <v>558</v>
      </c>
      <c r="B971" s="2" t="s">
        <v>916</v>
      </c>
      <c r="C971" s="35">
        <v>3</v>
      </c>
    </row>
    <row r="972" spans="1:3">
      <c r="A972" t="s">
        <v>558</v>
      </c>
      <c r="B972" s="2" t="s">
        <v>882</v>
      </c>
      <c r="C972" s="35">
        <v>3</v>
      </c>
    </row>
    <row r="973" spans="1:3">
      <c r="A973" t="s">
        <v>558</v>
      </c>
      <c r="B973" s="2" t="s">
        <v>883</v>
      </c>
      <c r="C973" s="35">
        <v>3</v>
      </c>
    </row>
    <row r="974" spans="1:3">
      <c r="A974" t="s">
        <v>558</v>
      </c>
      <c r="B974" s="2" t="s">
        <v>884</v>
      </c>
      <c r="C974" s="35">
        <v>3</v>
      </c>
    </row>
    <row r="975" spans="1:3">
      <c r="A975" t="s">
        <v>558</v>
      </c>
      <c r="B975" s="2" t="s">
        <v>917</v>
      </c>
      <c r="C975" s="35">
        <v>27</v>
      </c>
    </row>
    <row r="976" spans="1:3">
      <c r="A976" t="s">
        <v>558</v>
      </c>
      <c r="B976" s="2" t="s">
        <v>885</v>
      </c>
      <c r="C976" s="35">
        <v>3</v>
      </c>
    </row>
    <row r="977" spans="1:3">
      <c r="A977" t="s">
        <v>558</v>
      </c>
      <c r="B977" s="2" t="s">
        <v>918</v>
      </c>
      <c r="C977" s="35">
        <v>28</v>
      </c>
    </row>
    <row r="978" spans="1:3">
      <c r="A978" t="s">
        <v>558</v>
      </c>
      <c r="B978" s="2" t="s">
        <v>919</v>
      </c>
      <c r="C978" s="35">
        <v>28</v>
      </c>
    </row>
    <row r="979" spans="1:3">
      <c r="A979" t="s">
        <v>558</v>
      </c>
      <c r="B979" s="2" t="s">
        <v>729</v>
      </c>
      <c r="C979" s="35">
        <v>1</v>
      </c>
    </row>
    <row r="980" spans="1:3">
      <c r="A980" t="s">
        <v>558</v>
      </c>
      <c r="B980" s="2" t="s">
        <v>920</v>
      </c>
      <c r="C980" s="35">
        <v>3</v>
      </c>
    </row>
    <row r="981" spans="1:3">
      <c r="A981" t="s">
        <v>558</v>
      </c>
      <c r="B981" s="2" t="s">
        <v>921</v>
      </c>
      <c r="C981" s="35">
        <v>27</v>
      </c>
    </row>
    <row r="982" spans="1:3">
      <c r="A982" t="s">
        <v>558</v>
      </c>
      <c r="B982" s="2" t="s">
        <v>762</v>
      </c>
      <c r="C982" s="35">
        <v>3</v>
      </c>
    </row>
    <row r="983" spans="1:3">
      <c r="A983" t="s">
        <v>558</v>
      </c>
      <c r="B983" s="2" t="s">
        <v>890</v>
      </c>
      <c r="C983" s="35">
        <v>1</v>
      </c>
    </row>
    <row r="984" spans="1:3">
      <c r="A984" t="s">
        <v>558</v>
      </c>
      <c r="B984" s="2" t="s">
        <v>922</v>
      </c>
      <c r="C984" s="35">
        <v>3</v>
      </c>
    </row>
    <row r="985" spans="1:3">
      <c r="A985" t="s">
        <v>558</v>
      </c>
      <c r="B985" s="2" t="s">
        <v>923</v>
      </c>
      <c r="C985" s="35">
        <v>3</v>
      </c>
    </row>
    <row r="986" spans="1:3">
      <c r="A986" t="s">
        <v>558</v>
      </c>
      <c r="B986" s="2" t="s">
        <v>924</v>
      </c>
      <c r="C986" s="35">
        <v>3</v>
      </c>
    </row>
    <row r="987" spans="1:3">
      <c r="A987" t="s">
        <v>558</v>
      </c>
      <c r="B987" s="2" t="s">
        <v>892</v>
      </c>
      <c r="C987" s="35">
        <v>19</v>
      </c>
    </row>
    <row r="988" spans="1:3">
      <c r="A988" t="s">
        <v>558</v>
      </c>
      <c r="B988" s="2" t="s">
        <v>893</v>
      </c>
      <c r="C988" s="35">
        <v>19</v>
      </c>
    </row>
    <row r="989" spans="1:3">
      <c r="A989" t="s">
        <v>558</v>
      </c>
      <c r="B989" s="2" t="s">
        <v>894</v>
      </c>
      <c r="C989" s="35">
        <v>19</v>
      </c>
    </row>
    <row r="990" spans="1:3">
      <c r="A990" t="s">
        <v>558</v>
      </c>
      <c r="B990" s="2" t="s">
        <v>895</v>
      </c>
      <c r="C990" s="35">
        <v>3</v>
      </c>
    </row>
    <row r="991" spans="1:3">
      <c r="A991" t="s">
        <v>558</v>
      </c>
      <c r="B991" s="2" t="s">
        <v>896</v>
      </c>
      <c r="C991" s="35">
        <v>3</v>
      </c>
    </row>
    <row r="992" spans="1:3">
      <c r="A992" t="s">
        <v>558</v>
      </c>
      <c r="B992" s="2" t="s">
        <v>819</v>
      </c>
      <c r="C992" s="35">
        <v>1</v>
      </c>
    </row>
    <row r="993" spans="1:3">
      <c r="A993" t="s">
        <v>558</v>
      </c>
      <c r="B993" s="2" t="s">
        <v>897</v>
      </c>
      <c r="C993" s="35">
        <v>3</v>
      </c>
    </row>
    <row r="994" spans="1:3">
      <c r="A994" t="s">
        <v>558</v>
      </c>
      <c r="B994" s="2" t="s">
        <v>925</v>
      </c>
      <c r="C994" s="35">
        <v>28</v>
      </c>
    </row>
    <row r="995" spans="1:3">
      <c r="A995" t="s">
        <v>558</v>
      </c>
      <c r="B995" s="2" t="s">
        <v>899</v>
      </c>
      <c r="C995" s="35">
        <v>21</v>
      </c>
    </row>
    <row r="996" spans="1:3">
      <c r="A996" t="s">
        <v>558</v>
      </c>
      <c r="B996" s="2" t="s">
        <v>900</v>
      </c>
      <c r="C996" s="35">
        <v>3</v>
      </c>
    </row>
    <row r="997" spans="1:3">
      <c r="A997" t="s">
        <v>558</v>
      </c>
      <c r="B997" s="2" t="s">
        <v>841</v>
      </c>
      <c r="C997" s="35">
        <v>1</v>
      </c>
    </row>
    <row r="998" spans="1:3">
      <c r="A998" t="s">
        <v>558</v>
      </c>
      <c r="B998" s="2" t="s">
        <v>842</v>
      </c>
      <c r="C998" s="35">
        <v>1</v>
      </c>
    </row>
    <row r="999" spans="1:3">
      <c r="A999" t="s">
        <v>558</v>
      </c>
      <c r="B999" s="2" t="s">
        <v>901</v>
      </c>
      <c r="C999" s="35">
        <v>3</v>
      </c>
    </row>
    <row r="1000" spans="1:3">
      <c r="A1000" t="s">
        <v>558</v>
      </c>
      <c r="B1000" s="2" t="s">
        <v>912</v>
      </c>
      <c r="C1000" s="35">
        <v>22</v>
      </c>
    </row>
    <row r="1001" spans="1:3">
      <c r="A1001" t="s">
        <v>558</v>
      </c>
      <c r="B1001" s="2" t="s">
        <v>854</v>
      </c>
      <c r="C1001" s="35">
        <v>3</v>
      </c>
    </row>
    <row r="1002" spans="1:3">
      <c r="A1002" t="s">
        <v>558</v>
      </c>
      <c r="B1002" s="2" t="s">
        <v>868</v>
      </c>
      <c r="C1002" s="35">
        <v>5</v>
      </c>
    </row>
    <row r="1003" spans="1:3">
      <c r="A1003" t="s">
        <v>558</v>
      </c>
      <c r="B1003" s="2" t="s">
        <v>926</v>
      </c>
      <c r="C1003" s="35">
        <v>28</v>
      </c>
    </row>
    <row r="1004" spans="1:3">
      <c r="A1004" t="s">
        <v>559</v>
      </c>
      <c r="B1004" s="2" t="s">
        <v>914</v>
      </c>
      <c r="C1004" s="35">
        <v>9</v>
      </c>
    </row>
    <row r="1005" spans="1:3">
      <c r="A1005" t="s">
        <v>559</v>
      </c>
      <c r="B1005" s="2" t="s">
        <v>915</v>
      </c>
      <c r="C1005" s="35">
        <v>1</v>
      </c>
    </row>
    <row r="1006" spans="1:3">
      <c r="A1006" t="s">
        <v>559</v>
      </c>
      <c r="B1006" s="2" t="s">
        <v>906</v>
      </c>
      <c r="C1006" s="35">
        <v>9</v>
      </c>
    </row>
    <row r="1007" spans="1:3">
      <c r="A1007" t="s">
        <v>559</v>
      </c>
      <c r="B1007" s="2" t="s">
        <v>907</v>
      </c>
      <c r="C1007" s="35">
        <v>22</v>
      </c>
    </row>
    <row r="1008" spans="1:3">
      <c r="A1008" t="s">
        <v>559</v>
      </c>
      <c r="B1008" s="2" t="s">
        <v>908</v>
      </c>
      <c r="C1008" s="35">
        <v>23</v>
      </c>
    </row>
    <row r="1009" spans="1:3">
      <c r="A1009" t="s">
        <v>559</v>
      </c>
      <c r="B1009" s="2" t="s">
        <v>619</v>
      </c>
      <c r="C1009" s="35">
        <v>1</v>
      </c>
    </row>
    <row r="1010" spans="1:3">
      <c r="A1010" t="s">
        <v>559</v>
      </c>
      <c r="B1010" s="2" t="s">
        <v>663</v>
      </c>
      <c r="C1010" s="35">
        <v>1</v>
      </c>
    </row>
    <row r="1011" spans="1:3">
      <c r="A1011" t="s">
        <v>559</v>
      </c>
      <c r="B1011" s="2" t="s">
        <v>916</v>
      </c>
      <c r="C1011" s="35">
        <v>3</v>
      </c>
    </row>
    <row r="1012" spans="1:3">
      <c r="A1012" t="s">
        <v>559</v>
      </c>
      <c r="B1012" s="2" t="s">
        <v>882</v>
      </c>
      <c r="C1012" s="35">
        <v>3</v>
      </c>
    </row>
    <row r="1013" spans="1:3">
      <c r="A1013" t="s">
        <v>559</v>
      </c>
      <c r="B1013" s="2" t="s">
        <v>883</v>
      </c>
      <c r="C1013" s="35">
        <v>3</v>
      </c>
    </row>
    <row r="1014" spans="1:3">
      <c r="A1014" t="s">
        <v>559</v>
      </c>
      <c r="B1014" s="2" t="s">
        <v>884</v>
      </c>
      <c r="C1014" s="35">
        <v>3</v>
      </c>
    </row>
    <row r="1015" spans="1:3">
      <c r="A1015" t="s">
        <v>559</v>
      </c>
      <c r="B1015" s="2" t="s">
        <v>917</v>
      </c>
      <c r="C1015" s="35">
        <v>27</v>
      </c>
    </row>
    <row r="1016" spans="1:3">
      <c r="A1016" t="s">
        <v>559</v>
      </c>
      <c r="B1016" s="2" t="s">
        <v>885</v>
      </c>
      <c r="C1016" s="35">
        <v>3</v>
      </c>
    </row>
    <row r="1017" spans="1:3">
      <c r="A1017" t="s">
        <v>559</v>
      </c>
      <c r="B1017" s="2" t="s">
        <v>918</v>
      </c>
      <c r="C1017" s="35">
        <v>28</v>
      </c>
    </row>
    <row r="1018" spans="1:3">
      <c r="A1018" t="s">
        <v>559</v>
      </c>
      <c r="B1018" s="2" t="s">
        <v>919</v>
      </c>
      <c r="C1018" s="35">
        <v>28</v>
      </c>
    </row>
    <row r="1019" spans="1:3">
      <c r="A1019" t="s">
        <v>559</v>
      </c>
      <c r="B1019" s="2" t="s">
        <v>729</v>
      </c>
      <c r="C1019" s="35">
        <v>1</v>
      </c>
    </row>
    <row r="1020" spans="1:3">
      <c r="A1020" t="s">
        <v>559</v>
      </c>
      <c r="B1020" s="2" t="s">
        <v>920</v>
      </c>
      <c r="C1020" s="35">
        <v>3</v>
      </c>
    </row>
    <row r="1021" spans="1:3">
      <c r="A1021" t="s">
        <v>559</v>
      </c>
      <c r="B1021" s="2" t="s">
        <v>921</v>
      </c>
      <c r="C1021" s="35">
        <v>27</v>
      </c>
    </row>
    <row r="1022" spans="1:3">
      <c r="A1022" t="s">
        <v>559</v>
      </c>
      <c r="B1022" s="2" t="s">
        <v>762</v>
      </c>
      <c r="C1022" s="35">
        <v>3</v>
      </c>
    </row>
    <row r="1023" spans="1:3">
      <c r="A1023" t="s">
        <v>559</v>
      </c>
      <c r="B1023" s="2" t="s">
        <v>890</v>
      </c>
      <c r="C1023" s="35">
        <v>1</v>
      </c>
    </row>
    <row r="1024" spans="1:3">
      <c r="A1024" t="s">
        <v>559</v>
      </c>
      <c r="B1024" s="2" t="s">
        <v>922</v>
      </c>
      <c r="C1024" s="35">
        <v>3</v>
      </c>
    </row>
    <row r="1025" spans="1:3">
      <c r="A1025" t="s">
        <v>559</v>
      </c>
      <c r="B1025" s="2" t="s">
        <v>923</v>
      </c>
      <c r="C1025" s="35">
        <v>3</v>
      </c>
    </row>
    <row r="1026" spans="1:3">
      <c r="A1026" t="s">
        <v>559</v>
      </c>
      <c r="B1026" s="2" t="s">
        <v>924</v>
      </c>
      <c r="C1026" s="35">
        <v>3</v>
      </c>
    </row>
    <row r="1027" spans="1:3">
      <c r="A1027" t="s">
        <v>559</v>
      </c>
      <c r="B1027" s="2" t="s">
        <v>892</v>
      </c>
      <c r="C1027" s="35">
        <v>19</v>
      </c>
    </row>
    <row r="1028" spans="1:3">
      <c r="A1028" t="s">
        <v>559</v>
      </c>
      <c r="B1028" s="2" t="s">
        <v>893</v>
      </c>
      <c r="C1028" s="35">
        <v>19</v>
      </c>
    </row>
    <row r="1029" spans="1:3">
      <c r="A1029" t="s">
        <v>559</v>
      </c>
      <c r="B1029" s="2" t="s">
        <v>894</v>
      </c>
      <c r="C1029" s="35">
        <v>19</v>
      </c>
    </row>
    <row r="1030" spans="1:3">
      <c r="A1030" t="s">
        <v>559</v>
      </c>
      <c r="B1030" s="2" t="s">
        <v>895</v>
      </c>
      <c r="C1030" s="35">
        <v>3</v>
      </c>
    </row>
    <row r="1031" spans="1:3">
      <c r="A1031" t="s">
        <v>559</v>
      </c>
      <c r="B1031" s="2" t="s">
        <v>896</v>
      </c>
      <c r="C1031" s="35">
        <v>3</v>
      </c>
    </row>
    <row r="1032" spans="1:3">
      <c r="A1032" t="s">
        <v>559</v>
      </c>
      <c r="B1032" s="2" t="s">
        <v>819</v>
      </c>
      <c r="C1032" s="35">
        <v>1</v>
      </c>
    </row>
    <row r="1033" spans="1:3">
      <c r="A1033" t="s">
        <v>559</v>
      </c>
      <c r="B1033" s="2" t="s">
        <v>897</v>
      </c>
      <c r="C1033" s="35">
        <v>3</v>
      </c>
    </row>
    <row r="1034" spans="1:3">
      <c r="A1034" t="s">
        <v>559</v>
      </c>
      <c r="B1034" s="2" t="s">
        <v>925</v>
      </c>
      <c r="C1034" s="35">
        <v>28</v>
      </c>
    </row>
    <row r="1035" spans="1:3">
      <c r="A1035" t="s">
        <v>559</v>
      </c>
      <c r="B1035" s="2" t="s">
        <v>899</v>
      </c>
      <c r="C1035" s="35">
        <v>21</v>
      </c>
    </row>
    <row r="1036" spans="1:3">
      <c r="A1036" t="s">
        <v>559</v>
      </c>
      <c r="B1036" s="2" t="s">
        <v>900</v>
      </c>
      <c r="C1036" s="35">
        <v>3</v>
      </c>
    </row>
    <row r="1037" spans="1:3">
      <c r="A1037" t="s">
        <v>559</v>
      </c>
      <c r="B1037" s="2" t="s">
        <v>841</v>
      </c>
      <c r="C1037" s="35">
        <v>1</v>
      </c>
    </row>
    <row r="1038" spans="1:3">
      <c r="A1038" t="s">
        <v>559</v>
      </c>
      <c r="B1038" s="2" t="s">
        <v>842</v>
      </c>
      <c r="C1038" s="35">
        <v>1</v>
      </c>
    </row>
    <row r="1039" spans="1:3">
      <c r="A1039" t="s">
        <v>559</v>
      </c>
      <c r="B1039" s="2" t="s">
        <v>901</v>
      </c>
      <c r="C1039" s="35">
        <v>3</v>
      </c>
    </row>
    <row r="1040" spans="1:3">
      <c r="A1040" t="s">
        <v>559</v>
      </c>
      <c r="B1040" s="2" t="s">
        <v>912</v>
      </c>
      <c r="C1040" s="35">
        <v>22</v>
      </c>
    </row>
    <row r="1041" spans="1:3">
      <c r="A1041" t="s">
        <v>559</v>
      </c>
      <c r="B1041" s="2" t="s">
        <v>854</v>
      </c>
      <c r="C1041" s="35">
        <v>3</v>
      </c>
    </row>
    <row r="1042" spans="1:3">
      <c r="A1042" t="s">
        <v>559</v>
      </c>
      <c r="B1042" s="2" t="s">
        <v>868</v>
      </c>
      <c r="C1042" s="35">
        <v>5</v>
      </c>
    </row>
    <row r="1043" spans="1:3">
      <c r="A1043" t="s">
        <v>559</v>
      </c>
      <c r="B1043" s="2" t="s">
        <v>926</v>
      </c>
      <c r="C1043" s="35">
        <v>28</v>
      </c>
    </row>
    <row r="1044" spans="1:3">
      <c r="A1044" t="s">
        <v>561</v>
      </c>
      <c r="B1044" s="2" t="s">
        <v>879</v>
      </c>
      <c r="C1044" s="35">
        <v>3</v>
      </c>
    </row>
    <row r="1045" spans="1:3">
      <c r="A1045" t="s">
        <v>561</v>
      </c>
      <c r="B1045" s="2" t="s">
        <v>914</v>
      </c>
      <c r="C1045" s="35">
        <v>9</v>
      </c>
    </row>
    <row r="1046" spans="1:3">
      <c r="A1046" t="s">
        <v>561</v>
      </c>
      <c r="B1046" s="2" t="s">
        <v>915</v>
      </c>
      <c r="C1046" s="35">
        <v>1</v>
      </c>
    </row>
    <row r="1047" spans="1:3">
      <c r="A1047" t="s">
        <v>561</v>
      </c>
      <c r="B1047" s="2" t="s">
        <v>906</v>
      </c>
      <c r="C1047" s="35">
        <v>9</v>
      </c>
    </row>
    <row r="1048" spans="1:3">
      <c r="A1048" t="s">
        <v>561</v>
      </c>
      <c r="B1048" s="2" t="s">
        <v>907</v>
      </c>
      <c r="C1048" s="35">
        <v>22</v>
      </c>
    </row>
    <row r="1049" spans="1:3">
      <c r="A1049" t="s">
        <v>561</v>
      </c>
      <c r="B1049" s="2" t="s">
        <v>908</v>
      </c>
      <c r="C1049" s="35">
        <v>23</v>
      </c>
    </row>
    <row r="1050" spans="1:3">
      <c r="A1050" t="s">
        <v>561</v>
      </c>
      <c r="B1050" s="2" t="s">
        <v>619</v>
      </c>
      <c r="C1050" s="35">
        <v>1</v>
      </c>
    </row>
    <row r="1051" spans="1:3">
      <c r="A1051" t="s">
        <v>561</v>
      </c>
      <c r="B1051" s="2" t="s">
        <v>663</v>
      </c>
      <c r="C1051" s="35">
        <v>1</v>
      </c>
    </row>
    <row r="1052" spans="1:3">
      <c r="A1052" t="s">
        <v>561</v>
      </c>
      <c r="B1052" s="2" t="s">
        <v>916</v>
      </c>
      <c r="C1052" s="35">
        <v>3</v>
      </c>
    </row>
    <row r="1053" spans="1:3">
      <c r="A1053" t="s">
        <v>561</v>
      </c>
      <c r="B1053" s="2" t="s">
        <v>882</v>
      </c>
      <c r="C1053" s="35">
        <v>3</v>
      </c>
    </row>
    <row r="1054" spans="1:3">
      <c r="A1054" t="s">
        <v>561</v>
      </c>
      <c r="B1054" s="2" t="s">
        <v>883</v>
      </c>
      <c r="C1054" s="35">
        <v>3</v>
      </c>
    </row>
    <row r="1055" spans="1:3">
      <c r="A1055" t="s">
        <v>561</v>
      </c>
      <c r="B1055" s="2" t="s">
        <v>884</v>
      </c>
      <c r="C1055" s="35">
        <v>3</v>
      </c>
    </row>
    <row r="1056" spans="1:3">
      <c r="A1056" t="s">
        <v>561</v>
      </c>
      <c r="B1056" s="2" t="s">
        <v>917</v>
      </c>
      <c r="C1056" s="35">
        <v>27</v>
      </c>
    </row>
    <row r="1057" spans="1:3">
      <c r="A1057" t="s">
        <v>561</v>
      </c>
      <c r="B1057" s="2" t="s">
        <v>885</v>
      </c>
      <c r="C1057" s="35">
        <v>3</v>
      </c>
    </row>
    <row r="1058" spans="1:3">
      <c r="A1058" t="s">
        <v>561</v>
      </c>
      <c r="B1058" s="2" t="s">
        <v>918</v>
      </c>
      <c r="C1058" s="35">
        <v>28</v>
      </c>
    </row>
    <row r="1059" spans="1:3">
      <c r="A1059" t="s">
        <v>561</v>
      </c>
      <c r="B1059" s="2" t="s">
        <v>919</v>
      </c>
      <c r="C1059" s="35">
        <v>28</v>
      </c>
    </row>
    <row r="1060" spans="1:3">
      <c r="A1060" t="s">
        <v>561</v>
      </c>
      <c r="B1060" s="2" t="s">
        <v>729</v>
      </c>
      <c r="C1060" s="35">
        <v>1</v>
      </c>
    </row>
    <row r="1061" spans="1:3">
      <c r="A1061" t="s">
        <v>561</v>
      </c>
      <c r="B1061" s="2" t="s">
        <v>920</v>
      </c>
      <c r="C1061" s="35">
        <v>3</v>
      </c>
    </row>
    <row r="1062" spans="1:3">
      <c r="A1062" t="s">
        <v>561</v>
      </c>
      <c r="B1062" s="2" t="s">
        <v>921</v>
      </c>
      <c r="C1062" s="35">
        <v>27</v>
      </c>
    </row>
    <row r="1063" spans="1:3">
      <c r="A1063" t="s">
        <v>561</v>
      </c>
      <c r="B1063" s="2" t="s">
        <v>762</v>
      </c>
      <c r="C1063" s="35">
        <v>3</v>
      </c>
    </row>
    <row r="1064" spans="1:3">
      <c r="A1064" t="s">
        <v>561</v>
      </c>
      <c r="B1064" s="2" t="s">
        <v>890</v>
      </c>
      <c r="C1064" s="35">
        <v>1</v>
      </c>
    </row>
    <row r="1065" spans="1:3">
      <c r="A1065" t="s">
        <v>561</v>
      </c>
      <c r="B1065" s="2" t="s">
        <v>922</v>
      </c>
      <c r="C1065" s="35">
        <v>3</v>
      </c>
    </row>
    <row r="1066" spans="1:3">
      <c r="A1066" t="s">
        <v>561</v>
      </c>
      <c r="B1066" s="2" t="s">
        <v>923</v>
      </c>
      <c r="C1066" s="35">
        <v>3</v>
      </c>
    </row>
    <row r="1067" spans="1:3">
      <c r="A1067" t="s">
        <v>561</v>
      </c>
      <c r="B1067" s="2" t="s">
        <v>924</v>
      </c>
      <c r="C1067" s="35">
        <v>3</v>
      </c>
    </row>
    <row r="1068" spans="1:3">
      <c r="A1068" t="s">
        <v>561</v>
      </c>
      <c r="B1068" s="2" t="s">
        <v>892</v>
      </c>
      <c r="C1068" s="35">
        <v>19</v>
      </c>
    </row>
    <row r="1069" spans="1:3">
      <c r="A1069" t="s">
        <v>561</v>
      </c>
      <c r="B1069" s="2" t="s">
        <v>893</v>
      </c>
      <c r="C1069" s="35">
        <v>19</v>
      </c>
    </row>
    <row r="1070" spans="1:3">
      <c r="A1070" t="s">
        <v>561</v>
      </c>
      <c r="B1070" s="2" t="s">
        <v>894</v>
      </c>
      <c r="C1070" s="35">
        <v>19</v>
      </c>
    </row>
    <row r="1071" spans="1:3">
      <c r="A1071" t="s">
        <v>561</v>
      </c>
      <c r="B1071" s="2" t="s">
        <v>895</v>
      </c>
      <c r="C1071" s="35">
        <v>3</v>
      </c>
    </row>
    <row r="1072" spans="1:3">
      <c r="A1072" t="s">
        <v>561</v>
      </c>
      <c r="B1072" s="2" t="s">
        <v>896</v>
      </c>
      <c r="C1072" s="35">
        <v>3</v>
      </c>
    </row>
    <row r="1073" spans="1:3">
      <c r="A1073" t="s">
        <v>561</v>
      </c>
      <c r="B1073" s="2" t="s">
        <v>819</v>
      </c>
      <c r="C1073" s="35">
        <v>1</v>
      </c>
    </row>
    <row r="1074" spans="1:3">
      <c r="A1074" t="s">
        <v>561</v>
      </c>
      <c r="B1074" s="2" t="s">
        <v>897</v>
      </c>
      <c r="C1074" s="35">
        <v>3</v>
      </c>
    </row>
    <row r="1075" spans="1:3">
      <c r="A1075" t="s">
        <v>561</v>
      </c>
      <c r="B1075" s="2" t="s">
        <v>925</v>
      </c>
      <c r="C1075" s="35">
        <v>28</v>
      </c>
    </row>
    <row r="1076" spans="1:3">
      <c r="A1076" t="s">
        <v>561</v>
      </c>
      <c r="B1076" s="2" t="s">
        <v>899</v>
      </c>
      <c r="C1076" s="35">
        <v>21</v>
      </c>
    </row>
    <row r="1077" spans="1:3">
      <c r="A1077" t="s">
        <v>561</v>
      </c>
      <c r="B1077" s="2" t="s">
        <v>900</v>
      </c>
      <c r="C1077" s="35">
        <v>3</v>
      </c>
    </row>
    <row r="1078" spans="1:3">
      <c r="A1078" t="s">
        <v>561</v>
      </c>
      <c r="B1078" s="2" t="s">
        <v>841</v>
      </c>
      <c r="C1078" s="35">
        <v>1</v>
      </c>
    </row>
    <row r="1079" spans="1:3">
      <c r="A1079" t="s">
        <v>561</v>
      </c>
      <c r="B1079" s="2" t="s">
        <v>842</v>
      </c>
      <c r="C1079" s="35">
        <v>1</v>
      </c>
    </row>
    <row r="1080" spans="1:3">
      <c r="A1080" t="s">
        <v>561</v>
      </c>
      <c r="B1080" s="2" t="s">
        <v>901</v>
      </c>
      <c r="C1080" s="35">
        <v>3</v>
      </c>
    </row>
    <row r="1081" spans="1:3">
      <c r="A1081" t="s">
        <v>561</v>
      </c>
      <c r="B1081" s="2" t="s">
        <v>912</v>
      </c>
      <c r="C1081" s="35">
        <v>22</v>
      </c>
    </row>
    <row r="1082" spans="1:3">
      <c r="A1082" t="s">
        <v>561</v>
      </c>
      <c r="B1082" s="2" t="s">
        <v>854</v>
      </c>
      <c r="C1082" s="35">
        <v>3</v>
      </c>
    </row>
    <row r="1083" spans="1:3">
      <c r="A1083" t="s">
        <v>561</v>
      </c>
      <c r="B1083" s="2" t="s">
        <v>868</v>
      </c>
      <c r="C1083" s="35">
        <v>5</v>
      </c>
    </row>
    <row r="1084" spans="1:3">
      <c r="A1084" t="s">
        <v>561</v>
      </c>
      <c r="B1084" s="2" t="s">
        <v>926</v>
      </c>
      <c r="C1084" s="35">
        <v>28</v>
      </c>
    </row>
    <row r="1085" spans="1:3">
      <c r="A1085" t="s">
        <v>563</v>
      </c>
      <c r="B1085" s="2" t="s">
        <v>879</v>
      </c>
      <c r="C1085" s="35">
        <v>3</v>
      </c>
    </row>
    <row r="1086" spans="1:3">
      <c r="A1086" t="s">
        <v>563</v>
      </c>
      <c r="B1086" s="2" t="s">
        <v>906</v>
      </c>
      <c r="C1086" s="35">
        <v>9</v>
      </c>
    </row>
    <row r="1087" spans="1:3">
      <c r="A1087" t="s">
        <v>563</v>
      </c>
      <c r="B1087" s="2" t="s">
        <v>908</v>
      </c>
      <c r="C1087" s="35">
        <v>23</v>
      </c>
    </row>
    <row r="1088" spans="1:3">
      <c r="A1088" t="s">
        <v>563</v>
      </c>
      <c r="B1088" s="2" t="s">
        <v>916</v>
      </c>
      <c r="C1088" s="35">
        <v>3</v>
      </c>
    </row>
    <row r="1089" spans="1:3">
      <c r="A1089" t="s">
        <v>563</v>
      </c>
      <c r="B1089" s="2" t="s">
        <v>917</v>
      </c>
      <c r="C1089" s="35">
        <v>27</v>
      </c>
    </row>
    <row r="1090" spans="1:3">
      <c r="A1090" t="s">
        <v>563</v>
      </c>
      <c r="B1090" s="2" t="s">
        <v>885</v>
      </c>
      <c r="C1090" s="35">
        <v>3</v>
      </c>
    </row>
    <row r="1091" spans="1:3">
      <c r="A1091" t="s">
        <v>563</v>
      </c>
      <c r="B1091" s="2" t="s">
        <v>699</v>
      </c>
      <c r="C1091" s="35">
        <v>1</v>
      </c>
    </row>
    <row r="1092" spans="1:3">
      <c r="A1092" t="s">
        <v>563</v>
      </c>
      <c r="B1092" s="2" t="s">
        <v>927</v>
      </c>
      <c r="C1092" s="35">
        <v>1</v>
      </c>
    </row>
    <row r="1093" spans="1:3">
      <c r="A1093" t="s">
        <v>563</v>
      </c>
      <c r="B1093" s="2" t="s">
        <v>729</v>
      </c>
      <c r="C1093" s="35">
        <v>1</v>
      </c>
    </row>
    <row r="1094" spans="1:3">
      <c r="A1094" t="s">
        <v>563</v>
      </c>
      <c r="B1094" s="2" t="s">
        <v>920</v>
      </c>
      <c r="C1094" s="35">
        <v>3</v>
      </c>
    </row>
    <row r="1095" spans="1:3">
      <c r="A1095" t="s">
        <v>563</v>
      </c>
      <c r="B1095" s="2" t="s">
        <v>921</v>
      </c>
      <c r="C1095" s="35">
        <v>27</v>
      </c>
    </row>
    <row r="1096" spans="1:3">
      <c r="A1096" t="s">
        <v>563</v>
      </c>
      <c r="B1096" s="2" t="s">
        <v>890</v>
      </c>
      <c r="C1096" s="35">
        <v>1</v>
      </c>
    </row>
    <row r="1097" spans="1:3">
      <c r="A1097" t="s">
        <v>563</v>
      </c>
      <c r="B1097" s="2" t="s">
        <v>922</v>
      </c>
      <c r="C1097" s="35">
        <v>3</v>
      </c>
    </row>
    <row r="1098" spans="1:3">
      <c r="A1098" t="s">
        <v>563</v>
      </c>
      <c r="B1098" s="2" t="s">
        <v>923</v>
      </c>
      <c r="C1098" s="35">
        <v>3</v>
      </c>
    </row>
    <row r="1099" spans="1:3">
      <c r="A1099" t="s">
        <v>563</v>
      </c>
      <c r="B1099" s="2" t="s">
        <v>924</v>
      </c>
      <c r="C1099" s="35">
        <v>3</v>
      </c>
    </row>
    <row r="1100" spans="1:3">
      <c r="A1100" t="s">
        <v>563</v>
      </c>
      <c r="B1100" s="2" t="s">
        <v>766</v>
      </c>
      <c r="C1100" s="35">
        <v>3</v>
      </c>
    </row>
    <row r="1101" spans="1:3">
      <c r="A1101" t="s">
        <v>563</v>
      </c>
      <c r="B1101" s="2" t="s">
        <v>892</v>
      </c>
      <c r="C1101" s="35">
        <v>19</v>
      </c>
    </row>
    <row r="1102" spans="1:3">
      <c r="A1102" t="s">
        <v>563</v>
      </c>
      <c r="B1102" s="2" t="s">
        <v>893</v>
      </c>
      <c r="C1102" s="35">
        <v>19</v>
      </c>
    </row>
    <row r="1103" spans="1:3">
      <c r="A1103" t="s">
        <v>563</v>
      </c>
      <c r="B1103" s="2" t="s">
        <v>894</v>
      </c>
      <c r="C1103" s="35">
        <v>19</v>
      </c>
    </row>
    <row r="1104" spans="1:3">
      <c r="A1104" t="s">
        <v>563</v>
      </c>
      <c r="B1104" s="2" t="s">
        <v>819</v>
      </c>
      <c r="C1104" s="35">
        <v>1</v>
      </c>
    </row>
    <row r="1105" spans="1:3">
      <c r="A1105" t="s">
        <v>563</v>
      </c>
      <c r="B1105" s="2" t="s">
        <v>899</v>
      </c>
      <c r="C1105" s="35">
        <v>21</v>
      </c>
    </row>
    <row r="1106" spans="1:3">
      <c r="A1106" t="s">
        <v>563</v>
      </c>
      <c r="B1106" s="2" t="s">
        <v>900</v>
      </c>
      <c r="C1106" s="35">
        <v>3</v>
      </c>
    </row>
    <row r="1107" spans="1:3">
      <c r="A1107" t="s">
        <v>563</v>
      </c>
      <c r="B1107" s="2" t="s">
        <v>841</v>
      </c>
      <c r="C1107" s="35">
        <v>1</v>
      </c>
    </row>
    <row r="1108" spans="1:3">
      <c r="A1108" t="s">
        <v>563</v>
      </c>
      <c r="B1108" s="2" t="s">
        <v>842</v>
      </c>
      <c r="C1108" s="35">
        <v>1</v>
      </c>
    </row>
    <row r="1109" spans="1:3">
      <c r="A1109" t="s">
        <v>565</v>
      </c>
      <c r="B1109" s="2" t="s">
        <v>879</v>
      </c>
      <c r="C1109" s="35">
        <v>3</v>
      </c>
    </row>
    <row r="1110" spans="1:3">
      <c r="A1110" t="s">
        <v>565</v>
      </c>
      <c r="B1110" s="2" t="s">
        <v>906</v>
      </c>
      <c r="C1110" s="35">
        <v>9</v>
      </c>
    </row>
    <row r="1111" spans="1:3">
      <c r="A1111" t="s">
        <v>565</v>
      </c>
      <c r="B1111" s="2" t="s">
        <v>908</v>
      </c>
      <c r="C1111" s="35">
        <v>23</v>
      </c>
    </row>
    <row r="1112" spans="1:3">
      <c r="A1112" t="s">
        <v>565</v>
      </c>
      <c r="B1112" s="2" t="s">
        <v>916</v>
      </c>
      <c r="C1112" s="35">
        <v>3</v>
      </c>
    </row>
    <row r="1113" spans="1:3">
      <c r="A1113" t="s">
        <v>565</v>
      </c>
      <c r="B1113" s="2" t="s">
        <v>917</v>
      </c>
      <c r="C1113" s="35">
        <v>27</v>
      </c>
    </row>
    <row r="1114" spans="1:3">
      <c r="A1114" t="s">
        <v>565</v>
      </c>
      <c r="B1114" s="2" t="s">
        <v>885</v>
      </c>
      <c r="C1114" s="35">
        <v>3</v>
      </c>
    </row>
    <row r="1115" spans="1:3">
      <c r="A1115" t="s">
        <v>565</v>
      </c>
      <c r="B1115" s="2" t="s">
        <v>699</v>
      </c>
      <c r="C1115" s="35">
        <v>1</v>
      </c>
    </row>
    <row r="1116" spans="1:3">
      <c r="A1116" t="s">
        <v>565</v>
      </c>
      <c r="B1116" s="2" t="s">
        <v>927</v>
      </c>
      <c r="C1116" s="35">
        <v>1</v>
      </c>
    </row>
    <row r="1117" spans="1:3">
      <c r="A1117" t="s">
        <v>565</v>
      </c>
      <c r="B1117" s="2" t="s">
        <v>729</v>
      </c>
      <c r="C1117" s="35">
        <v>1</v>
      </c>
    </row>
    <row r="1118" spans="1:3">
      <c r="A1118" t="s">
        <v>565</v>
      </c>
      <c r="B1118" s="2" t="s">
        <v>920</v>
      </c>
      <c r="C1118" s="35">
        <v>3</v>
      </c>
    </row>
    <row r="1119" spans="1:3">
      <c r="A1119" t="s">
        <v>565</v>
      </c>
      <c r="B1119" s="2" t="s">
        <v>921</v>
      </c>
      <c r="C1119" s="35">
        <v>27</v>
      </c>
    </row>
    <row r="1120" spans="1:3">
      <c r="A1120" t="s">
        <v>565</v>
      </c>
      <c r="B1120" s="2" t="s">
        <v>890</v>
      </c>
      <c r="C1120" s="35">
        <v>1</v>
      </c>
    </row>
    <row r="1121" spans="1:3">
      <c r="A1121" t="s">
        <v>565</v>
      </c>
      <c r="B1121" s="2" t="s">
        <v>922</v>
      </c>
      <c r="C1121" s="35">
        <v>3</v>
      </c>
    </row>
    <row r="1122" spans="1:3">
      <c r="A1122" t="s">
        <v>565</v>
      </c>
      <c r="B1122" s="2" t="s">
        <v>923</v>
      </c>
      <c r="C1122" s="35">
        <v>3</v>
      </c>
    </row>
    <row r="1123" spans="1:3">
      <c r="A1123" t="s">
        <v>565</v>
      </c>
      <c r="B1123" s="2" t="s">
        <v>924</v>
      </c>
      <c r="C1123" s="35">
        <v>3</v>
      </c>
    </row>
    <row r="1124" spans="1:3">
      <c r="A1124" t="s">
        <v>565</v>
      </c>
      <c r="B1124" s="2" t="s">
        <v>766</v>
      </c>
      <c r="C1124" s="35">
        <v>3</v>
      </c>
    </row>
    <row r="1125" spans="1:3">
      <c r="A1125" t="s">
        <v>565</v>
      </c>
      <c r="B1125" s="2" t="s">
        <v>892</v>
      </c>
      <c r="C1125" s="35">
        <v>19</v>
      </c>
    </row>
    <row r="1126" spans="1:3">
      <c r="A1126" t="s">
        <v>565</v>
      </c>
      <c r="B1126" s="2" t="s">
        <v>893</v>
      </c>
      <c r="C1126" s="35">
        <v>19</v>
      </c>
    </row>
    <row r="1127" spans="1:3">
      <c r="A1127" t="s">
        <v>565</v>
      </c>
      <c r="B1127" s="2" t="s">
        <v>894</v>
      </c>
      <c r="C1127" s="35">
        <v>19</v>
      </c>
    </row>
    <row r="1128" spans="1:3">
      <c r="A1128" t="s">
        <v>565</v>
      </c>
      <c r="B1128" s="2" t="s">
        <v>819</v>
      </c>
      <c r="C1128" s="35">
        <v>1</v>
      </c>
    </row>
    <row r="1129" spans="1:3">
      <c r="A1129" t="s">
        <v>565</v>
      </c>
      <c r="B1129" s="2" t="s">
        <v>899</v>
      </c>
      <c r="C1129" s="35">
        <v>21</v>
      </c>
    </row>
    <row r="1130" spans="1:3">
      <c r="A1130" t="s">
        <v>565</v>
      </c>
      <c r="B1130" s="2" t="s">
        <v>900</v>
      </c>
      <c r="C1130" s="35">
        <v>3</v>
      </c>
    </row>
    <row r="1131" spans="1:3">
      <c r="A1131" t="s">
        <v>565</v>
      </c>
      <c r="B1131" s="2" t="s">
        <v>841</v>
      </c>
      <c r="C1131" s="35">
        <v>1</v>
      </c>
    </row>
    <row r="1132" spans="1:3">
      <c r="A1132" t="s">
        <v>565</v>
      </c>
      <c r="B1132" s="2" t="s">
        <v>842</v>
      </c>
      <c r="C1132" s="35">
        <v>1</v>
      </c>
    </row>
    <row r="1133" spans="1:3">
      <c r="A1133" t="s">
        <v>567</v>
      </c>
      <c r="B1133" s="2" t="s">
        <v>879</v>
      </c>
      <c r="C1133" s="35">
        <v>3</v>
      </c>
    </row>
    <row r="1134" spans="1:3">
      <c r="A1134" t="s">
        <v>567</v>
      </c>
      <c r="B1134" s="2" t="s">
        <v>906</v>
      </c>
      <c r="C1134" s="35">
        <v>9</v>
      </c>
    </row>
    <row r="1135" spans="1:3">
      <c r="A1135" t="s">
        <v>567</v>
      </c>
      <c r="B1135" s="2" t="s">
        <v>908</v>
      </c>
      <c r="C1135" s="35">
        <v>23</v>
      </c>
    </row>
    <row r="1136" spans="1:3">
      <c r="A1136" t="s">
        <v>567</v>
      </c>
      <c r="B1136" s="2" t="s">
        <v>916</v>
      </c>
      <c r="C1136" s="35">
        <v>3</v>
      </c>
    </row>
    <row r="1137" spans="1:3">
      <c r="A1137" t="s">
        <v>567</v>
      </c>
      <c r="B1137" s="2" t="s">
        <v>917</v>
      </c>
      <c r="C1137" s="35">
        <v>27</v>
      </c>
    </row>
    <row r="1138" spans="1:3">
      <c r="A1138" t="s">
        <v>567</v>
      </c>
      <c r="B1138" s="2" t="s">
        <v>885</v>
      </c>
      <c r="C1138" s="35">
        <v>3</v>
      </c>
    </row>
    <row r="1139" spans="1:3">
      <c r="A1139" t="s">
        <v>567</v>
      </c>
      <c r="B1139" s="2" t="s">
        <v>699</v>
      </c>
      <c r="C1139" s="35">
        <v>1</v>
      </c>
    </row>
    <row r="1140" spans="1:3">
      <c r="A1140" t="s">
        <v>567</v>
      </c>
      <c r="B1140" s="2" t="s">
        <v>927</v>
      </c>
      <c r="C1140" s="35">
        <v>1</v>
      </c>
    </row>
    <row r="1141" spans="1:3">
      <c r="A1141" t="s">
        <v>567</v>
      </c>
      <c r="B1141" s="2" t="s">
        <v>729</v>
      </c>
      <c r="C1141" s="35">
        <v>1</v>
      </c>
    </row>
    <row r="1142" spans="1:3">
      <c r="A1142" t="s">
        <v>567</v>
      </c>
      <c r="B1142" s="2" t="s">
        <v>920</v>
      </c>
      <c r="C1142" s="35">
        <v>3</v>
      </c>
    </row>
    <row r="1143" spans="1:3">
      <c r="A1143" t="s">
        <v>567</v>
      </c>
      <c r="B1143" s="2" t="s">
        <v>921</v>
      </c>
      <c r="C1143" s="35">
        <v>27</v>
      </c>
    </row>
    <row r="1144" spans="1:3">
      <c r="A1144" t="s">
        <v>567</v>
      </c>
      <c r="B1144" s="2" t="s">
        <v>890</v>
      </c>
      <c r="C1144" s="35">
        <v>1</v>
      </c>
    </row>
    <row r="1145" spans="1:3">
      <c r="A1145" t="s">
        <v>567</v>
      </c>
      <c r="B1145" s="2" t="s">
        <v>922</v>
      </c>
      <c r="C1145" s="35">
        <v>3</v>
      </c>
    </row>
    <row r="1146" spans="1:3">
      <c r="A1146" t="s">
        <v>567</v>
      </c>
      <c r="B1146" s="2" t="s">
        <v>923</v>
      </c>
      <c r="C1146" s="35">
        <v>3</v>
      </c>
    </row>
    <row r="1147" spans="1:3">
      <c r="A1147" t="s">
        <v>567</v>
      </c>
      <c r="B1147" s="2" t="s">
        <v>924</v>
      </c>
      <c r="C1147" s="35">
        <v>3</v>
      </c>
    </row>
    <row r="1148" spans="1:3">
      <c r="A1148" t="s">
        <v>567</v>
      </c>
      <c r="B1148" s="2" t="s">
        <v>766</v>
      </c>
      <c r="C1148" s="35">
        <v>3</v>
      </c>
    </row>
    <row r="1149" spans="1:3">
      <c r="A1149" t="s">
        <v>567</v>
      </c>
      <c r="B1149" s="2" t="s">
        <v>892</v>
      </c>
      <c r="C1149" s="35">
        <v>19</v>
      </c>
    </row>
    <row r="1150" spans="1:3">
      <c r="A1150" t="s">
        <v>567</v>
      </c>
      <c r="B1150" s="2" t="s">
        <v>893</v>
      </c>
      <c r="C1150" s="35">
        <v>19</v>
      </c>
    </row>
    <row r="1151" spans="1:3">
      <c r="A1151" t="s">
        <v>567</v>
      </c>
      <c r="B1151" s="2" t="s">
        <v>894</v>
      </c>
      <c r="C1151" s="35">
        <v>19</v>
      </c>
    </row>
    <row r="1152" spans="1:3">
      <c r="A1152" t="s">
        <v>567</v>
      </c>
      <c r="B1152" s="2" t="s">
        <v>819</v>
      </c>
      <c r="C1152" s="35">
        <v>1</v>
      </c>
    </row>
    <row r="1153" spans="1:3">
      <c r="A1153" t="s">
        <v>567</v>
      </c>
      <c r="B1153" s="2" t="s">
        <v>899</v>
      </c>
      <c r="C1153" s="35">
        <v>21</v>
      </c>
    </row>
    <row r="1154" spans="1:3">
      <c r="A1154" t="s">
        <v>567</v>
      </c>
      <c r="B1154" s="2" t="s">
        <v>900</v>
      </c>
      <c r="C1154" s="35">
        <v>3</v>
      </c>
    </row>
    <row r="1155" spans="1:3">
      <c r="A1155" t="s">
        <v>567</v>
      </c>
      <c r="B1155" s="2" t="s">
        <v>841</v>
      </c>
      <c r="C1155" s="35">
        <v>1</v>
      </c>
    </row>
    <row r="1156" spans="1:3">
      <c r="A1156" t="s">
        <v>567</v>
      </c>
      <c r="B1156" s="2" t="s">
        <v>842</v>
      </c>
      <c r="C1156" s="35">
        <v>1</v>
      </c>
    </row>
    <row r="1157" spans="1:3">
      <c r="A1157" t="s">
        <v>569</v>
      </c>
      <c r="B1157" s="2" t="s">
        <v>879</v>
      </c>
      <c r="C1157" s="35">
        <v>3</v>
      </c>
    </row>
    <row r="1158" spans="1:3">
      <c r="A1158" t="s">
        <v>569</v>
      </c>
      <c r="B1158" s="2" t="s">
        <v>906</v>
      </c>
      <c r="C1158" s="35">
        <v>9</v>
      </c>
    </row>
    <row r="1159" spans="1:3">
      <c r="A1159" t="s">
        <v>569</v>
      </c>
      <c r="B1159" s="2" t="s">
        <v>908</v>
      </c>
      <c r="C1159" s="35">
        <v>23</v>
      </c>
    </row>
    <row r="1160" spans="1:3">
      <c r="A1160" t="s">
        <v>569</v>
      </c>
      <c r="B1160" s="2" t="s">
        <v>618</v>
      </c>
      <c r="C1160" s="35">
        <v>1</v>
      </c>
    </row>
    <row r="1161" spans="1:3">
      <c r="A1161" t="s">
        <v>569</v>
      </c>
      <c r="B1161" s="2" t="s">
        <v>916</v>
      </c>
      <c r="C1161" s="35">
        <v>3</v>
      </c>
    </row>
    <row r="1162" spans="1:3">
      <c r="A1162" t="s">
        <v>569</v>
      </c>
      <c r="B1162" s="2" t="s">
        <v>917</v>
      </c>
      <c r="C1162" s="35">
        <v>27</v>
      </c>
    </row>
    <row r="1163" spans="1:3">
      <c r="A1163" t="s">
        <v>569</v>
      </c>
      <c r="B1163" s="2" t="s">
        <v>885</v>
      </c>
      <c r="C1163" s="35">
        <v>3</v>
      </c>
    </row>
    <row r="1164" spans="1:3">
      <c r="A1164" t="s">
        <v>569</v>
      </c>
      <c r="B1164" s="2" t="s">
        <v>699</v>
      </c>
      <c r="C1164" s="35">
        <v>1</v>
      </c>
    </row>
    <row r="1165" spans="1:3">
      <c r="A1165" t="s">
        <v>569</v>
      </c>
      <c r="B1165" s="2" t="s">
        <v>927</v>
      </c>
      <c r="C1165" s="35">
        <v>1</v>
      </c>
    </row>
    <row r="1166" spans="1:3">
      <c r="A1166" t="s">
        <v>569</v>
      </c>
      <c r="B1166" s="2" t="s">
        <v>729</v>
      </c>
      <c r="C1166" s="35">
        <v>1</v>
      </c>
    </row>
    <row r="1167" spans="1:3">
      <c r="A1167" t="s">
        <v>569</v>
      </c>
      <c r="B1167" s="2" t="s">
        <v>920</v>
      </c>
      <c r="C1167" s="35">
        <v>3</v>
      </c>
    </row>
    <row r="1168" spans="1:3">
      <c r="A1168" t="s">
        <v>569</v>
      </c>
      <c r="B1168" s="2" t="s">
        <v>921</v>
      </c>
      <c r="C1168" s="35">
        <v>27</v>
      </c>
    </row>
    <row r="1169" spans="1:3">
      <c r="A1169" t="s">
        <v>569</v>
      </c>
      <c r="B1169" s="2" t="s">
        <v>890</v>
      </c>
      <c r="C1169" s="35">
        <v>1</v>
      </c>
    </row>
    <row r="1170" spans="1:3">
      <c r="A1170" t="s">
        <v>569</v>
      </c>
      <c r="B1170" s="2" t="s">
        <v>922</v>
      </c>
      <c r="C1170" s="35">
        <v>3</v>
      </c>
    </row>
    <row r="1171" spans="1:3">
      <c r="A1171" t="s">
        <v>569</v>
      </c>
      <c r="B1171" s="2" t="s">
        <v>923</v>
      </c>
      <c r="C1171" s="35">
        <v>3</v>
      </c>
    </row>
    <row r="1172" spans="1:3">
      <c r="A1172" t="s">
        <v>569</v>
      </c>
      <c r="B1172" s="2" t="s">
        <v>924</v>
      </c>
      <c r="C1172" s="35">
        <v>3</v>
      </c>
    </row>
    <row r="1173" spans="1:3">
      <c r="A1173" t="s">
        <v>569</v>
      </c>
      <c r="B1173" s="2" t="s">
        <v>766</v>
      </c>
      <c r="C1173" s="35">
        <v>3</v>
      </c>
    </row>
    <row r="1174" spans="1:3">
      <c r="A1174" t="s">
        <v>569</v>
      </c>
      <c r="B1174" s="2" t="s">
        <v>892</v>
      </c>
      <c r="C1174" s="35">
        <v>19</v>
      </c>
    </row>
    <row r="1175" spans="1:3">
      <c r="A1175" t="s">
        <v>569</v>
      </c>
      <c r="B1175" s="2" t="s">
        <v>893</v>
      </c>
      <c r="C1175" s="35">
        <v>19</v>
      </c>
    </row>
    <row r="1176" spans="1:3">
      <c r="A1176" t="s">
        <v>569</v>
      </c>
      <c r="B1176" s="2" t="s">
        <v>894</v>
      </c>
      <c r="C1176" s="35">
        <v>19</v>
      </c>
    </row>
    <row r="1177" spans="1:3">
      <c r="A1177" t="s">
        <v>569</v>
      </c>
      <c r="B1177" s="2" t="s">
        <v>819</v>
      </c>
      <c r="C1177" s="35">
        <v>1</v>
      </c>
    </row>
    <row r="1178" spans="1:3">
      <c r="A1178" t="s">
        <v>569</v>
      </c>
      <c r="B1178" s="2" t="s">
        <v>899</v>
      </c>
      <c r="C1178" s="35">
        <v>21</v>
      </c>
    </row>
    <row r="1179" spans="1:3">
      <c r="A1179" t="s">
        <v>569</v>
      </c>
      <c r="B1179" s="2" t="s">
        <v>900</v>
      </c>
      <c r="C1179" s="35">
        <v>3</v>
      </c>
    </row>
    <row r="1180" spans="1:3">
      <c r="A1180" t="s">
        <v>569</v>
      </c>
      <c r="B1180" s="2" t="s">
        <v>841</v>
      </c>
      <c r="C1180" s="35">
        <v>1</v>
      </c>
    </row>
    <row r="1181" spans="1:3">
      <c r="A1181" t="s">
        <v>569</v>
      </c>
      <c r="B1181" s="2" t="s">
        <v>842</v>
      </c>
      <c r="C1181" s="35">
        <v>1</v>
      </c>
    </row>
    <row r="1182" spans="1:3">
      <c r="A1182" t="s">
        <v>571</v>
      </c>
      <c r="B1182" s="2" t="s">
        <v>879</v>
      </c>
      <c r="C1182" s="35">
        <v>3</v>
      </c>
    </row>
    <row r="1183" spans="1:3">
      <c r="A1183" t="s">
        <v>571</v>
      </c>
      <c r="B1183" s="2" t="s">
        <v>906</v>
      </c>
      <c r="C1183" s="35">
        <v>9</v>
      </c>
    </row>
    <row r="1184" spans="1:3">
      <c r="A1184" t="s">
        <v>571</v>
      </c>
      <c r="B1184" s="2" t="s">
        <v>908</v>
      </c>
      <c r="C1184" s="35">
        <v>23</v>
      </c>
    </row>
    <row r="1185" spans="1:3">
      <c r="A1185" t="s">
        <v>571</v>
      </c>
      <c r="B1185" s="2" t="s">
        <v>916</v>
      </c>
      <c r="C1185" s="35">
        <v>3</v>
      </c>
    </row>
    <row r="1186" spans="1:3">
      <c r="A1186" t="s">
        <v>571</v>
      </c>
      <c r="B1186" s="2" t="s">
        <v>917</v>
      </c>
      <c r="C1186" s="35">
        <v>27</v>
      </c>
    </row>
    <row r="1187" spans="1:3">
      <c r="A1187" t="s">
        <v>571</v>
      </c>
      <c r="B1187" s="2" t="s">
        <v>885</v>
      </c>
      <c r="C1187" s="35">
        <v>3</v>
      </c>
    </row>
    <row r="1188" spans="1:3">
      <c r="A1188" t="s">
        <v>571</v>
      </c>
      <c r="B1188" s="2" t="s">
        <v>699</v>
      </c>
      <c r="C1188" s="35">
        <v>1</v>
      </c>
    </row>
    <row r="1189" spans="1:3">
      <c r="A1189" t="s">
        <v>571</v>
      </c>
      <c r="B1189" s="2" t="s">
        <v>927</v>
      </c>
      <c r="C1189" s="35">
        <v>1</v>
      </c>
    </row>
    <row r="1190" spans="1:3">
      <c r="A1190" t="s">
        <v>571</v>
      </c>
      <c r="B1190" s="2" t="s">
        <v>729</v>
      </c>
      <c r="C1190" s="35">
        <v>1</v>
      </c>
    </row>
    <row r="1191" spans="1:3">
      <c r="A1191" t="s">
        <v>571</v>
      </c>
      <c r="B1191" s="2" t="s">
        <v>920</v>
      </c>
      <c r="C1191" s="35">
        <v>3</v>
      </c>
    </row>
    <row r="1192" spans="1:3">
      <c r="A1192" t="s">
        <v>571</v>
      </c>
      <c r="B1192" s="2" t="s">
        <v>921</v>
      </c>
      <c r="C1192" s="35">
        <v>27</v>
      </c>
    </row>
    <row r="1193" spans="1:3">
      <c r="A1193" t="s">
        <v>571</v>
      </c>
      <c r="B1193" s="2" t="s">
        <v>890</v>
      </c>
      <c r="C1193" s="35">
        <v>1</v>
      </c>
    </row>
    <row r="1194" spans="1:3">
      <c r="A1194" t="s">
        <v>571</v>
      </c>
      <c r="B1194" s="2" t="s">
        <v>922</v>
      </c>
      <c r="C1194" s="35">
        <v>3</v>
      </c>
    </row>
    <row r="1195" spans="1:3">
      <c r="A1195" t="s">
        <v>571</v>
      </c>
      <c r="B1195" s="2" t="s">
        <v>923</v>
      </c>
      <c r="C1195" s="35">
        <v>3</v>
      </c>
    </row>
    <row r="1196" spans="1:3">
      <c r="A1196" t="s">
        <v>571</v>
      </c>
      <c r="B1196" s="2" t="s">
        <v>924</v>
      </c>
      <c r="C1196" s="35">
        <v>3</v>
      </c>
    </row>
    <row r="1197" spans="1:3">
      <c r="A1197" t="s">
        <v>571</v>
      </c>
      <c r="B1197" s="2" t="s">
        <v>766</v>
      </c>
      <c r="C1197" s="35">
        <v>3</v>
      </c>
    </row>
    <row r="1198" spans="1:3">
      <c r="A1198" t="s">
        <v>571</v>
      </c>
      <c r="B1198" s="2" t="s">
        <v>892</v>
      </c>
      <c r="C1198" s="35">
        <v>19</v>
      </c>
    </row>
    <row r="1199" spans="1:3">
      <c r="A1199" t="s">
        <v>571</v>
      </c>
      <c r="B1199" s="2" t="s">
        <v>893</v>
      </c>
      <c r="C1199" s="35">
        <v>19</v>
      </c>
    </row>
    <row r="1200" spans="1:3">
      <c r="A1200" t="s">
        <v>571</v>
      </c>
      <c r="B1200" s="2" t="s">
        <v>894</v>
      </c>
      <c r="C1200" s="35">
        <v>19</v>
      </c>
    </row>
    <row r="1201" spans="1:3">
      <c r="A1201" t="s">
        <v>571</v>
      </c>
      <c r="B1201" s="2" t="s">
        <v>819</v>
      </c>
      <c r="C1201" s="35">
        <v>1</v>
      </c>
    </row>
    <row r="1202" spans="1:3">
      <c r="A1202" t="s">
        <v>571</v>
      </c>
      <c r="B1202" s="2" t="s">
        <v>899</v>
      </c>
      <c r="C1202" s="35">
        <v>21</v>
      </c>
    </row>
    <row r="1203" spans="1:3">
      <c r="A1203" t="s">
        <v>571</v>
      </c>
      <c r="B1203" s="2" t="s">
        <v>900</v>
      </c>
      <c r="C1203" s="35">
        <v>3</v>
      </c>
    </row>
    <row r="1204" spans="1:3">
      <c r="A1204" t="s">
        <v>571</v>
      </c>
      <c r="B1204" s="2" t="s">
        <v>841</v>
      </c>
      <c r="C1204" s="35">
        <v>1</v>
      </c>
    </row>
    <row r="1205" spans="1:3">
      <c r="A1205" t="s">
        <v>571</v>
      </c>
      <c r="B1205" s="2" t="s">
        <v>842</v>
      </c>
      <c r="C1205" s="35">
        <v>1</v>
      </c>
    </row>
    <row r="1206" spans="1:3">
      <c r="A1206" t="s">
        <v>573</v>
      </c>
      <c r="B1206" s="2" t="s">
        <v>879</v>
      </c>
      <c r="C1206" s="35">
        <v>3</v>
      </c>
    </row>
    <row r="1207" spans="1:3">
      <c r="A1207" t="s">
        <v>573</v>
      </c>
      <c r="B1207" s="2" t="s">
        <v>914</v>
      </c>
      <c r="C1207" s="35">
        <v>9</v>
      </c>
    </row>
    <row r="1208" spans="1:3">
      <c r="A1208" t="s">
        <v>573</v>
      </c>
      <c r="B1208" s="2" t="s">
        <v>915</v>
      </c>
      <c r="C1208" s="35">
        <v>1</v>
      </c>
    </row>
    <row r="1209" spans="1:3">
      <c r="A1209" t="s">
        <v>573</v>
      </c>
      <c r="B1209" s="2" t="s">
        <v>906</v>
      </c>
      <c r="C1209" s="35">
        <v>9</v>
      </c>
    </row>
    <row r="1210" spans="1:3">
      <c r="A1210" t="s">
        <v>573</v>
      </c>
      <c r="B1210" s="2" t="s">
        <v>907</v>
      </c>
      <c r="C1210" s="35">
        <v>22</v>
      </c>
    </row>
    <row r="1211" spans="1:3">
      <c r="A1211" t="s">
        <v>573</v>
      </c>
      <c r="B1211" s="2" t="s">
        <v>908</v>
      </c>
      <c r="C1211" s="35">
        <v>23</v>
      </c>
    </row>
    <row r="1212" spans="1:3">
      <c r="A1212" t="s">
        <v>573</v>
      </c>
      <c r="B1212" s="2" t="s">
        <v>619</v>
      </c>
      <c r="C1212" s="35">
        <v>1</v>
      </c>
    </row>
    <row r="1213" spans="1:3">
      <c r="A1213" t="s">
        <v>573</v>
      </c>
      <c r="B1213" s="2" t="s">
        <v>663</v>
      </c>
      <c r="C1213" s="35">
        <v>1</v>
      </c>
    </row>
    <row r="1214" spans="1:3">
      <c r="A1214" t="s">
        <v>573</v>
      </c>
      <c r="B1214" s="2" t="s">
        <v>916</v>
      </c>
      <c r="C1214" s="35">
        <v>3</v>
      </c>
    </row>
    <row r="1215" spans="1:3">
      <c r="A1215" t="s">
        <v>573</v>
      </c>
      <c r="B1215" s="2" t="s">
        <v>882</v>
      </c>
      <c r="C1215" s="35">
        <v>3</v>
      </c>
    </row>
    <row r="1216" spans="1:3">
      <c r="A1216" t="s">
        <v>573</v>
      </c>
      <c r="B1216" s="2" t="s">
        <v>883</v>
      </c>
      <c r="C1216" s="35">
        <v>3</v>
      </c>
    </row>
    <row r="1217" spans="1:3">
      <c r="A1217" t="s">
        <v>573</v>
      </c>
      <c r="B1217" s="2" t="s">
        <v>884</v>
      </c>
      <c r="C1217" s="35">
        <v>3</v>
      </c>
    </row>
    <row r="1218" spans="1:3">
      <c r="A1218" t="s">
        <v>573</v>
      </c>
      <c r="B1218" s="2" t="s">
        <v>917</v>
      </c>
      <c r="C1218" s="35">
        <v>27</v>
      </c>
    </row>
    <row r="1219" spans="1:3">
      <c r="A1219" t="s">
        <v>573</v>
      </c>
      <c r="B1219" s="2" t="s">
        <v>885</v>
      </c>
      <c r="C1219" s="35">
        <v>3</v>
      </c>
    </row>
    <row r="1220" spans="1:3">
      <c r="A1220" t="s">
        <v>573</v>
      </c>
      <c r="B1220" s="2" t="s">
        <v>918</v>
      </c>
      <c r="C1220" s="35">
        <v>28</v>
      </c>
    </row>
    <row r="1221" spans="1:3">
      <c r="A1221" t="s">
        <v>573</v>
      </c>
      <c r="B1221" s="2" t="s">
        <v>919</v>
      </c>
      <c r="C1221" s="35">
        <v>28</v>
      </c>
    </row>
    <row r="1222" spans="1:3">
      <c r="A1222" t="s">
        <v>573</v>
      </c>
      <c r="B1222" s="2" t="s">
        <v>729</v>
      </c>
      <c r="C1222" s="35">
        <v>1</v>
      </c>
    </row>
    <row r="1223" spans="1:3">
      <c r="A1223" t="s">
        <v>573</v>
      </c>
      <c r="B1223" s="2" t="s">
        <v>920</v>
      </c>
      <c r="C1223" s="35">
        <v>3</v>
      </c>
    </row>
    <row r="1224" spans="1:3">
      <c r="A1224" t="s">
        <v>573</v>
      </c>
      <c r="B1224" s="2" t="s">
        <v>921</v>
      </c>
      <c r="C1224" s="35">
        <v>27</v>
      </c>
    </row>
    <row r="1225" spans="1:3">
      <c r="A1225" t="s">
        <v>573</v>
      </c>
      <c r="B1225" s="2" t="s">
        <v>762</v>
      </c>
      <c r="C1225" s="35">
        <v>3</v>
      </c>
    </row>
    <row r="1226" spans="1:3">
      <c r="A1226" t="s">
        <v>573</v>
      </c>
      <c r="B1226" s="2" t="s">
        <v>890</v>
      </c>
      <c r="C1226" s="35">
        <v>1</v>
      </c>
    </row>
    <row r="1227" spans="1:3">
      <c r="A1227" t="s">
        <v>573</v>
      </c>
      <c r="B1227" s="2" t="s">
        <v>922</v>
      </c>
      <c r="C1227" s="35">
        <v>3</v>
      </c>
    </row>
    <row r="1228" spans="1:3">
      <c r="A1228" t="s">
        <v>573</v>
      </c>
      <c r="B1228" s="2" t="s">
        <v>923</v>
      </c>
      <c r="C1228" s="35">
        <v>3</v>
      </c>
    </row>
    <row r="1229" spans="1:3">
      <c r="A1229" t="s">
        <v>573</v>
      </c>
      <c r="B1229" s="2" t="s">
        <v>924</v>
      </c>
      <c r="C1229" s="35">
        <v>3</v>
      </c>
    </row>
    <row r="1230" spans="1:3">
      <c r="A1230" t="s">
        <v>573</v>
      </c>
      <c r="B1230" s="2" t="s">
        <v>892</v>
      </c>
      <c r="C1230" s="35">
        <v>19</v>
      </c>
    </row>
    <row r="1231" spans="1:3">
      <c r="A1231" t="s">
        <v>573</v>
      </c>
      <c r="B1231" s="2" t="s">
        <v>893</v>
      </c>
      <c r="C1231" s="35">
        <v>19</v>
      </c>
    </row>
    <row r="1232" spans="1:3">
      <c r="A1232" t="s">
        <v>573</v>
      </c>
      <c r="B1232" s="2" t="s">
        <v>894</v>
      </c>
      <c r="C1232" s="35">
        <v>19</v>
      </c>
    </row>
    <row r="1233" spans="1:3">
      <c r="A1233" t="s">
        <v>573</v>
      </c>
      <c r="B1233" s="2" t="s">
        <v>895</v>
      </c>
      <c r="C1233" s="35">
        <v>3</v>
      </c>
    </row>
    <row r="1234" spans="1:3">
      <c r="A1234" t="s">
        <v>573</v>
      </c>
      <c r="B1234" s="2" t="s">
        <v>896</v>
      </c>
      <c r="C1234" s="35">
        <v>3</v>
      </c>
    </row>
    <row r="1235" spans="1:3">
      <c r="A1235" t="s">
        <v>573</v>
      </c>
      <c r="B1235" s="2" t="s">
        <v>819</v>
      </c>
      <c r="C1235" s="35">
        <v>1</v>
      </c>
    </row>
    <row r="1236" spans="1:3">
      <c r="A1236" t="s">
        <v>573</v>
      </c>
      <c r="B1236" s="2" t="s">
        <v>897</v>
      </c>
      <c r="C1236" s="35">
        <v>3</v>
      </c>
    </row>
    <row r="1237" spans="1:3">
      <c r="A1237" t="s">
        <v>573</v>
      </c>
      <c r="B1237" s="2" t="s">
        <v>925</v>
      </c>
      <c r="C1237" s="35">
        <v>28</v>
      </c>
    </row>
    <row r="1238" spans="1:3">
      <c r="A1238" t="s">
        <v>573</v>
      </c>
      <c r="B1238" s="2" t="s">
        <v>899</v>
      </c>
      <c r="C1238" s="35">
        <v>21</v>
      </c>
    </row>
    <row r="1239" spans="1:3">
      <c r="A1239" t="s">
        <v>573</v>
      </c>
      <c r="B1239" s="2" t="s">
        <v>900</v>
      </c>
      <c r="C1239" s="35">
        <v>3</v>
      </c>
    </row>
    <row r="1240" spans="1:3">
      <c r="A1240" t="s">
        <v>573</v>
      </c>
      <c r="B1240" s="2" t="s">
        <v>841</v>
      </c>
      <c r="C1240" s="35">
        <v>1</v>
      </c>
    </row>
    <row r="1241" spans="1:3">
      <c r="A1241" t="s">
        <v>573</v>
      </c>
      <c r="B1241" s="2" t="s">
        <v>842</v>
      </c>
      <c r="C1241" s="35">
        <v>1</v>
      </c>
    </row>
    <row r="1242" spans="1:3">
      <c r="A1242" t="s">
        <v>573</v>
      </c>
      <c r="B1242" s="2" t="s">
        <v>901</v>
      </c>
      <c r="C1242" s="35">
        <v>3</v>
      </c>
    </row>
    <row r="1243" spans="1:3">
      <c r="A1243" t="s">
        <v>573</v>
      </c>
      <c r="B1243" s="2" t="s">
        <v>912</v>
      </c>
      <c r="C1243" s="35">
        <v>22</v>
      </c>
    </row>
    <row r="1244" spans="1:3">
      <c r="A1244" t="s">
        <v>573</v>
      </c>
      <c r="B1244" s="2" t="s">
        <v>854</v>
      </c>
      <c r="C1244" s="35">
        <v>3</v>
      </c>
    </row>
    <row r="1245" spans="1:3">
      <c r="A1245" t="s">
        <v>573</v>
      </c>
      <c r="B1245" s="2" t="s">
        <v>868</v>
      </c>
      <c r="C1245" s="35">
        <v>5</v>
      </c>
    </row>
    <row r="1246" spans="1:3">
      <c r="A1246" t="s">
        <v>573</v>
      </c>
      <c r="B1246" s="2" t="s">
        <v>926</v>
      </c>
      <c r="C1246" s="35">
        <v>28</v>
      </c>
    </row>
    <row r="1247" spans="1:3">
      <c r="A1247" t="s">
        <v>575</v>
      </c>
      <c r="B1247" s="2" t="s">
        <v>879</v>
      </c>
      <c r="C1247" s="35">
        <v>3</v>
      </c>
    </row>
    <row r="1248" spans="1:3">
      <c r="A1248" t="s">
        <v>575</v>
      </c>
      <c r="B1248" s="2" t="s">
        <v>606</v>
      </c>
      <c r="C1248" s="35">
        <v>1</v>
      </c>
    </row>
    <row r="1249" spans="1:3">
      <c r="A1249" t="s">
        <v>575</v>
      </c>
      <c r="B1249" s="2" t="s">
        <v>906</v>
      </c>
      <c r="C1249" s="35">
        <v>9</v>
      </c>
    </row>
    <row r="1250" spans="1:3">
      <c r="A1250" t="s">
        <v>575</v>
      </c>
      <c r="B1250" s="2" t="s">
        <v>908</v>
      </c>
      <c r="C1250" s="35">
        <v>23</v>
      </c>
    </row>
    <row r="1251" spans="1:3">
      <c r="A1251" t="s">
        <v>575</v>
      </c>
      <c r="B1251" s="2" t="s">
        <v>619</v>
      </c>
      <c r="C1251" s="35">
        <v>1</v>
      </c>
    </row>
    <row r="1252" spans="1:3">
      <c r="A1252" t="s">
        <v>575</v>
      </c>
      <c r="B1252" s="2" t="s">
        <v>916</v>
      </c>
      <c r="C1252" s="35">
        <v>3</v>
      </c>
    </row>
    <row r="1253" spans="1:3">
      <c r="A1253" t="s">
        <v>575</v>
      </c>
      <c r="B1253" s="2" t="s">
        <v>917</v>
      </c>
      <c r="C1253" s="35">
        <v>27</v>
      </c>
    </row>
    <row r="1254" spans="1:3">
      <c r="A1254" t="s">
        <v>575</v>
      </c>
      <c r="B1254" s="2" t="s">
        <v>729</v>
      </c>
      <c r="C1254" s="35">
        <v>1</v>
      </c>
    </row>
    <row r="1255" spans="1:3">
      <c r="A1255" t="s">
        <v>575</v>
      </c>
      <c r="B1255" s="2" t="s">
        <v>920</v>
      </c>
      <c r="C1255" s="35">
        <v>3</v>
      </c>
    </row>
    <row r="1256" spans="1:3">
      <c r="A1256" t="s">
        <v>575</v>
      </c>
      <c r="B1256" s="2" t="s">
        <v>921</v>
      </c>
      <c r="C1256" s="35">
        <v>27</v>
      </c>
    </row>
    <row r="1257" spans="1:3">
      <c r="A1257" t="s">
        <v>575</v>
      </c>
      <c r="B1257" s="2" t="s">
        <v>890</v>
      </c>
      <c r="C1257" s="35">
        <v>1</v>
      </c>
    </row>
    <row r="1258" spans="1:3">
      <c r="A1258" t="s">
        <v>575</v>
      </c>
      <c r="B1258" s="2" t="s">
        <v>819</v>
      </c>
      <c r="C1258" s="35">
        <v>1</v>
      </c>
    </row>
    <row r="1259" spans="1:3">
      <c r="A1259" t="s">
        <v>575</v>
      </c>
      <c r="B1259" s="2" t="s">
        <v>899</v>
      </c>
      <c r="C1259" s="35">
        <v>21</v>
      </c>
    </row>
    <row r="1260" spans="1:3">
      <c r="A1260" t="s">
        <v>575</v>
      </c>
      <c r="B1260" s="2" t="s">
        <v>900</v>
      </c>
      <c r="C1260" s="35">
        <v>3</v>
      </c>
    </row>
    <row r="1261" spans="1:3">
      <c r="A1261" t="s">
        <v>575</v>
      </c>
      <c r="B1261" s="2" t="s">
        <v>841</v>
      </c>
      <c r="C1261" s="35">
        <v>1</v>
      </c>
    </row>
    <row r="1262" spans="1:3">
      <c r="A1262" t="s">
        <v>575</v>
      </c>
      <c r="B1262" s="2" t="s">
        <v>842</v>
      </c>
      <c r="C1262" s="35">
        <v>1</v>
      </c>
    </row>
    <row r="1263" spans="1:3">
      <c r="A1263" t="s">
        <v>577</v>
      </c>
      <c r="B1263" s="2" t="s">
        <v>879</v>
      </c>
      <c r="C1263" s="35">
        <v>3</v>
      </c>
    </row>
    <row r="1264" spans="1:3">
      <c r="A1264" t="s">
        <v>577</v>
      </c>
      <c r="B1264" s="2" t="s">
        <v>906</v>
      </c>
      <c r="C1264" s="35">
        <v>9</v>
      </c>
    </row>
    <row r="1265" spans="1:3">
      <c r="A1265" t="s">
        <v>577</v>
      </c>
      <c r="B1265" s="2" t="s">
        <v>908</v>
      </c>
      <c r="C1265" s="35">
        <v>23</v>
      </c>
    </row>
    <row r="1266" spans="1:3">
      <c r="A1266" t="s">
        <v>577</v>
      </c>
      <c r="B1266" s="2" t="s">
        <v>618</v>
      </c>
      <c r="C1266" s="35">
        <v>1</v>
      </c>
    </row>
    <row r="1267" spans="1:3">
      <c r="A1267" t="s">
        <v>577</v>
      </c>
      <c r="B1267" s="2" t="s">
        <v>916</v>
      </c>
      <c r="C1267" s="35">
        <v>3</v>
      </c>
    </row>
    <row r="1268" spans="1:3">
      <c r="A1268" t="s">
        <v>577</v>
      </c>
      <c r="B1268" s="2" t="s">
        <v>917</v>
      </c>
      <c r="C1268" s="35">
        <v>27</v>
      </c>
    </row>
    <row r="1269" spans="1:3">
      <c r="A1269" t="s">
        <v>577</v>
      </c>
      <c r="B1269" s="2" t="s">
        <v>885</v>
      </c>
      <c r="C1269" s="35">
        <v>3</v>
      </c>
    </row>
    <row r="1270" spans="1:3">
      <c r="A1270" t="s">
        <v>577</v>
      </c>
      <c r="B1270" s="2" t="s">
        <v>699</v>
      </c>
      <c r="C1270" s="35">
        <v>1</v>
      </c>
    </row>
    <row r="1271" spans="1:3">
      <c r="A1271" t="s">
        <v>577</v>
      </c>
      <c r="B1271" s="2" t="s">
        <v>927</v>
      </c>
      <c r="C1271" s="35">
        <v>1</v>
      </c>
    </row>
    <row r="1272" spans="1:3">
      <c r="A1272" t="s">
        <v>577</v>
      </c>
      <c r="B1272" s="2" t="s">
        <v>729</v>
      </c>
      <c r="C1272" s="35">
        <v>1</v>
      </c>
    </row>
    <row r="1273" spans="1:3">
      <c r="A1273" t="s">
        <v>577</v>
      </c>
      <c r="B1273" s="2" t="s">
        <v>920</v>
      </c>
      <c r="C1273" s="35">
        <v>3</v>
      </c>
    </row>
    <row r="1274" spans="1:3">
      <c r="A1274" t="s">
        <v>577</v>
      </c>
      <c r="B1274" s="2" t="s">
        <v>921</v>
      </c>
      <c r="C1274" s="35">
        <v>27</v>
      </c>
    </row>
    <row r="1275" spans="1:3">
      <c r="A1275" t="s">
        <v>577</v>
      </c>
      <c r="B1275" s="2" t="s">
        <v>890</v>
      </c>
      <c r="C1275" s="35">
        <v>1</v>
      </c>
    </row>
    <row r="1276" spans="1:3">
      <c r="A1276" t="s">
        <v>577</v>
      </c>
      <c r="B1276" s="2" t="s">
        <v>922</v>
      </c>
      <c r="C1276" s="35">
        <v>3</v>
      </c>
    </row>
    <row r="1277" spans="1:3">
      <c r="A1277" t="s">
        <v>577</v>
      </c>
      <c r="B1277" s="2" t="s">
        <v>923</v>
      </c>
      <c r="C1277" s="35">
        <v>3</v>
      </c>
    </row>
    <row r="1278" spans="1:3">
      <c r="A1278" t="s">
        <v>577</v>
      </c>
      <c r="B1278" s="2" t="s">
        <v>924</v>
      </c>
      <c r="C1278" s="35">
        <v>3</v>
      </c>
    </row>
    <row r="1279" spans="1:3">
      <c r="A1279" t="s">
        <v>577</v>
      </c>
      <c r="B1279" s="2" t="s">
        <v>766</v>
      </c>
      <c r="C1279" s="35">
        <v>3</v>
      </c>
    </row>
    <row r="1280" spans="1:3">
      <c r="A1280" t="s">
        <v>577</v>
      </c>
      <c r="B1280" s="2" t="s">
        <v>892</v>
      </c>
      <c r="C1280" s="35">
        <v>19</v>
      </c>
    </row>
    <row r="1281" spans="1:3">
      <c r="A1281" t="s">
        <v>577</v>
      </c>
      <c r="B1281" s="2" t="s">
        <v>893</v>
      </c>
      <c r="C1281" s="35">
        <v>19</v>
      </c>
    </row>
    <row r="1282" spans="1:3">
      <c r="A1282" t="s">
        <v>577</v>
      </c>
      <c r="B1282" s="2" t="s">
        <v>894</v>
      </c>
      <c r="C1282" s="35">
        <v>19</v>
      </c>
    </row>
    <row r="1283" spans="1:3">
      <c r="A1283" t="s">
        <v>577</v>
      </c>
      <c r="B1283" s="2" t="s">
        <v>819</v>
      </c>
      <c r="C1283" s="35">
        <v>1</v>
      </c>
    </row>
    <row r="1284" spans="1:3">
      <c r="A1284" t="s">
        <v>577</v>
      </c>
      <c r="B1284" s="2" t="s">
        <v>899</v>
      </c>
      <c r="C1284" s="35">
        <v>21</v>
      </c>
    </row>
    <row r="1285" spans="1:3">
      <c r="A1285" t="s">
        <v>577</v>
      </c>
      <c r="B1285" s="2" t="s">
        <v>900</v>
      </c>
      <c r="C1285" s="35">
        <v>3</v>
      </c>
    </row>
    <row r="1286" spans="1:3">
      <c r="A1286" t="s">
        <v>577</v>
      </c>
      <c r="B1286" s="2" t="s">
        <v>841</v>
      </c>
      <c r="C1286" s="35">
        <v>1</v>
      </c>
    </row>
    <row r="1287" spans="1:3">
      <c r="A1287" t="s">
        <v>577</v>
      </c>
      <c r="B1287" s="2" t="s">
        <v>842</v>
      </c>
      <c r="C1287" s="35">
        <v>1</v>
      </c>
    </row>
    <row r="1288" spans="1:3">
      <c r="A1288" t="s">
        <v>579</v>
      </c>
      <c r="B1288" s="2" t="s">
        <v>879</v>
      </c>
      <c r="C1288" s="35">
        <v>3</v>
      </c>
    </row>
    <row r="1289" spans="1:3">
      <c r="A1289" t="s">
        <v>579</v>
      </c>
      <c r="B1289" s="2" t="s">
        <v>906</v>
      </c>
      <c r="C1289" s="35">
        <v>9</v>
      </c>
    </row>
    <row r="1290" spans="1:3">
      <c r="A1290" t="s">
        <v>579</v>
      </c>
      <c r="B1290" s="2" t="s">
        <v>908</v>
      </c>
      <c r="C1290" s="35">
        <v>23</v>
      </c>
    </row>
    <row r="1291" spans="1:3">
      <c r="A1291" t="s">
        <v>579</v>
      </c>
      <c r="B1291" s="2" t="s">
        <v>618</v>
      </c>
      <c r="C1291" s="35">
        <v>1</v>
      </c>
    </row>
    <row r="1292" spans="1:3">
      <c r="A1292" t="s">
        <v>579</v>
      </c>
      <c r="B1292" s="2" t="s">
        <v>916</v>
      </c>
      <c r="C1292" s="35">
        <v>3</v>
      </c>
    </row>
    <row r="1293" spans="1:3">
      <c r="A1293" t="s">
        <v>579</v>
      </c>
      <c r="B1293" s="2" t="s">
        <v>917</v>
      </c>
      <c r="C1293" s="35">
        <v>27</v>
      </c>
    </row>
    <row r="1294" spans="1:3">
      <c r="A1294" t="s">
        <v>579</v>
      </c>
      <c r="B1294" s="2" t="s">
        <v>885</v>
      </c>
      <c r="C1294" s="35">
        <v>3</v>
      </c>
    </row>
    <row r="1295" spans="1:3">
      <c r="A1295" t="s">
        <v>579</v>
      </c>
      <c r="B1295" s="2" t="s">
        <v>927</v>
      </c>
      <c r="C1295" s="35">
        <v>1</v>
      </c>
    </row>
    <row r="1296" spans="1:3">
      <c r="A1296" t="s">
        <v>579</v>
      </c>
      <c r="B1296" s="2" t="s">
        <v>729</v>
      </c>
      <c r="C1296" s="35">
        <v>1</v>
      </c>
    </row>
    <row r="1297" spans="1:3">
      <c r="A1297" t="s">
        <v>579</v>
      </c>
      <c r="B1297" s="2" t="s">
        <v>920</v>
      </c>
      <c r="C1297" s="35">
        <v>3</v>
      </c>
    </row>
    <row r="1298" spans="1:3">
      <c r="A1298" t="s">
        <v>579</v>
      </c>
      <c r="B1298" s="2" t="s">
        <v>921</v>
      </c>
      <c r="C1298" s="35">
        <v>27</v>
      </c>
    </row>
    <row r="1299" spans="1:3">
      <c r="A1299" t="s">
        <v>579</v>
      </c>
      <c r="B1299" s="2" t="s">
        <v>890</v>
      </c>
      <c r="C1299" s="35">
        <v>1</v>
      </c>
    </row>
    <row r="1300" spans="1:3">
      <c r="A1300" t="s">
        <v>579</v>
      </c>
      <c r="B1300" s="2" t="s">
        <v>922</v>
      </c>
      <c r="C1300" s="35">
        <v>3</v>
      </c>
    </row>
    <row r="1301" spans="1:3">
      <c r="A1301" t="s">
        <v>579</v>
      </c>
      <c r="B1301" s="2" t="s">
        <v>923</v>
      </c>
      <c r="C1301" s="35">
        <v>3</v>
      </c>
    </row>
    <row r="1302" spans="1:3">
      <c r="A1302" t="s">
        <v>579</v>
      </c>
      <c r="B1302" s="2" t="s">
        <v>924</v>
      </c>
      <c r="C1302" s="35">
        <v>3</v>
      </c>
    </row>
    <row r="1303" spans="1:3">
      <c r="A1303" t="s">
        <v>579</v>
      </c>
      <c r="B1303" s="2" t="s">
        <v>766</v>
      </c>
      <c r="C1303" s="35">
        <v>3</v>
      </c>
    </row>
    <row r="1304" spans="1:3">
      <c r="A1304" t="s">
        <v>579</v>
      </c>
      <c r="B1304" s="2" t="s">
        <v>892</v>
      </c>
      <c r="C1304" s="35">
        <v>19</v>
      </c>
    </row>
    <row r="1305" spans="1:3">
      <c r="A1305" t="s">
        <v>579</v>
      </c>
      <c r="B1305" s="2" t="s">
        <v>893</v>
      </c>
      <c r="C1305" s="35">
        <v>19</v>
      </c>
    </row>
    <row r="1306" spans="1:3">
      <c r="A1306" t="s">
        <v>579</v>
      </c>
      <c r="B1306" s="2" t="s">
        <v>894</v>
      </c>
      <c r="C1306" s="35">
        <v>19</v>
      </c>
    </row>
    <row r="1307" spans="1:3">
      <c r="A1307" t="s">
        <v>579</v>
      </c>
      <c r="B1307" s="2" t="s">
        <v>819</v>
      </c>
      <c r="C1307" s="35">
        <v>1</v>
      </c>
    </row>
    <row r="1308" spans="1:3">
      <c r="A1308" t="s">
        <v>579</v>
      </c>
      <c r="B1308" s="2" t="s">
        <v>899</v>
      </c>
      <c r="C1308" s="35">
        <v>21</v>
      </c>
    </row>
    <row r="1309" spans="1:3">
      <c r="A1309" t="s">
        <v>579</v>
      </c>
      <c r="B1309" s="2" t="s">
        <v>900</v>
      </c>
      <c r="C1309" s="35">
        <v>3</v>
      </c>
    </row>
    <row r="1310" spans="1:3">
      <c r="A1310" t="s">
        <v>579</v>
      </c>
      <c r="B1310" s="2" t="s">
        <v>841</v>
      </c>
      <c r="C1310" s="35">
        <v>1</v>
      </c>
    </row>
    <row r="1311" spans="1:3">
      <c r="A1311" t="s">
        <v>579</v>
      </c>
      <c r="B1311" s="2" t="s">
        <v>842</v>
      </c>
      <c r="C1311" s="35">
        <v>1</v>
      </c>
    </row>
    <row r="1312" spans="1:3">
      <c r="A1312" t="s">
        <v>581</v>
      </c>
      <c r="B1312" s="2" t="s">
        <v>879</v>
      </c>
      <c r="C1312" s="35">
        <v>3</v>
      </c>
    </row>
    <row r="1313" spans="1:3">
      <c r="A1313" t="s">
        <v>581</v>
      </c>
      <c r="B1313" s="2" t="s">
        <v>606</v>
      </c>
      <c r="C1313" s="35">
        <v>1</v>
      </c>
    </row>
    <row r="1314" spans="1:3">
      <c r="A1314" t="s">
        <v>581</v>
      </c>
      <c r="B1314" s="2" t="s">
        <v>906</v>
      </c>
      <c r="C1314" s="35">
        <v>9</v>
      </c>
    </row>
    <row r="1315" spans="1:3">
      <c r="A1315" t="s">
        <v>581</v>
      </c>
      <c r="B1315" s="2" t="s">
        <v>908</v>
      </c>
      <c r="C1315" s="35">
        <v>23</v>
      </c>
    </row>
    <row r="1316" spans="1:3">
      <c r="A1316" t="s">
        <v>581</v>
      </c>
      <c r="B1316" s="2" t="s">
        <v>619</v>
      </c>
      <c r="C1316" s="35">
        <v>1</v>
      </c>
    </row>
    <row r="1317" spans="1:3">
      <c r="A1317" t="s">
        <v>581</v>
      </c>
      <c r="B1317" s="2" t="s">
        <v>916</v>
      </c>
      <c r="C1317" s="35">
        <v>3</v>
      </c>
    </row>
    <row r="1318" spans="1:3">
      <c r="A1318" t="s">
        <v>581</v>
      </c>
      <c r="B1318" s="2" t="s">
        <v>917</v>
      </c>
      <c r="C1318" s="35">
        <v>27</v>
      </c>
    </row>
    <row r="1319" spans="1:3">
      <c r="A1319" t="s">
        <v>581</v>
      </c>
      <c r="B1319" s="2" t="s">
        <v>729</v>
      </c>
      <c r="C1319" s="35">
        <v>1</v>
      </c>
    </row>
    <row r="1320" spans="1:3">
      <c r="A1320" t="s">
        <v>581</v>
      </c>
      <c r="B1320" s="2" t="s">
        <v>920</v>
      </c>
      <c r="C1320" s="35">
        <v>3</v>
      </c>
    </row>
    <row r="1321" spans="1:3">
      <c r="A1321" t="s">
        <v>581</v>
      </c>
      <c r="B1321" s="2" t="s">
        <v>921</v>
      </c>
      <c r="C1321" s="35">
        <v>27</v>
      </c>
    </row>
    <row r="1322" spans="1:3">
      <c r="A1322" t="s">
        <v>581</v>
      </c>
      <c r="B1322" s="2" t="s">
        <v>890</v>
      </c>
      <c r="C1322" s="35">
        <v>1</v>
      </c>
    </row>
    <row r="1323" spans="1:3">
      <c r="A1323" t="s">
        <v>581</v>
      </c>
      <c r="B1323" s="2" t="s">
        <v>819</v>
      </c>
      <c r="C1323" s="35">
        <v>1</v>
      </c>
    </row>
    <row r="1324" spans="1:3">
      <c r="A1324" t="s">
        <v>581</v>
      </c>
      <c r="B1324" s="2" t="s">
        <v>899</v>
      </c>
      <c r="C1324" s="35">
        <v>21</v>
      </c>
    </row>
    <row r="1325" spans="1:3">
      <c r="A1325" t="s">
        <v>581</v>
      </c>
      <c r="B1325" s="2" t="s">
        <v>900</v>
      </c>
      <c r="C1325" s="35">
        <v>3</v>
      </c>
    </row>
    <row r="1326" spans="1:3">
      <c r="A1326" t="s">
        <v>581</v>
      </c>
      <c r="B1326" s="2" t="s">
        <v>841</v>
      </c>
      <c r="C1326" s="35">
        <v>1</v>
      </c>
    </row>
    <row r="1327" spans="1:3">
      <c r="A1327" t="s">
        <v>581</v>
      </c>
      <c r="B1327" s="2" t="s">
        <v>842</v>
      </c>
      <c r="C1327" s="35">
        <v>1</v>
      </c>
    </row>
    <row r="1328" spans="1:3">
      <c r="A1328" t="s">
        <v>583</v>
      </c>
      <c r="B1328" s="2" t="s">
        <v>879</v>
      </c>
      <c r="C1328" s="35">
        <v>3</v>
      </c>
    </row>
    <row r="1329" spans="1:3">
      <c r="A1329" t="s">
        <v>583</v>
      </c>
      <c r="B1329" s="2" t="s">
        <v>606</v>
      </c>
      <c r="C1329" s="35">
        <v>1</v>
      </c>
    </row>
    <row r="1330" spans="1:3">
      <c r="A1330" t="s">
        <v>583</v>
      </c>
      <c r="B1330" s="2" t="s">
        <v>906</v>
      </c>
      <c r="C1330" s="35">
        <v>9</v>
      </c>
    </row>
    <row r="1331" spans="1:3">
      <c r="A1331" t="s">
        <v>583</v>
      </c>
      <c r="B1331" s="2" t="s">
        <v>908</v>
      </c>
      <c r="C1331" s="35">
        <v>23</v>
      </c>
    </row>
    <row r="1332" spans="1:3">
      <c r="A1332" t="s">
        <v>583</v>
      </c>
      <c r="B1332" s="2" t="s">
        <v>619</v>
      </c>
      <c r="C1332" s="35">
        <v>1</v>
      </c>
    </row>
    <row r="1333" spans="1:3">
      <c r="A1333" t="s">
        <v>583</v>
      </c>
      <c r="B1333" s="2" t="s">
        <v>916</v>
      </c>
      <c r="C1333" s="35">
        <v>3</v>
      </c>
    </row>
    <row r="1334" spans="1:3">
      <c r="A1334" t="s">
        <v>583</v>
      </c>
      <c r="B1334" s="2" t="s">
        <v>917</v>
      </c>
      <c r="C1334" s="35">
        <v>27</v>
      </c>
    </row>
    <row r="1335" spans="1:3">
      <c r="A1335" t="s">
        <v>583</v>
      </c>
      <c r="B1335" s="2" t="s">
        <v>729</v>
      </c>
      <c r="C1335" s="35">
        <v>1</v>
      </c>
    </row>
    <row r="1336" spans="1:3">
      <c r="A1336" t="s">
        <v>583</v>
      </c>
      <c r="B1336" s="2" t="s">
        <v>920</v>
      </c>
      <c r="C1336" s="35">
        <v>3</v>
      </c>
    </row>
    <row r="1337" spans="1:3">
      <c r="A1337" t="s">
        <v>583</v>
      </c>
      <c r="B1337" s="2" t="s">
        <v>921</v>
      </c>
      <c r="C1337" s="35">
        <v>27</v>
      </c>
    </row>
    <row r="1338" spans="1:3">
      <c r="A1338" t="s">
        <v>583</v>
      </c>
      <c r="B1338" s="2" t="s">
        <v>890</v>
      </c>
      <c r="C1338" s="35">
        <v>1</v>
      </c>
    </row>
    <row r="1339" spans="1:3">
      <c r="A1339" t="s">
        <v>583</v>
      </c>
      <c r="B1339" s="2" t="s">
        <v>819</v>
      </c>
      <c r="C1339" s="35">
        <v>1</v>
      </c>
    </row>
    <row r="1340" spans="1:3">
      <c r="A1340" t="s">
        <v>583</v>
      </c>
      <c r="B1340" s="2" t="s">
        <v>899</v>
      </c>
      <c r="C1340" s="35">
        <v>21</v>
      </c>
    </row>
    <row r="1341" spans="1:3">
      <c r="A1341" t="s">
        <v>583</v>
      </c>
      <c r="B1341" s="2" t="s">
        <v>900</v>
      </c>
      <c r="C1341" s="35">
        <v>3</v>
      </c>
    </row>
    <row r="1342" spans="1:3">
      <c r="A1342" t="s">
        <v>583</v>
      </c>
      <c r="B1342" s="2" t="s">
        <v>841</v>
      </c>
      <c r="C1342" s="35">
        <v>1</v>
      </c>
    </row>
    <row r="1343" spans="1:3">
      <c r="A1343" t="s">
        <v>583</v>
      </c>
      <c r="B1343" s="2" t="s">
        <v>842</v>
      </c>
      <c r="C1343" s="35">
        <v>1</v>
      </c>
    </row>
    <row r="1344" spans="1:3">
      <c r="A1344" t="s">
        <v>585</v>
      </c>
      <c r="B1344" s="2" t="s">
        <v>879</v>
      </c>
      <c r="C1344" s="35">
        <v>3</v>
      </c>
    </row>
    <row r="1345" spans="1:3">
      <c r="A1345" t="s">
        <v>585</v>
      </c>
      <c r="B1345" s="2" t="s">
        <v>606</v>
      </c>
      <c r="C1345" s="35">
        <v>1</v>
      </c>
    </row>
    <row r="1346" spans="1:3">
      <c r="A1346" t="s">
        <v>585</v>
      </c>
      <c r="B1346" s="2" t="s">
        <v>906</v>
      </c>
      <c r="C1346" s="35">
        <v>9</v>
      </c>
    </row>
    <row r="1347" spans="1:3">
      <c r="A1347" t="s">
        <v>585</v>
      </c>
      <c r="B1347" s="2" t="s">
        <v>908</v>
      </c>
      <c r="C1347" s="35">
        <v>23</v>
      </c>
    </row>
    <row r="1348" spans="1:3">
      <c r="A1348" t="s">
        <v>585</v>
      </c>
      <c r="B1348" s="2" t="s">
        <v>619</v>
      </c>
      <c r="C1348" s="35">
        <v>1</v>
      </c>
    </row>
    <row r="1349" spans="1:3">
      <c r="A1349" t="s">
        <v>585</v>
      </c>
      <c r="B1349" s="2" t="s">
        <v>916</v>
      </c>
      <c r="C1349" s="35">
        <v>3</v>
      </c>
    </row>
    <row r="1350" spans="1:3">
      <c r="A1350" t="s">
        <v>585</v>
      </c>
      <c r="B1350" s="2" t="s">
        <v>917</v>
      </c>
      <c r="C1350" s="35">
        <v>27</v>
      </c>
    </row>
    <row r="1351" spans="1:3">
      <c r="A1351" t="s">
        <v>585</v>
      </c>
      <c r="B1351" s="2" t="s">
        <v>729</v>
      </c>
      <c r="C1351" s="35">
        <v>1</v>
      </c>
    </row>
    <row r="1352" spans="1:3">
      <c r="A1352" t="s">
        <v>585</v>
      </c>
      <c r="B1352" s="2" t="s">
        <v>920</v>
      </c>
      <c r="C1352" s="35">
        <v>3</v>
      </c>
    </row>
    <row r="1353" spans="1:3">
      <c r="A1353" t="s">
        <v>585</v>
      </c>
      <c r="B1353" s="2" t="s">
        <v>921</v>
      </c>
      <c r="C1353" s="35">
        <v>27</v>
      </c>
    </row>
    <row r="1354" spans="1:3">
      <c r="A1354" t="s">
        <v>585</v>
      </c>
      <c r="B1354" s="2" t="s">
        <v>890</v>
      </c>
      <c r="C1354" s="35">
        <v>1</v>
      </c>
    </row>
    <row r="1355" spans="1:3">
      <c r="A1355" t="s">
        <v>585</v>
      </c>
      <c r="B1355" s="2" t="s">
        <v>819</v>
      </c>
      <c r="C1355" s="35">
        <v>1</v>
      </c>
    </row>
    <row r="1356" spans="1:3">
      <c r="A1356" t="s">
        <v>585</v>
      </c>
      <c r="B1356" s="2" t="s">
        <v>899</v>
      </c>
      <c r="C1356" s="35">
        <v>21</v>
      </c>
    </row>
    <row r="1357" spans="1:3">
      <c r="A1357" t="s">
        <v>585</v>
      </c>
      <c r="B1357" s="2" t="s">
        <v>900</v>
      </c>
      <c r="C1357" s="35">
        <v>3</v>
      </c>
    </row>
    <row r="1358" spans="1:3">
      <c r="A1358" t="s">
        <v>585</v>
      </c>
      <c r="B1358" s="2" t="s">
        <v>841</v>
      </c>
      <c r="C1358" s="35">
        <v>1</v>
      </c>
    </row>
    <row r="1359" spans="1:3">
      <c r="A1359" t="s">
        <v>585</v>
      </c>
      <c r="B1359" s="2" t="s">
        <v>842</v>
      </c>
      <c r="C1359" s="35">
        <v>1</v>
      </c>
    </row>
    <row r="1360" spans="1:3">
      <c r="A1360" t="s">
        <v>587</v>
      </c>
      <c r="B1360" s="2" t="s">
        <v>914</v>
      </c>
      <c r="C1360" s="35">
        <v>9</v>
      </c>
    </row>
    <row r="1361" spans="1:3">
      <c r="A1361" t="s">
        <v>587</v>
      </c>
      <c r="B1361" s="2" t="s">
        <v>915</v>
      </c>
      <c r="C1361" s="35">
        <v>1</v>
      </c>
    </row>
    <row r="1362" spans="1:3">
      <c r="A1362" t="s">
        <v>587</v>
      </c>
      <c r="B1362" s="2" t="s">
        <v>906</v>
      </c>
      <c r="C1362" s="35">
        <v>9</v>
      </c>
    </row>
    <row r="1363" spans="1:3">
      <c r="A1363" t="s">
        <v>587</v>
      </c>
      <c r="B1363" s="2" t="s">
        <v>907</v>
      </c>
      <c r="C1363" s="35">
        <v>22</v>
      </c>
    </row>
    <row r="1364" spans="1:3">
      <c r="A1364" t="s">
        <v>587</v>
      </c>
      <c r="B1364" s="2" t="s">
        <v>908</v>
      </c>
      <c r="C1364" s="35">
        <v>23</v>
      </c>
    </row>
    <row r="1365" spans="1:3">
      <c r="A1365" t="s">
        <v>587</v>
      </c>
      <c r="B1365" s="2" t="s">
        <v>619</v>
      </c>
      <c r="C1365" s="35">
        <v>1</v>
      </c>
    </row>
    <row r="1366" spans="1:3">
      <c r="A1366" t="s">
        <v>587</v>
      </c>
      <c r="B1366" s="2" t="s">
        <v>663</v>
      </c>
      <c r="C1366" s="35">
        <v>1</v>
      </c>
    </row>
    <row r="1367" spans="1:3">
      <c r="A1367" t="s">
        <v>587</v>
      </c>
      <c r="B1367" s="2" t="s">
        <v>916</v>
      </c>
      <c r="C1367" s="35">
        <v>3</v>
      </c>
    </row>
    <row r="1368" spans="1:3">
      <c r="A1368" t="s">
        <v>587</v>
      </c>
      <c r="B1368" s="2" t="s">
        <v>882</v>
      </c>
      <c r="C1368" s="35">
        <v>3</v>
      </c>
    </row>
    <row r="1369" spans="1:3">
      <c r="A1369" t="s">
        <v>587</v>
      </c>
      <c r="B1369" s="2" t="s">
        <v>883</v>
      </c>
      <c r="C1369" s="35">
        <v>3</v>
      </c>
    </row>
    <row r="1370" spans="1:3">
      <c r="A1370" t="s">
        <v>587</v>
      </c>
      <c r="B1370" s="2" t="s">
        <v>884</v>
      </c>
      <c r="C1370" s="35">
        <v>3</v>
      </c>
    </row>
    <row r="1371" spans="1:3">
      <c r="A1371" t="s">
        <v>587</v>
      </c>
      <c r="B1371" s="2" t="s">
        <v>917</v>
      </c>
      <c r="C1371" s="35">
        <v>27</v>
      </c>
    </row>
    <row r="1372" spans="1:3">
      <c r="A1372" t="s">
        <v>587</v>
      </c>
      <c r="B1372" s="2" t="s">
        <v>885</v>
      </c>
      <c r="C1372" s="35">
        <v>3</v>
      </c>
    </row>
    <row r="1373" spans="1:3">
      <c r="A1373" t="s">
        <v>587</v>
      </c>
      <c r="B1373" s="2" t="s">
        <v>918</v>
      </c>
      <c r="C1373" s="35">
        <v>28</v>
      </c>
    </row>
    <row r="1374" spans="1:3">
      <c r="A1374" t="s">
        <v>587</v>
      </c>
      <c r="B1374" s="2" t="s">
        <v>919</v>
      </c>
      <c r="C1374" s="35">
        <v>28</v>
      </c>
    </row>
    <row r="1375" spans="1:3">
      <c r="A1375" t="s">
        <v>587</v>
      </c>
      <c r="B1375" s="2" t="s">
        <v>729</v>
      </c>
      <c r="C1375" s="35">
        <v>1</v>
      </c>
    </row>
    <row r="1376" spans="1:3">
      <c r="A1376" t="s">
        <v>587</v>
      </c>
      <c r="B1376" s="2" t="s">
        <v>920</v>
      </c>
      <c r="C1376" s="35">
        <v>3</v>
      </c>
    </row>
    <row r="1377" spans="1:3">
      <c r="A1377" t="s">
        <v>587</v>
      </c>
      <c r="B1377" s="2" t="s">
        <v>921</v>
      </c>
      <c r="C1377" s="35">
        <v>27</v>
      </c>
    </row>
    <row r="1378" spans="1:3">
      <c r="A1378" t="s">
        <v>587</v>
      </c>
      <c r="B1378" s="2" t="s">
        <v>762</v>
      </c>
      <c r="C1378" s="35">
        <v>3</v>
      </c>
    </row>
    <row r="1379" spans="1:3">
      <c r="A1379" t="s">
        <v>587</v>
      </c>
      <c r="B1379" s="2" t="s">
        <v>890</v>
      </c>
      <c r="C1379" s="35">
        <v>1</v>
      </c>
    </row>
    <row r="1380" spans="1:3">
      <c r="A1380" t="s">
        <v>587</v>
      </c>
      <c r="B1380" s="2" t="s">
        <v>922</v>
      </c>
      <c r="C1380" s="35">
        <v>3</v>
      </c>
    </row>
    <row r="1381" spans="1:3">
      <c r="A1381" t="s">
        <v>587</v>
      </c>
      <c r="B1381" s="2" t="s">
        <v>923</v>
      </c>
      <c r="C1381" s="35">
        <v>3</v>
      </c>
    </row>
    <row r="1382" spans="1:3">
      <c r="A1382" t="s">
        <v>587</v>
      </c>
      <c r="B1382" s="2" t="s">
        <v>924</v>
      </c>
      <c r="C1382" s="35">
        <v>3</v>
      </c>
    </row>
    <row r="1383" spans="1:3">
      <c r="A1383" t="s">
        <v>587</v>
      </c>
      <c r="B1383" s="2" t="s">
        <v>892</v>
      </c>
      <c r="C1383" s="35">
        <v>19</v>
      </c>
    </row>
    <row r="1384" spans="1:3">
      <c r="A1384" t="s">
        <v>587</v>
      </c>
      <c r="B1384" s="2" t="s">
        <v>893</v>
      </c>
      <c r="C1384" s="35">
        <v>19</v>
      </c>
    </row>
    <row r="1385" spans="1:3">
      <c r="A1385" t="s">
        <v>587</v>
      </c>
      <c r="B1385" s="2" t="s">
        <v>894</v>
      </c>
      <c r="C1385" s="35">
        <v>19</v>
      </c>
    </row>
    <row r="1386" spans="1:3">
      <c r="A1386" t="s">
        <v>587</v>
      </c>
      <c r="B1386" s="2" t="s">
        <v>895</v>
      </c>
      <c r="C1386" s="35">
        <v>3</v>
      </c>
    </row>
    <row r="1387" spans="1:3">
      <c r="A1387" t="s">
        <v>587</v>
      </c>
      <c r="B1387" s="2" t="s">
        <v>896</v>
      </c>
      <c r="C1387" s="35">
        <v>3</v>
      </c>
    </row>
    <row r="1388" spans="1:3">
      <c r="A1388" t="s">
        <v>587</v>
      </c>
      <c r="B1388" s="2" t="s">
        <v>819</v>
      </c>
      <c r="C1388" s="35">
        <v>1</v>
      </c>
    </row>
    <row r="1389" spans="1:3">
      <c r="A1389" t="s">
        <v>587</v>
      </c>
      <c r="B1389" s="2" t="s">
        <v>897</v>
      </c>
      <c r="C1389" s="35">
        <v>3</v>
      </c>
    </row>
    <row r="1390" spans="1:3">
      <c r="A1390" t="s">
        <v>587</v>
      </c>
      <c r="B1390" s="2" t="s">
        <v>925</v>
      </c>
      <c r="C1390" s="35">
        <v>28</v>
      </c>
    </row>
    <row r="1391" spans="1:3">
      <c r="A1391" t="s">
        <v>587</v>
      </c>
      <c r="B1391" s="2" t="s">
        <v>899</v>
      </c>
      <c r="C1391" s="35">
        <v>21</v>
      </c>
    </row>
    <row r="1392" spans="1:3">
      <c r="A1392" t="s">
        <v>587</v>
      </c>
      <c r="B1392" s="2" t="s">
        <v>900</v>
      </c>
      <c r="C1392" s="35">
        <v>3</v>
      </c>
    </row>
    <row r="1393" spans="1:3">
      <c r="A1393" t="s">
        <v>587</v>
      </c>
      <c r="B1393" s="2" t="s">
        <v>841</v>
      </c>
      <c r="C1393" s="35">
        <v>1</v>
      </c>
    </row>
    <row r="1394" spans="1:3">
      <c r="A1394" t="s">
        <v>587</v>
      </c>
      <c r="B1394" s="2" t="s">
        <v>842</v>
      </c>
      <c r="C1394" s="35">
        <v>1</v>
      </c>
    </row>
    <row r="1395" spans="1:3">
      <c r="A1395" t="s">
        <v>587</v>
      </c>
      <c r="B1395" s="2" t="s">
        <v>901</v>
      </c>
      <c r="C1395" s="35">
        <v>3</v>
      </c>
    </row>
    <row r="1396" spans="1:3">
      <c r="A1396" t="s">
        <v>587</v>
      </c>
      <c r="B1396" s="2" t="s">
        <v>912</v>
      </c>
      <c r="C1396" s="35">
        <v>22</v>
      </c>
    </row>
    <row r="1397" spans="1:3">
      <c r="A1397" t="s">
        <v>587</v>
      </c>
      <c r="B1397" s="2" t="s">
        <v>854</v>
      </c>
      <c r="C1397" s="35">
        <v>3</v>
      </c>
    </row>
    <row r="1398" spans="1:3">
      <c r="A1398" t="s">
        <v>587</v>
      </c>
      <c r="B1398" s="2" t="s">
        <v>868</v>
      </c>
      <c r="C1398" s="35">
        <v>5</v>
      </c>
    </row>
    <row r="1399" spans="1:3">
      <c r="A1399" t="s">
        <v>587</v>
      </c>
      <c r="B1399" s="2" t="s">
        <v>926</v>
      </c>
      <c r="C1399" s="35">
        <v>28</v>
      </c>
    </row>
    <row r="1400" spans="1:3">
      <c r="A1400" t="s">
        <v>589</v>
      </c>
      <c r="B1400" s="2" t="s">
        <v>879</v>
      </c>
      <c r="C1400" s="35">
        <v>3</v>
      </c>
    </row>
    <row r="1401" spans="1:3">
      <c r="A1401" t="s">
        <v>589</v>
      </c>
      <c r="B1401" s="2" t="s">
        <v>914</v>
      </c>
      <c r="C1401" s="35">
        <v>9</v>
      </c>
    </row>
    <row r="1402" spans="1:3">
      <c r="A1402" t="s">
        <v>589</v>
      </c>
      <c r="B1402" s="2" t="s">
        <v>915</v>
      </c>
      <c r="C1402" s="35">
        <v>1</v>
      </c>
    </row>
    <row r="1403" spans="1:3">
      <c r="A1403" t="s">
        <v>589</v>
      </c>
      <c r="B1403" s="2" t="s">
        <v>906</v>
      </c>
      <c r="C1403" s="35">
        <v>9</v>
      </c>
    </row>
    <row r="1404" spans="1:3">
      <c r="A1404" t="s">
        <v>589</v>
      </c>
      <c r="B1404" s="2" t="s">
        <v>907</v>
      </c>
      <c r="C1404" s="35">
        <v>22</v>
      </c>
    </row>
    <row r="1405" spans="1:3">
      <c r="A1405" t="s">
        <v>589</v>
      </c>
      <c r="B1405" s="2" t="s">
        <v>908</v>
      </c>
      <c r="C1405" s="35">
        <v>23</v>
      </c>
    </row>
    <row r="1406" spans="1:3">
      <c r="A1406" t="s">
        <v>589</v>
      </c>
      <c r="B1406" s="2" t="s">
        <v>619</v>
      </c>
      <c r="C1406" s="35">
        <v>1</v>
      </c>
    </row>
    <row r="1407" spans="1:3">
      <c r="A1407" t="s">
        <v>589</v>
      </c>
      <c r="B1407" s="2" t="s">
        <v>663</v>
      </c>
      <c r="C1407" s="35">
        <v>1</v>
      </c>
    </row>
    <row r="1408" spans="1:3">
      <c r="A1408" t="s">
        <v>589</v>
      </c>
      <c r="B1408" s="2" t="s">
        <v>916</v>
      </c>
      <c r="C1408" s="35">
        <v>3</v>
      </c>
    </row>
    <row r="1409" spans="1:3">
      <c r="A1409" t="s">
        <v>589</v>
      </c>
      <c r="B1409" s="2" t="s">
        <v>882</v>
      </c>
      <c r="C1409" s="35">
        <v>3</v>
      </c>
    </row>
    <row r="1410" spans="1:3">
      <c r="A1410" t="s">
        <v>589</v>
      </c>
      <c r="B1410" s="2" t="s">
        <v>883</v>
      </c>
      <c r="C1410" s="35">
        <v>3</v>
      </c>
    </row>
    <row r="1411" spans="1:3">
      <c r="A1411" t="s">
        <v>589</v>
      </c>
      <c r="B1411" s="2" t="s">
        <v>884</v>
      </c>
      <c r="C1411" s="35">
        <v>3</v>
      </c>
    </row>
    <row r="1412" spans="1:3">
      <c r="A1412" t="s">
        <v>589</v>
      </c>
      <c r="B1412" s="2" t="s">
        <v>917</v>
      </c>
      <c r="C1412" s="35">
        <v>27</v>
      </c>
    </row>
    <row r="1413" spans="1:3">
      <c r="A1413" t="s">
        <v>589</v>
      </c>
      <c r="B1413" s="2" t="s">
        <v>885</v>
      </c>
      <c r="C1413" s="35">
        <v>3</v>
      </c>
    </row>
    <row r="1414" spans="1:3">
      <c r="A1414" t="s">
        <v>589</v>
      </c>
      <c r="B1414" s="2" t="s">
        <v>918</v>
      </c>
      <c r="C1414" s="35">
        <v>28</v>
      </c>
    </row>
    <row r="1415" spans="1:3">
      <c r="A1415" t="s">
        <v>589</v>
      </c>
      <c r="B1415" s="2" t="s">
        <v>919</v>
      </c>
      <c r="C1415" s="35">
        <v>28</v>
      </c>
    </row>
    <row r="1416" spans="1:3">
      <c r="A1416" t="s">
        <v>589</v>
      </c>
      <c r="B1416" s="2" t="s">
        <v>729</v>
      </c>
      <c r="C1416" s="35">
        <v>1</v>
      </c>
    </row>
    <row r="1417" spans="1:3">
      <c r="A1417" t="s">
        <v>589</v>
      </c>
      <c r="B1417" s="2" t="s">
        <v>920</v>
      </c>
      <c r="C1417" s="35">
        <v>3</v>
      </c>
    </row>
    <row r="1418" spans="1:3">
      <c r="A1418" t="s">
        <v>589</v>
      </c>
      <c r="B1418" s="2" t="s">
        <v>921</v>
      </c>
      <c r="C1418" s="35">
        <v>27</v>
      </c>
    </row>
    <row r="1419" spans="1:3">
      <c r="A1419" t="s">
        <v>589</v>
      </c>
      <c r="B1419" s="2" t="s">
        <v>762</v>
      </c>
      <c r="C1419" s="35">
        <v>3</v>
      </c>
    </row>
    <row r="1420" spans="1:3">
      <c r="A1420" t="s">
        <v>589</v>
      </c>
      <c r="B1420" s="2" t="s">
        <v>890</v>
      </c>
      <c r="C1420" s="35">
        <v>1</v>
      </c>
    </row>
    <row r="1421" spans="1:3">
      <c r="A1421" t="s">
        <v>589</v>
      </c>
      <c r="B1421" s="2" t="s">
        <v>922</v>
      </c>
      <c r="C1421" s="35">
        <v>3</v>
      </c>
    </row>
    <row r="1422" spans="1:3">
      <c r="A1422" t="s">
        <v>589</v>
      </c>
      <c r="B1422" s="2" t="s">
        <v>923</v>
      </c>
      <c r="C1422" s="35">
        <v>3</v>
      </c>
    </row>
    <row r="1423" spans="1:3">
      <c r="A1423" t="s">
        <v>589</v>
      </c>
      <c r="B1423" s="2" t="s">
        <v>924</v>
      </c>
      <c r="C1423" s="35">
        <v>3</v>
      </c>
    </row>
    <row r="1424" spans="1:3">
      <c r="A1424" t="s">
        <v>589</v>
      </c>
      <c r="B1424" s="2" t="s">
        <v>892</v>
      </c>
      <c r="C1424" s="35">
        <v>19</v>
      </c>
    </row>
    <row r="1425" spans="1:3">
      <c r="A1425" t="s">
        <v>589</v>
      </c>
      <c r="B1425" s="2" t="s">
        <v>893</v>
      </c>
      <c r="C1425" s="35">
        <v>19</v>
      </c>
    </row>
    <row r="1426" spans="1:3">
      <c r="A1426" t="s">
        <v>589</v>
      </c>
      <c r="B1426" s="2" t="s">
        <v>894</v>
      </c>
      <c r="C1426" s="35">
        <v>19</v>
      </c>
    </row>
    <row r="1427" spans="1:3">
      <c r="A1427" t="s">
        <v>589</v>
      </c>
      <c r="B1427" s="2" t="s">
        <v>895</v>
      </c>
      <c r="C1427" s="35">
        <v>3</v>
      </c>
    </row>
    <row r="1428" spans="1:3">
      <c r="A1428" t="s">
        <v>589</v>
      </c>
      <c r="B1428" s="2" t="s">
        <v>896</v>
      </c>
      <c r="C1428" s="35">
        <v>3</v>
      </c>
    </row>
    <row r="1429" spans="1:3">
      <c r="A1429" t="s">
        <v>589</v>
      </c>
      <c r="B1429" s="2" t="s">
        <v>819</v>
      </c>
      <c r="C1429" s="35">
        <v>1</v>
      </c>
    </row>
    <row r="1430" spans="1:3">
      <c r="A1430" t="s">
        <v>589</v>
      </c>
      <c r="B1430" s="2" t="s">
        <v>897</v>
      </c>
      <c r="C1430" s="35">
        <v>3</v>
      </c>
    </row>
    <row r="1431" spans="1:3">
      <c r="A1431" t="s">
        <v>589</v>
      </c>
      <c r="B1431" s="2" t="s">
        <v>925</v>
      </c>
      <c r="C1431" s="35">
        <v>28</v>
      </c>
    </row>
    <row r="1432" spans="1:3">
      <c r="A1432" t="s">
        <v>589</v>
      </c>
      <c r="B1432" s="2" t="s">
        <v>899</v>
      </c>
      <c r="C1432" s="35">
        <v>21</v>
      </c>
    </row>
    <row r="1433" spans="1:3">
      <c r="A1433" t="s">
        <v>589</v>
      </c>
      <c r="B1433" s="2" t="s">
        <v>900</v>
      </c>
      <c r="C1433" s="35">
        <v>3</v>
      </c>
    </row>
    <row r="1434" spans="1:3">
      <c r="A1434" t="s">
        <v>589</v>
      </c>
      <c r="B1434" s="2" t="s">
        <v>841</v>
      </c>
      <c r="C1434" s="35">
        <v>1</v>
      </c>
    </row>
    <row r="1435" spans="1:3">
      <c r="A1435" t="s">
        <v>589</v>
      </c>
      <c r="B1435" s="2" t="s">
        <v>842</v>
      </c>
      <c r="C1435" s="35">
        <v>1</v>
      </c>
    </row>
    <row r="1436" spans="1:3">
      <c r="A1436" t="s">
        <v>589</v>
      </c>
      <c r="B1436" s="2" t="s">
        <v>901</v>
      </c>
      <c r="C1436" s="35">
        <v>3</v>
      </c>
    </row>
    <row r="1437" spans="1:3">
      <c r="A1437" t="s">
        <v>589</v>
      </c>
      <c r="B1437" s="2" t="s">
        <v>912</v>
      </c>
      <c r="C1437" s="35">
        <v>22</v>
      </c>
    </row>
    <row r="1438" spans="1:3">
      <c r="A1438" t="s">
        <v>589</v>
      </c>
      <c r="B1438" s="2" t="s">
        <v>854</v>
      </c>
      <c r="C1438" s="35">
        <v>3</v>
      </c>
    </row>
    <row r="1439" spans="1:3">
      <c r="A1439" t="s">
        <v>589</v>
      </c>
      <c r="B1439" s="2" t="s">
        <v>868</v>
      </c>
      <c r="C1439" s="35">
        <v>5</v>
      </c>
    </row>
    <row r="1440" spans="1:3">
      <c r="A1440" t="s">
        <v>589</v>
      </c>
      <c r="B1440" s="2" t="s">
        <v>926</v>
      </c>
      <c r="C1440" s="35">
        <v>28</v>
      </c>
    </row>
    <row r="1441" spans="1:3">
      <c r="A1441" t="s">
        <v>591</v>
      </c>
      <c r="B1441" s="2" t="s">
        <v>906</v>
      </c>
      <c r="C1441" s="35">
        <v>9</v>
      </c>
    </row>
    <row r="1442" spans="1:3">
      <c r="A1442" t="s">
        <v>591</v>
      </c>
      <c r="B1442" s="2" t="s">
        <v>908</v>
      </c>
      <c r="C1442" s="35">
        <v>23</v>
      </c>
    </row>
    <row r="1443" spans="1:3">
      <c r="A1443" t="s">
        <v>591</v>
      </c>
      <c r="B1443" s="2" t="s">
        <v>916</v>
      </c>
      <c r="C1443" s="35">
        <v>3</v>
      </c>
    </row>
    <row r="1444" spans="1:3">
      <c r="A1444" t="s">
        <v>591</v>
      </c>
      <c r="B1444" s="2" t="s">
        <v>917</v>
      </c>
      <c r="C1444" s="35">
        <v>27</v>
      </c>
    </row>
    <row r="1445" spans="1:3">
      <c r="A1445" t="s">
        <v>591</v>
      </c>
      <c r="B1445" s="2" t="s">
        <v>885</v>
      </c>
      <c r="C1445" s="35">
        <v>3</v>
      </c>
    </row>
    <row r="1446" spans="1:3">
      <c r="A1446" t="s">
        <v>591</v>
      </c>
      <c r="B1446" s="2" t="s">
        <v>699</v>
      </c>
      <c r="C1446" s="35">
        <v>1</v>
      </c>
    </row>
    <row r="1447" spans="1:3">
      <c r="A1447" t="s">
        <v>591</v>
      </c>
      <c r="B1447" s="2" t="s">
        <v>927</v>
      </c>
      <c r="C1447" s="35">
        <v>1</v>
      </c>
    </row>
    <row r="1448" spans="1:3">
      <c r="A1448" t="s">
        <v>591</v>
      </c>
      <c r="B1448" s="2" t="s">
        <v>729</v>
      </c>
      <c r="C1448" s="35">
        <v>1</v>
      </c>
    </row>
    <row r="1449" spans="1:3">
      <c r="A1449" t="s">
        <v>591</v>
      </c>
      <c r="B1449" s="2" t="s">
        <v>920</v>
      </c>
      <c r="C1449" s="35">
        <v>3</v>
      </c>
    </row>
    <row r="1450" spans="1:3">
      <c r="A1450" t="s">
        <v>591</v>
      </c>
      <c r="B1450" s="2" t="s">
        <v>921</v>
      </c>
      <c r="C1450" s="35">
        <v>27</v>
      </c>
    </row>
    <row r="1451" spans="1:3">
      <c r="A1451" t="s">
        <v>591</v>
      </c>
      <c r="B1451" s="2" t="s">
        <v>890</v>
      </c>
      <c r="C1451" s="35">
        <v>1</v>
      </c>
    </row>
    <row r="1452" spans="1:3">
      <c r="A1452" t="s">
        <v>591</v>
      </c>
      <c r="B1452" s="2" t="s">
        <v>922</v>
      </c>
      <c r="C1452" s="35">
        <v>3</v>
      </c>
    </row>
    <row r="1453" spans="1:3">
      <c r="A1453" t="s">
        <v>591</v>
      </c>
      <c r="B1453" s="2" t="s">
        <v>923</v>
      </c>
      <c r="C1453" s="35">
        <v>3</v>
      </c>
    </row>
    <row r="1454" spans="1:3">
      <c r="A1454" t="s">
        <v>591</v>
      </c>
      <c r="B1454" s="2" t="s">
        <v>924</v>
      </c>
      <c r="C1454" s="35">
        <v>3</v>
      </c>
    </row>
    <row r="1455" spans="1:3">
      <c r="A1455" t="s">
        <v>591</v>
      </c>
      <c r="B1455" s="2" t="s">
        <v>766</v>
      </c>
      <c r="C1455" s="35">
        <v>3</v>
      </c>
    </row>
    <row r="1456" spans="1:3">
      <c r="A1456" t="s">
        <v>591</v>
      </c>
      <c r="B1456" s="2" t="s">
        <v>892</v>
      </c>
      <c r="C1456" s="35">
        <v>19</v>
      </c>
    </row>
    <row r="1457" spans="1:3">
      <c r="A1457" t="s">
        <v>591</v>
      </c>
      <c r="B1457" s="2" t="s">
        <v>893</v>
      </c>
      <c r="C1457" s="35">
        <v>19</v>
      </c>
    </row>
    <row r="1458" spans="1:3">
      <c r="A1458" t="s">
        <v>591</v>
      </c>
      <c r="B1458" s="2" t="s">
        <v>894</v>
      </c>
      <c r="C1458" s="35">
        <v>19</v>
      </c>
    </row>
    <row r="1459" spans="1:3">
      <c r="A1459" t="s">
        <v>591</v>
      </c>
      <c r="B1459" s="2" t="s">
        <v>819</v>
      </c>
      <c r="C1459" s="35">
        <v>1</v>
      </c>
    </row>
    <row r="1460" spans="1:3">
      <c r="A1460" t="s">
        <v>591</v>
      </c>
      <c r="B1460" s="2" t="s">
        <v>899</v>
      </c>
      <c r="C1460" s="35">
        <v>21</v>
      </c>
    </row>
    <row r="1461" spans="1:3">
      <c r="A1461" t="s">
        <v>591</v>
      </c>
      <c r="B1461" s="2" t="s">
        <v>900</v>
      </c>
      <c r="C1461" s="35">
        <v>3</v>
      </c>
    </row>
    <row r="1462" spans="1:3">
      <c r="A1462" t="s">
        <v>591</v>
      </c>
      <c r="B1462" s="2" t="s">
        <v>841</v>
      </c>
      <c r="C1462" s="35">
        <v>1</v>
      </c>
    </row>
    <row r="1463" spans="1:3">
      <c r="A1463" t="s">
        <v>591</v>
      </c>
      <c r="B1463" s="2" t="s">
        <v>842</v>
      </c>
      <c r="C1463" s="35">
        <v>1</v>
      </c>
    </row>
    <row r="1464" spans="1:3">
      <c r="A1464" t="s">
        <v>593</v>
      </c>
      <c r="B1464" s="2" t="s">
        <v>879</v>
      </c>
      <c r="C1464" s="35">
        <v>3</v>
      </c>
    </row>
    <row r="1465" spans="1:3">
      <c r="A1465" t="s">
        <v>593</v>
      </c>
      <c r="B1465" s="2" t="s">
        <v>914</v>
      </c>
      <c r="C1465" s="35">
        <v>9</v>
      </c>
    </row>
    <row r="1466" spans="1:3">
      <c r="A1466" t="s">
        <v>593</v>
      </c>
      <c r="B1466" s="2" t="s">
        <v>915</v>
      </c>
      <c r="C1466" s="35">
        <v>1</v>
      </c>
    </row>
    <row r="1467" spans="1:3">
      <c r="A1467" t="s">
        <v>593</v>
      </c>
      <c r="B1467" s="2" t="s">
        <v>906</v>
      </c>
      <c r="C1467" s="35">
        <v>9</v>
      </c>
    </row>
    <row r="1468" spans="1:3">
      <c r="A1468" t="s">
        <v>593</v>
      </c>
      <c r="B1468" s="2" t="s">
        <v>907</v>
      </c>
      <c r="C1468" s="35">
        <v>22</v>
      </c>
    </row>
    <row r="1469" spans="1:3">
      <c r="A1469" t="s">
        <v>593</v>
      </c>
      <c r="B1469" s="2" t="s">
        <v>908</v>
      </c>
      <c r="C1469" s="35">
        <v>23</v>
      </c>
    </row>
    <row r="1470" spans="1:3">
      <c r="A1470" t="s">
        <v>593</v>
      </c>
      <c r="B1470" s="2" t="s">
        <v>619</v>
      </c>
      <c r="C1470" s="35">
        <v>1</v>
      </c>
    </row>
    <row r="1471" spans="1:3">
      <c r="A1471" t="s">
        <v>593</v>
      </c>
      <c r="B1471" s="2" t="s">
        <v>663</v>
      </c>
      <c r="C1471" s="35">
        <v>1</v>
      </c>
    </row>
    <row r="1472" spans="1:3">
      <c r="A1472" t="s">
        <v>593</v>
      </c>
      <c r="B1472" s="2" t="s">
        <v>916</v>
      </c>
      <c r="C1472" s="35">
        <v>3</v>
      </c>
    </row>
    <row r="1473" spans="1:3">
      <c r="A1473" t="s">
        <v>593</v>
      </c>
      <c r="B1473" s="2" t="s">
        <v>882</v>
      </c>
      <c r="C1473" s="35">
        <v>3</v>
      </c>
    </row>
    <row r="1474" spans="1:3">
      <c r="A1474" t="s">
        <v>593</v>
      </c>
      <c r="B1474" s="2" t="s">
        <v>883</v>
      </c>
      <c r="C1474" s="35">
        <v>3</v>
      </c>
    </row>
    <row r="1475" spans="1:3">
      <c r="A1475" t="s">
        <v>593</v>
      </c>
      <c r="B1475" s="2" t="s">
        <v>884</v>
      </c>
      <c r="C1475" s="35">
        <v>3</v>
      </c>
    </row>
    <row r="1476" spans="1:3">
      <c r="A1476" t="s">
        <v>593</v>
      </c>
      <c r="B1476" s="2" t="s">
        <v>917</v>
      </c>
      <c r="C1476" s="35">
        <v>27</v>
      </c>
    </row>
    <row r="1477" spans="1:3">
      <c r="A1477" t="s">
        <v>593</v>
      </c>
      <c r="B1477" s="2" t="s">
        <v>885</v>
      </c>
      <c r="C1477" s="35">
        <v>3</v>
      </c>
    </row>
    <row r="1478" spans="1:3">
      <c r="A1478" t="s">
        <v>593</v>
      </c>
      <c r="B1478" s="2" t="s">
        <v>918</v>
      </c>
      <c r="C1478" s="35">
        <v>28</v>
      </c>
    </row>
    <row r="1479" spans="1:3">
      <c r="A1479" t="s">
        <v>593</v>
      </c>
      <c r="B1479" s="2" t="s">
        <v>919</v>
      </c>
      <c r="C1479" s="35">
        <v>28</v>
      </c>
    </row>
    <row r="1480" spans="1:3">
      <c r="A1480" t="s">
        <v>593</v>
      </c>
      <c r="B1480" s="2" t="s">
        <v>729</v>
      </c>
      <c r="C1480" s="35">
        <v>1</v>
      </c>
    </row>
    <row r="1481" spans="1:3">
      <c r="A1481" t="s">
        <v>593</v>
      </c>
      <c r="B1481" s="2" t="s">
        <v>920</v>
      </c>
      <c r="C1481" s="35">
        <v>3</v>
      </c>
    </row>
    <row r="1482" spans="1:3">
      <c r="A1482" t="s">
        <v>593</v>
      </c>
      <c r="B1482" s="2" t="s">
        <v>921</v>
      </c>
      <c r="C1482" s="35">
        <v>27</v>
      </c>
    </row>
    <row r="1483" spans="1:3">
      <c r="A1483" t="s">
        <v>593</v>
      </c>
      <c r="B1483" s="2" t="s">
        <v>762</v>
      </c>
      <c r="C1483" s="35">
        <v>3</v>
      </c>
    </row>
    <row r="1484" spans="1:3">
      <c r="A1484" t="s">
        <v>593</v>
      </c>
      <c r="B1484" s="2" t="s">
        <v>890</v>
      </c>
      <c r="C1484" s="35">
        <v>1</v>
      </c>
    </row>
    <row r="1485" spans="1:3">
      <c r="A1485" t="s">
        <v>593</v>
      </c>
      <c r="B1485" s="2" t="s">
        <v>922</v>
      </c>
      <c r="C1485" s="35">
        <v>3</v>
      </c>
    </row>
    <row r="1486" spans="1:3">
      <c r="A1486" t="s">
        <v>593</v>
      </c>
      <c r="B1486" s="2" t="s">
        <v>923</v>
      </c>
      <c r="C1486" s="35">
        <v>3</v>
      </c>
    </row>
    <row r="1487" spans="1:3">
      <c r="A1487" t="s">
        <v>593</v>
      </c>
      <c r="B1487" s="2" t="s">
        <v>924</v>
      </c>
      <c r="C1487" s="35">
        <v>3</v>
      </c>
    </row>
    <row r="1488" spans="1:3">
      <c r="A1488" t="s">
        <v>593</v>
      </c>
      <c r="B1488" s="2" t="s">
        <v>892</v>
      </c>
      <c r="C1488" s="35">
        <v>19</v>
      </c>
    </row>
    <row r="1489" spans="1:3">
      <c r="A1489" t="s">
        <v>593</v>
      </c>
      <c r="B1489" s="2" t="s">
        <v>893</v>
      </c>
      <c r="C1489" s="35">
        <v>19</v>
      </c>
    </row>
    <row r="1490" spans="1:3">
      <c r="A1490" t="s">
        <v>593</v>
      </c>
      <c r="B1490" s="2" t="s">
        <v>894</v>
      </c>
      <c r="C1490" s="35">
        <v>19</v>
      </c>
    </row>
    <row r="1491" spans="1:3">
      <c r="A1491" t="s">
        <v>593</v>
      </c>
      <c r="B1491" s="2" t="s">
        <v>895</v>
      </c>
      <c r="C1491" s="35">
        <v>3</v>
      </c>
    </row>
    <row r="1492" spans="1:3">
      <c r="A1492" t="s">
        <v>593</v>
      </c>
      <c r="B1492" s="2" t="s">
        <v>896</v>
      </c>
      <c r="C1492" s="35">
        <v>3</v>
      </c>
    </row>
    <row r="1493" spans="1:3">
      <c r="A1493" t="s">
        <v>593</v>
      </c>
      <c r="B1493" s="2" t="s">
        <v>819</v>
      </c>
      <c r="C1493" s="35">
        <v>1</v>
      </c>
    </row>
    <row r="1494" spans="1:3">
      <c r="A1494" t="s">
        <v>593</v>
      </c>
      <c r="B1494" s="2" t="s">
        <v>897</v>
      </c>
      <c r="C1494" s="35">
        <v>3</v>
      </c>
    </row>
    <row r="1495" spans="1:3">
      <c r="A1495" t="s">
        <v>593</v>
      </c>
      <c r="B1495" s="2" t="s">
        <v>925</v>
      </c>
      <c r="C1495" s="35">
        <v>28</v>
      </c>
    </row>
    <row r="1496" spans="1:3">
      <c r="A1496" t="s">
        <v>593</v>
      </c>
      <c r="B1496" s="2" t="s">
        <v>899</v>
      </c>
      <c r="C1496" s="35">
        <v>21</v>
      </c>
    </row>
    <row r="1497" spans="1:3">
      <c r="A1497" t="s">
        <v>593</v>
      </c>
      <c r="B1497" s="2" t="s">
        <v>900</v>
      </c>
      <c r="C1497" s="35">
        <v>3</v>
      </c>
    </row>
    <row r="1498" spans="1:3">
      <c r="A1498" t="s">
        <v>593</v>
      </c>
      <c r="B1498" s="2" t="s">
        <v>841</v>
      </c>
      <c r="C1498" s="35">
        <v>1</v>
      </c>
    </row>
    <row r="1499" spans="1:3">
      <c r="A1499" t="s">
        <v>593</v>
      </c>
      <c r="B1499" s="2" t="s">
        <v>842</v>
      </c>
      <c r="C1499" s="35">
        <v>1</v>
      </c>
    </row>
    <row r="1500" spans="1:3">
      <c r="A1500" t="s">
        <v>593</v>
      </c>
      <c r="B1500" s="2" t="s">
        <v>901</v>
      </c>
      <c r="C1500" s="35">
        <v>3</v>
      </c>
    </row>
    <row r="1501" spans="1:3">
      <c r="A1501" t="s">
        <v>593</v>
      </c>
      <c r="B1501" s="2" t="s">
        <v>912</v>
      </c>
      <c r="C1501" s="35">
        <v>22</v>
      </c>
    </row>
    <row r="1502" spans="1:3">
      <c r="A1502" t="s">
        <v>593</v>
      </c>
      <c r="B1502" s="2" t="s">
        <v>854</v>
      </c>
      <c r="C1502" s="35">
        <v>3</v>
      </c>
    </row>
    <row r="1503" spans="1:3">
      <c r="A1503" t="s">
        <v>593</v>
      </c>
      <c r="B1503" s="2" t="s">
        <v>868</v>
      </c>
      <c r="C1503" s="35">
        <v>5</v>
      </c>
    </row>
    <row r="1504" spans="1:3">
      <c r="A1504" t="s">
        <v>593</v>
      </c>
      <c r="B1504" s="2" t="s">
        <v>926</v>
      </c>
      <c r="C1504" s="35">
        <v>28</v>
      </c>
    </row>
    <row r="1505" spans="1:3">
      <c r="A1505" t="s">
        <v>595</v>
      </c>
      <c r="B1505" s="2" t="s">
        <v>879</v>
      </c>
      <c r="C1505" s="35">
        <v>3</v>
      </c>
    </row>
    <row r="1506" spans="1:3">
      <c r="A1506" t="s">
        <v>595</v>
      </c>
      <c r="B1506" s="2" t="s">
        <v>906</v>
      </c>
      <c r="C1506" s="35">
        <v>9</v>
      </c>
    </row>
    <row r="1507" spans="1:3">
      <c r="A1507" t="s">
        <v>595</v>
      </c>
      <c r="B1507" s="2" t="s">
        <v>908</v>
      </c>
      <c r="C1507" s="35">
        <v>23</v>
      </c>
    </row>
    <row r="1508" spans="1:3">
      <c r="A1508" t="s">
        <v>595</v>
      </c>
      <c r="B1508" s="2" t="s">
        <v>618</v>
      </c>
      <c r="C1508" s="35">
        <v>1</v>
      </c>
    </row>
    <row r="1509" spans="1:3">
      <c r="A1509" t="s">
        <v>595</v>
      </c>
      <c r="B1509" s="2" t="s">
        <v>916</v>
      </c>
      <c r="C1509" s="35">
        <v>3</v>
      </c>
    </row>
    <row r="1510" spans="1:3">
      <c r="A1510" t="s">
        <v>595</v>
      </c>
      <c r="B1510" s="2" t="s">
        <v>917</v>
      </c>
      <c r="C1510" s="35">
        <v>27</v>
      </c>
    </row>
    <row r="1511" spans="1:3">
      <c r="A1511" t="s">
        <v>595</v>
      </c>
      <c r="B1511" s="2" t="s">
        <v>885</v>
      </c>
      <c r="C1511" s="35">
        <v>3</v>
      </c>
    </row>
    <row r="1512" spans="1:3">
      <c r="A1512" t="s">
        <v>595</v>
      </c>
      <c r="B1512" s="2" t="s">
        <v>699</v>
      </c>
      <c r="C1512" s="35">
        <v>1</v>
      </c>
    </row>
    <row r="1513" spans="1:3">
      <c r="A1513" t="s">
        <v>595</v>
      </c>
      <c r="B1513" s="2" t="s">
        <v>927</v>
      </c>
      <c r="C1513" s="35">
        <v>1</v>
      </c>
    </row>
    <row r="1514" spans="1:3">
      <c r="A1514" t="s">
        <v>595</v>
      </c>
      <c r="B1514" s="2" t="s">
        <v>729</v>
      </c>
      <c r="C1514" s="35">
        <v>1</v>
      </c>
    </row>
    <row r="1515" spans="1:3">
      <c r="A1515" t="s">
        <v>595</v>
      </c>
      <c r="B1515" s="2" t="s">
        <v>920</v>
      </c>
      <c r="C1515" s="35">
        <v>3</v>
      </c>
    </row>
    <row r="1516" spans="1:3">
      <c r="A1516" t="s">
        <v>595</v>
      </c>
      <c r="B1516" s="2" t="s">
        <v>921</v>
      </c>
      <c r="C1516" s="35">
        <v>27</v>
      </c>
    </row>
    <row r="1517" spans="1:3">
      <c r="A1517" t="s">
        <v>595</v>
      </c>
      <c r="B1517" s="2" t="s">
        <v>890</v>
      </c>
      <c r="C1517" s="35">
        <v>1</v>
      </c>
    </row>
    <row r="1518" spans="1:3">
      <c r="A1518" t="s">
        <v>595</v>
      </c>
      <c r="B1518" s="2" t="s">
        <v>922</v>
      </c>
      <c r="C1518" s="35">
        <v>3</v>
      </c>
    </row>
    <row r="1519" spans="1:3">
      <c r="A1519" t="s">
        <v>595</v>
      </c>
      <c r="B1519" s="2" t="s">
        <v>923</v>
      </c>
      <c r="C1519" s="35">
        <v>3</v>
      </c>
    </row>
    <row r="1520" spans="1:3">
      <c r="A1520" t="s">
        <v>595</v>
      </c>
      <c r="B1520" s="2" t="s">
        <v>924</v>
      </c>
      <c r="C1520" s="35">
        <v>3</v>
      </c>
    </row>
    <row r="1521" spans="1:3">
      <c r="A1521" t="s">
        <v>595</v>
      </c>
      <c r="B1521" s="2" t="s">
        <v>766</v>
      </c>
      <c r="C1521" s="35">
        <v>3</v>
      </c>
    </row>
    <row r="1522" spans="1:3">
      <c r="A1522" t="s">
        <v>595</v>
      </c>
      <c r="B1522" s="2" t="s">
        <v>892</v>
      </c>
      <c r="C1522" s="35">
        <v>19</v>
      </c>
    </row>
    <row r="1523" spans="1:3">
      <c r="A1523" t="s">
        <v>595</v>
      </c>
      <c r="B1523" s="2" t="s">
        <v>893</v>
      </c>
      <c r="C1523" s="35">
        <v>19</v>
      </c>
    </row>
    <row r="1524" spans="1:3">
      <c r="A1524" t="s">
        <v>595</v>
      </c>
      <c r="B1524" s="2" t="s">
        <v>894</v>
      </c>
      <c r="C1524" s="35">
        <v>19</v>
      </c>
    </row>
    <row r="1525" spans="1:3">
      <c r="A1525" t="s">
        <v>595</v>
      </c>
      <c r="B1525" s="2" t="s">
        <v>819</v>
      </c>
      <c r="C1525" s="35">
        <v>1</v>
      </c>
    </row>
    <row r="1526" spans="1:3">
      <c r="A1526" t="s">
        <v>595</v>
      </c>
      <c r="B1526" s="2" t="s">
        <v>899</v>
      </c>
      <c r="C1526" s="35">
        <v>21</v>
      </c>
    </row>
    <row r="1527" spans="1:3">
      <c r="A1527" t="s">
        <v>595</v>
      </c>
      <c r="B1527" s="2" t="s">
        <v>900</v>
      </c>
      <c r="C1527" s="35">
        <v>3</v>
      </c>
    </row>
    <row r="1528" spans="1:3">
      <c r="A1528" t="s">
        <v>595</v>
      </c>
      <c r="B1528" s="2" t="s">
        <v>841</v>
      </c>
      <c r="C1528" s="35">
        <v>1</v>
      </c>
    </row>
    <row r="1529" spans="1:3">
      <c r="A1529" t="s">
        <v>595</v>
      </c>
      <c r="B1529" s="2" t="s">
        <v>842</v>
      </c>
      <c r="C1529" s="35">
        <v>1</v>
      </c>
    </row>
    <row r="1530" spans="1:3">
      <c r="A1530" t="s">
        <v>596</v>
      </c>
      <c r="B1530" s="2" t="s">
        <v>879</v>
      </c>
      <c r="C1530" s="35">
        <v>3</v>
      </c>
    </row>
    <row r="1531" spans="1:3">
      <c r="A1531" t="s">
        <v>596</v>
      </c>
      <c r="B1531" s="2" t="s">
        <v>914</v>
      </c>
      <c r="C1531" s="35">
        <v>9</v>
      </c>
    </row>
    <row r="1532" spans="1:3">
      <c r="A1532" t="s">
        <v>596</v>
      </c>
      <c r="B1532" s="2" t="s">
        <v>915</v>
      </c>
      <c r="C1532" s="35">
        <v>1</v>
      </c>
    </row>
    <row r="1533" spans="1:3">
      <c r="A1533" t="s">
        <v>596</v>
      </c>
      <c r="B1533" s="2" t="s">
        <v>906</v>
      </c>
      <c r="C1533" s="35">
        <v>9</v>
      </c>
    </row>
    <row r="1534" spans="1:3">
      <c r="A1534" t="s">
        <v>596</v>
      </c>
      <c r="B1534" s="2" t="s">
        <v>907</v>
      </c>
      <c r="C1534" s="35">
        <v>22</v>
      </c>
    </row>
    <row r="1535" spans="1:3">
      <c r="A1535" t="s">
        <v>596</v>
      </c>
      <c r="B1535" s="2" t="s">
        <v>908</v>
      </c>
      <c r="C1535" s="35">
        <v>23</v>
      </c>
    </row>
    <row r="1536" spans="1:3">
      <c r="A1536" t="s">
        <v>596</v>
      </c>
      <c r="B1536" s="2" t="s">
        <v>619</v>
      </c>
      <c r="C1536" s="35">
        <v>1</v>
      </c>
    </row>
    <row r="1537" spans="1:3">
      <c r="A1537" t="s">
        <v>596</v>
      </c>
      <c r="B1537" s="2" t="s">
        <v>663</v>
      </c>
      <c r="C1537" s="35">
        <v>1</v>
      </c>
    </row>
    <row r="1538" spans="1:3">
      <c r="A1538" t="s">
        <v>596</v>
      </c>
      <c r="B1538" s="2" t="s">
        <v>916</v>
      </c>
      <c r="C1538" s="35">
        <v>3</v>
      </c>
    </row>
    <row r="1539" spans="1:3">
      <c r="A1539" t="s">
        <v>596</v>
      </c>
      <c r="B1539" s="2" t="s">
        <v>882</v>
      </c>
      <c r="C1539" s="35">
        <v>3</v>
      </c>
    </row>
    <row r="1540" spans="1:3">
      <c r="A1540" t="s">
        <v>596</v>
      </c>
      <c r="B1540" s="2" t="s">
        <v>883</v>
      </c>
      <c r="C1540" s="35">
        <v>3</v>
      </c>
    </row>
    <row r="1541" spans="1:3">
      <c r="A1541" t="s">
        <v>596</v>
      </c>
      <c r="B1541" s="2" t="s">
        <v>884</v>
      </c>
      <c r="C1541" s="35">
        <v>3</v>
      </c>
    </row>
    <row r="1542" spans="1:3">
      <c r="A1542" t="s">
        <v>596</v>
      </c>
      <c r="B1542" s="2" t="s">
        <v>885</v>
      </c>
      <c r="C1542" s="35">
        <v>3</v>
      </c>
    </row>
    <row r="1543" spans="1:3">
      <c r="A1543" t="s">
        <v>596</v>
      </c>
      <c r="B1543" s="2" t="s">
        <v>918</v>
      </c>
      <c r="C1543" s="35">
        <v>28</v>
      </c>
    </row>
    <row r="1544" spans="1:3">
      <c r="A1544" t="s">
        <v>596</v>
      </c>
      <c r="B1544" s="2" t="s">
        <v>919</v>
      </c>
      <c r="C1544" s="35">
        <v>28</v>
      </c>
    </row>
    <row r="1545" spans="1:3">
      <c r="A1545" t="s">
        <v>596</v>
      </c>
      <c r="B1545" s="2" t="s">
        <v>729</v>
      </c>
      <c r="C1545" s="35">
        <v>1</v>
      </c>
    </row>
    <row r="1546" spans="1:3">
      <c r="A1546" t="s">
        <v>596</v>
      </c>
      <c r="B1546" s="2" t="s">
        <v>920</v>
      </c>
      <c r="C1546" s="35">
        <v>3</v>
      </c>
    </row>
    <row r="1547" spans="1:3">
      <c r="A1547" t="s">
        <v>596</v>
      </c>
      <c r="B1547" s="2" t="s">
        <v>762</v>
      </c>
      <c r="C1547" s="35">
        <v>3</v>
      </c>
    </row>
    <row r="1548" spans="1:3">
      <c r="A1548" t="s">
        <v>596</v>
      </c>
      <c r="B1548" s="2" t="s">
        <v>890</v>
      </c>
      <c r="C1548" s="35">
        <v>1</v>
      </c>
    </row>
    <row r="1549" spans="1:3">
      <c r="A1549" t="s">
        <v>596</v>
      </c>
      <c r="B1549" s="2" t="s">
        <v>922</v>
      </c>
      <c r="C1549" s="35">
        <v>3</v>
      </c>
    </row>
    <row r="1550" spans="1:3">
      <c r="A1550" t="s">
        <v>596</v>
      </c>
      <c r="B1550" s="2" t="s">
        <v>923</v>
      </c>
      <c r="C1550" s="35">
        <v>3</v>
      </c>
    </row>
    <row r="1551" spans="1:3">
      <c r="A1551" t="s">
        <v>596</v>
      </c>
      <c r="B1551" s="2" t="s">
        <v>924</v>
      </c>
      <c r="C1551" s="35">
        <v>3</v>
      </c>
    </row>
    <row r="1552" spans="1:3">
      <c r="A1552" t="s">
        <v>596</v>
      </c>
      <c r="B1552" s="2" t="s">
        <v>892</v>
      </c>
      <c r="C1552" s="35">
        <v>19</v>
      </c>
    </row>
    <row r="1553" spans="1:3">
      <c r="A1553" t="s">
        <v>596</v>
      </c>
      <c r="B1553" s="2" t="s">
        <v>893</v>
      </c>
      <c r="C1553" s="35">
        <v>19</v>
      </c>
    </row>
    <row r="1554" spans="1:3">
      <c r="A1554" t="s">
        <v>596</v>
      </c>
      <c r="B1554" s="2" t="s">
        <v>894</v>
      </c>
      <c r="C1554" s="35">
        <v>19</v>
      </c>
    </row>
    <row r="1555" spans="1:3">
      <c r="A1555" t="s">
        <v>596</v>
      </c>
      <c r="B1555" s="2" t="s">
        <v>895</v>
      </c>
      <c r="C1555" s="35">
        <v>3</v>
      </c>
    </row>
    <row r="1556" spans="1:3">
      <c r="A1556" t="s">
        <v>596</v>
      </c>
      <c r="B1556" s="2" t="s">
        <v>896</v>
      </c>
      <c r="C1556" s="35">
        <v>3</v>
      </c>
    </row>
    <row r="1557" spans="1:3">
      <c r="A1557" t="s">
        <v>596</v>
      </c>
      <c r="B1557" s="2" t="s">
        <v>819</v>
      </c>
      <c r="C1557" s="35">
        <v>1</v>
      </c>
    </row>
    <row r="1558" spans="1:3">
      <c r="A1558" t="s">
        <v>596</v>
      </c>
      <c r="B1558" s="2" t="s">
        <v>897</v>
      </c>
      <c r="C1558" s="35">
        <v>3</v>
      </c>
    </row>
    <row r="1559" spans="1:3">
      <c r="A1559" t="s">
        <v>596</v>
      </c>
      <c r="B1559" s="2" t="s">
        <v>925</v>
      </c>
      <c r="C1559" s="35">
        <v>28</v>
      </c>
    </row>
    <row r="1560" spans="1:3">
      <c r="A1560" t="s">
        <v>596</v>
      </c>
      <c r="B1560" s="2" t="s">
        <v>899</v>
      </c>
      <c r="C1560" s="35">
        <v>21</v>
      </c>
    </row>
    <row r="1561" spans="1:3">
      <c r="A1561" t="s">
        <v>596</v>
      </c>
      <c r="B1561" s="2" t="s">
        <v>900</v>
      </c>
      <c r="C1561" s="35">
        <v>3</v>
      </c>
    </row>
    <row r="1562" spans="1:3">
      <c r="A1562" t="s">
        <v>596</v>
      </c>
      <c r="B1562" s="2" t="s">
        <v>841</v>
      </c>
      <c r="C1562" s="35">
        <v>1</v>
      </c>
    </row>
    <row r="1563" spans="1:3">
      <c r="A1563" t="s">
        <v>596</v>
      </c>
      <c r="B1563" s="2" t="s">
        <v>842</v>
      </c>
      <c r="C1563" s="35">
        <v>1</v>
      </c>
    </row>
    <row r="1564" spans="1:3">
      <c r="A1564" t="s">
        <v>596</v>
      </c>
      <c r="B1564" s="2" t="s">
        <v>901</v>
      </c>
      <c r="C1564" s="35">
        <v>3</v>
      </c>
    </row>
    <row r="1565" spans="1:3">
      <c r="A1565" t="s">
        <v>596</v>
      </c>
      <c r="B1565" s="2" t="s">
        <v>912</v>
      </c>
      <c r="C1565" s="35">
        <v>22</v>
      </c>
    </row>
    <row r="1566" spans="1:3">
      <c r="A1566" t="s">
        <v>596</v>
      </c>
      <c r="B1566" s="2" t="s">
        <v>854</v>
      </c>
      <c r="C1566" s="35">
        <v>3</v>
      </c>
    </row>
    <row r="1567" spans="1:3">
      <c r="A1567" t="s">
        <v>596</v>
      </c>
      <c r="B1567" s="2" t="s">
        <v>868</v>
      </c>
      <c r="C1567" s="35">
        <v>5</v>
      </c>
    </row>
    <row r="1568" spans="1:3">
      <c r="A1568" t="s">
        <v>596</v>
      </c>
      <c r="B1568" s="2" t="s">
        <v>926</v>
      </c>
      <c r="C1568" s="35">
        <v>28</v>
      </c>
    </row>
    <row r="1569" spans="1:3">
      <c r="A1569" t="s">
        <v>597</v>
      </c>
      <c r="B1569" s="2" t="s">
        <v>914</v>
      </c>
      <c r="C1569" s="35">
        <v>9</v>
      </c>
    </row>
    <row r="1570" spans="1:3">
      <c r="A1570" t="s">
        <v>597</v>
      </c>
      <c r="B1570" s="2" t="s">
        <v>915</v>
      </c>
      <c r="C1570" s="35">
        <v>1</v>
      </c>
    </row>
    <row r="1571" spans="1:3">
      <c r="A1571" t="s">
        <v>597</v>
      </c>
      <c r="B1571" s="2" t="s">
        <v>906</v>
      </c>
      <c r="C1571" s="35">
        <v>9</v>
      </c>
    </row>
    <row r="1572" spans="1:3">
      <c r="A1572" t="s">
        <v>597</v>
      </c>
      <c r="B1572" s="2" t="s">
        <v>907</v>
      </c>
      <c r="C1572" s="35">
        <v>22</v>
      </c>
    </row>
    <row r="1573" spans="1:3">
      <c r="A1573" t="s">
        <v>597</v>
      </c>
      <c r="B1573" s="2" t="s">
        <v>908</v>
      </c>
      <c r="C1573" s="35">
        <v>23</v>
      </c>
    </row>
    <row r="1574" spans="1:3">
      <c r="A1574" t="s">
        <v>597</v>
      </c>
      <c r="B1574" s="2" t="s">
        <v>619</v>
      </c>
      <c r="C1574" s="35">
        <v>1</v>
      </c>
    </row>
    <row r="1575" spans="1:3">
      <c r="A1575" t="s">
        <v>597</v>
      </c>
      <c r="B1575" s="2" t="s">
        <v>663</v>
      </c>
      <c r="C1575" s="35">
        <v>1</v>
      </c>
    </row>
    <row r="1576" spans="1:3">
      <c r="A1576" t="s">
        <v>597</v>
      </c>
      <c r="B1576" s="2" t="s">
        <v>916</v>
      </c>
      <c r="C1576" s="35">
        <v>3</v>
      </c>
    </row>
    <row r="1577" spans="1:3">
      <c r="A1577" t="s">
        <v>597</v>
      </c>
      <c r="B1577" s="2" t="s">
        <v>882</v>
      </c>
      <c r="C1577" s="35">
        <v>3</v>
      </c>
    </row>
    <row r="1578" spans="1:3">
      <c r="A1578" t="s">
        <v>597</v>
      </c>
      <c r="B1578" s="2" t="s">
        <v>883</v>
      </c>
      <c r="C1578" s="35">
        <v>3</v>
      </c>
    </row>
    <row r="1579" spans="1:3">
      <c r="A1579" t="s">
        <v>597</v>
      </c>
      <c r="B1579" s="2" t="s">
        <v>884</v>
      </c>
      <c r="C1579" s="35">
        <v>3</v>
      </c>
    </row>
    <row r="1580" spans="1:3">
      <c r="A1580" t="s">
        <v>597</v>
      </c>
      <c r="B1580" s="2" t="s">
        <v>917</v>
      </c>
      <c r="C1580" s="35">
        <v>27</v>
      </c>
    </row>
    <row r="1581" spans="1:3">
      <c r="A1581" t="s">
        <v>597</v>
      </c>
      <c r="B1581" s="2" t="s">
        <v>885</v>
      </c>
      <c r="C1581" s="35">
        <v>3</v>
      </c>
    </row>
    <row r="1582" spans="1:3">
      <c r="A1582" t="s">
        <v>597</v>
      </c>
      <c r="B1582" s="2" t="s">
        <v>918</v>
      </c>
      <c r="C1582" s="35">
        <v>28</v>
      </c>
    </row>
    <row r="1583" spans="1:3">
      <c r="A1583" t="s">
        <v>597</v>
      </c>
      <c r="B1583" s="2" t="s">
        <v>919</v>
      </c>
      <c r="C1583" s="35">
        <v>28</v>
      </c>
    </row>
    <row r="1584" spans="1:3">
      <c r="A1584" t="s">
        <v>597</v>
      </c>
      <c r="B1584" s="2" t="s">
        <v>729</v>
      </c>
      <c r="C1584" s="35">
        <v>1</v>
      </c>
    </row>
    <row r="1585" spans="1:3">
      <c r="A1585" t="s">
        <v>597</v>
      </c>
      <c r="B1585" s="2" t="s">
        <v>920</v>
      </c>
      <c r="C1585" s="35">
        <v>3</v>
      </c>
    </row>
    <row r="1586" spans="1:3">
      <c r="A1586" t="s">
        <v>597</v>
      </c>
      <c r="B1586" s="2" t="s">
        <v>921</v>
      </c>
      <c r="C1586" s="35">
        <v>27</v>
      </c>
    </row>
    <row r="1587" spans="1:3">
      <c r="A1587" t="s">
        <v>597</v>
      </c>
      <c r="B1587" s="2" t="s">
        <v>762</v>
      </c>
      <c r="C1587" s="35">
        <v>3</v>
      </c>
    </row>
    <row r="1588" spans="1:3">
      <c r="A1588" t="s">
        <v>597</v>
      </c>
      <c r="B1588" s="2" t="s">
        <v>890</v>
      </c>
      <c r="C1588" s="35">
        <v>1</v>
      </c>
    </row>
    <row r="1589" spans="1:3">
      <c r="A1589" t="s">
        <v>597</v>
      </c>
      <c r="B1589" s="2" t="s">
        <v>922</v>
      </c>
      <c r="C1589" s="35">
        <v>3</v>
      </c>
    </row>
    <row r="1590" spans="1:3">
      <c r="A1590" t="s">
        <v>597</v>
      </c>
      <c r="B1590" s="2" t="s">
        <v>923</v>
      </c>
      <c r="C1590" s="35">
        <v>3</v>
      </c>
    </row>
    <row r="1591" spans="1:3">
      <c r="A1591" t="s">
        <v>597</v>
      </c>
      <c r="B1591" s="2" t="s">
        <v>924</v>
      </c>
      <c r="C1591" s="35">
        <v>3</v>
      </c>
    </row>
    <row r="1592" spans="1:3">
      <c r="A1592" t="s">
        <v>597</v>
      </c>
      <c r="B1592" s="2" t="s">
        <v>892</v>
      </c>
      <c r="C1592" s="35">
        <v>19</v>
      </c>
    </row>
    <row r="1593" spans="1:3">
      <c r="A1593" t="s">
        <v>597</v>
      </c>
      <c r="B1593" s="2" t="s">
        <v>893</v>
      </c>
      <c r="C1593" s="35">
        <v>19</v>
      </c>
    </row>
    <row r="1594" spans="1:3">
      <c r="A1594" t="s">
        <v>597</v>
      </c>
      <c r="B1594" s="2" t="s">
        <v>894</v>
      </c>
      <c r="C1594" s="35">
        <v>19</v>
      </c>
    </row>
    <row r="1595" spans="1:3">
      <c r="A1595" t="s">
        <v>597</v>
      </c>
      <c r="B1595" s="2" t="s">
        <v>895</v>
      </c>
      <c r="C1595" s="35">
        <v>3</v>
      </c>
    </row>
    <row r="1596" spans="1:3">
      <c r="A1596" t="s">
        <v>597</v>
      </c>
      <c r="B1596" s="2" t="s">
        <v>896</v>
      </c>
      <c r="C1596" s="35">
        <v>3</v>
      </c>
    </row>
    <row r="1597" spans="1:3">
      <c r="A1597" t="s">
        <v>597</v>
      </c>
      <c r="B1597" s="2" t="s">
        <v>819</v>
      </c>
      <c r="C1597" s="35">
        <v>1</v>
      </c>
    </row>
    <row r="1598" spans="1:3">
      <c r="A1598" t="s">
        <v>597</v>
      </c>
      <c r="B1598" s="2" t="s">
        <v>897</v>
      </c>
      <c r="C1598" s="35">
        <v>3</v>
      </c>
    </row>
    <row r="1599" spans="1:3">
      <c r="A1599" t="s">
        <v>597</v>
      </c>
      <c r="B1599" s="2" t="s">
        <v>925</v>
      </c>
      <c r="C1599" s="35">
        <v>28</v>
      </c>
    </row>
    <row r="1600" spans="1:3">
      <c r="A1600" t="s">
        <v>597</v>
      </c>
      <c r="B1600" s="2" t="s">
        <v>899</v>
      </c>
      <c r="C1600" s="35">
        <v>21</v>
      </c>
    </row>
    <row r="1601" spans="1:3">
      <c r="A1601" t="s">
        <v>597</v>
      </c>
      <c r="B1601" s="2" t="s">
        <v>900</v>
      </c>
      <c r="C1601" s="35">
        <v>3</v>
      </c>
    </row>
    <row r="1602" spans="1:3">
      <c r="A1602" t="s">
        <v>597</v>
      </c>
      <c r="B1602" s="2" t="s">
        <v>841</v>
      </c>
      <c r="C1602" s="35">
        <v>1</v>
      </c>
    </row>
    <row r="1603" spans="1:3">
      <c r="A1603" t="s">
        <v>597</v>
      </c>
      <c r="B1603" s="2" t="s">
        <v>842</v>
      </c>
      <c r="C1603" s="35">
        <v>1</v>
      </c>
    </row>
    <row r="1604" spans="1:3">
      <c r="A1604" t="s">
        <v>597</v>
      </c>
      <c r="B1604" s="2" t="s">
        <v>901</v>
      </c>
      <c r="C1604" s="35">
        <v>3</v>
      </c>
    </row>
    <row r="1605" spans="1:3">
      <c r="A1605" t="s">
        <v>597</v>
      </c>
      <c r="B1605" s="2" t="s">
        <v>912</v>
      </c>
      <c r="C1605" s="35">
        <v>22</v>
      </c>
    </row>
    <row r="1606" spans="1:3">
      <c r="A1606" t="s">
        <v>597</v>
      </c>
      <c r="B1606" s="2" t="s">
        <v>854</v>
      </c>
      <c r="C1606" s="35">
        <v>3</v>
      </c>
    </row>
    <row r="1607" spans="1:3">
      <c r="A1607" t="s">
        <v>597</v>
      </c>
      <c r="B1607" s="2" t="s">
        <v>868</v>
      </c>
      <c r="C1607" s="35">
        <v>5</v>
      </c>
    </row>
    <row r="1608" spans="1:3">
      <c r="A1608" t="s">
        <v>597</v>
      </c>
      <c r="B1608" s="2" t="s">
        <v>926</v>
      </c>
      <c r="C1608" s="35">
        <v>28</v>
      </c>
    </row>
    <row r="1609" spans="1:3">
      <c r="A1609" t="s">
        <v>598</v>
      </c>
      <c r="B1609" s="2" t="s">
        <v>914</v>
      </c>
      <c r="C1609" s="35">
        <v>9</v>
      </c>
    </row>
    <row r="1610" spans="1:3">
      <c r="A1610" t="s">
        <v>598</v>
      </c>
      <c r="B1610" s="2" t="s">
        <v>915</v>
      </c>
      <c r="C1610" s="35">
        <v>1</v>
      </c>
    </row>
    <row r="1611" spans="1:3">
      <c r="A1611" t="s">
        <v>598</v>
      </c>
      <c r="B1611" s="2" t="s">
        <v>906</v>
      </c>
      <c r="C1611" s="35">
        <v>9</v>
      </c>
    </row>
    <row r="1612" spans="1:3">
      <c r="A1612" t="s">
        <v>598</v>
      </c>
      <c r="B1612" s="2" t="s">
        <v>907</v>
      </c>
      <c r="C1612" s="35">
        <v>22</v>
      </c>
    </row>
    <row r="1613" spans="1:3">
      <c r="A1613" t="s">
        <v>598</v>
      </c>
      <c r="B1613" s="2" t="s">
        <v>908</v>
      </c>
      <c r="C1613" s="35">
        <v>23</v>
      </c>
    </row>
    <row r="1614" spans="1:3">
      <c r="A1614" t="s">
        <v>598</v>
      </c>
      <c r="B1614" s="2" t="s">
        <v>619</v>
      </c>
      <c r="C1614" s="35">
        <v>1</v>
      </c>
    </row>
    <row r="1615" spans="1:3">
      <c r="A1615" t="s">
        <v>598</v>
      </c>
      <c r="B1615" s="2" t="s">
        <v>663</v>
      </c>
      <c r="C1615" s="35">
        <v>1</v>
      </c>
    </row>
    <row r="1616" spans="1:3">
      <c r="A1616" t="s">
        <v>598</v>
      </c>
      <c r="B1616" s="2" t="s">
        <v>916</v>
      </c>
      <c r="C1616" s="35">
        <v>3</v>
      </c>
    </row>
    <row r="1617" spans="1:3">
      <c r="A1617" t="s">
        <v>598</v>
      </c>
      <c r="B1617" s="2" t="s">
        <v>882</v>
      </c>
      <c r="C1617" s="35">
        <v>3</v>
      </c>
    </row>
    <row r="1618" spans="1:3">
      <c r="A1618" t="s">
        <v>598</v>
      </c>
      <c r="B1618" s="2" t="s">
        <v>883</v>
      </c>
      <c r="C1618" s="35">
        <v>3</v>
      </c>
    </row>
    <row r="1619" spans="1:3">
      <c r="A1619" t="s">
        <v>598</v>
      </c>
      <c r="B1619" s="2" t="s">
        <v>884</v>
      </c>
      <c r="C1619" s="35">
        <v>3</v>
      </c>
    </row>
    <row r="1620" spans="1:3">
      <c r="A1620" t="s">
        <v>598</v>
      </c>
      <c r="B1620" s="2" t="s">
        <v>917</v>
      </c>
      <c r="C1620" s="35">
        <v>27</v>
      </c>
    </row>
    <row r="1621" spans="1:3">
      <c r="A1621" t="s">
        <v>598</v>
      </c>
      <c r="B1621" s="2" t="s">
        <v>885</v>
      </c>
      <c r="C1621" s="35">
        <v>3</v>
      </c>
    </row>
    <row r="1622" spans="1:3">
      <c r="A1622" t="s">
        <v>598</v>
      </c>
      <c r="B1622" s="2" t="s">
        <v>918</v>
      </c>
      <c r="C1622" s="35">
        <v>28</v>
      </c>
    </row>
    <row r="1623" spans="1:3">
      <c r="A1623" t="s">
        <v>598</v>
      </c>
      <c r="B1623" s="2" t="s">
        <v>919</v>
      </c>
      <c r="C1623" s="35">
        <v>28</v>
      </c>
    </row>
    <row r="1624" spans="1:3">
      <c r="A1624" t="s">
        <v>598</v>
      </c>
      <c r="B1624" s="2" t="s">
        <v>729</v>
      </c>
      <c r="C1624" s="35">
        <v>1</v>
      </c>
    </row>
    <row r="1625" spans="1:3">
      <c r="A1625" t="s">
        <v>598</v>
      </c>
      <c r="B1625" s="2" t="s">
        <v>920</v>
      </c>
      <c r="C1625" s="35">
        <v>3</v>
      </c>
    </row>
    <row r="1626" spans="1:3">
      <c r="A1626" t="s">
        <v>598</v>
      </c>
      <c r="B1626" s="2" t="s">
        <v>921</v>
      </c>
      <c r="C1626" s="35">
        <v>27</v>
      </c>
    </row>
    <row r="1627" spans="1:3">
      <c r="A1627" t="s">
        <v>598</v>
      </c>
      <c r="B1627" s="2" t="s">
        <v>762</v>
      </c>
      <c r="C1627" s="35">
        <v>3</v>
      </c>
    </row>
    <row r="1628" spans="1:3">
      <c r="A1628" t="s">
        <v>598</v>
      </c>
      <c r="B1628" s="2" t="s">
        <v>890</v>
      </c>
      <c r="C1628" s="35">
        <v>1</v>
      </c>
    </row>
    <row r="1629" spans="1:3">
      <c r="A1629" t="s">
        <v>598</v>
      </c>
      <c r="B1629" s="2" t="s">
        <v>922</v>
      </c>
      <c r="C1629" s="35">
        <v>3</v>
      </c>
    </row>
    <row r="1630" spans="1:3">
      <c r="A1630" t="s">
        <v>598</v>
      </c>
      <c r="B1630" s="2" t="s">
        <v>923</v>
      </c>
      <c r="C1630" s="35">
        <v>3</v>
      </c>
    </row>
    <row r="1631" spans="1:3">
      <c r="A1631" t="s">
        <v>598</v>
      </c>
      <c r="B1631" s="2" t="s">
        <v>924</v>
      </c>
      <c r="C1631" s="35">
        <v>3</v>
      </c>
    </row>
    <row r="1632" spans="1:3">
      <c r="A1632" t="s">
        <v>598</v>
      </c>
      <c r="B1632" s="2" t="s">
        <v>892</v>
      </c>
      <c r="C1632" s="35">
        <v>19</v>
      </c>
    </row>
    <row r="1633" spans="1:3">
      <c r="A1633" t="s">
        <v>598</v>
      </c>
      <c r="B1633" s="2" t="s">
        <v>893</v>
      </c>
      <c r="C1633" s="35">
        <v>19</v>
      </c>
    </row>
    <row r="1634" spans="1:3">
      <c r="A1634" t="s">
        <v>598</v>
      </c>
      <c r="B1634" s="2" t="s">
        <v>894</v>
      </c>
      <c r="C1634" s="35">
        <v>19</v>
      </c>
    </row>
    <row r="1635" spans="1:3">
      <c r="A1635" t="s">
        <v>598</v>
      </c>
      <c r="B1635" s="2" t="s">
        <v>895</v>
      </c>
      <c r="C1635" s="35">
        <v>3</v>
      </c>
    </row>
    <row r="1636" spans="1:3">
      <c r="A1636" t="s">
        <v>598</v>
      </c>
      <c r="B1636" s="2" t="s">
        <v>896</v>
      </c>
      <c r="C1636" s="35">
        <v>3</v>
      </c>
    </row>
    <row r="1637" spans="1:3">
      <c r="A1637" t="s">
        <v>598</v>
      </c>
      <c r="B1637" s="2" t="s">
        <v>819</v>
      </c>
      <c r="C1637" s="35">
        <v>1</v>
      </c>
    </row>
    <row r="1638" spans="1:3">
      <c r="A1638" t="s">
        <v>598</v>
      </c>
      <c r="B1638" s="2" t="s">
        <v>897</v>
      </c>
      <c r="C1638" s="35">
        <v>3</v>
      </c>
    </row>
    <row r="1639" spans="1:3">
      <c r="A1639" t="s">
        <v>598</v>
      </c>
      <c r="B1639" s="2" t="s">
        <v>925</v>
      </c>
      <c r="C1639" s="35">
        <v>28</v>
      </c>
    </row>
    <row r="1640" spans="1:3">
      <c r="A1640" t="s">
        <v>598</v>
      </c>
      <c r="B1640" s="2" t="s">
        <v>899</v>
      </c>
      <c r="C1640" s="35">
        <v>21</v>
      </c>
    </row>
    <row r="1641" spans="1:3">
      <c r="A1641" t="s">
        <v>598</v>
      </c>
      <c r="B1641" s="2" t="s">
        <v>900</v>
      </c>
      <c r="C1641" s="35">
        <v>3</v>
      </c>
    </row>
    <row r="1642" spans="1:3">
      <c r="A1642" t="s">
        <v>598</v>
      </c>
      <c r="B1642" s="2" t="s">
        <v>841</v>
      </c>
      <c r="C1642" s="35">
        <v>1</v>
      </c>
    </row>
    <row r="1643" spans="1:3">
      <c r="A1643" t="s">
        <v>598</v>
      </c>
      <c r="B1643" s="2" t="s">
        <v>842</v>
      </c>
      <c r="C1643" s="35">
        <v>1</v>
      </c>
    </row>
    <row r="1644" spans="1:3">
      <c r="A1644" t="s">
        <v>598</v>
      </c>
      <c r="B1644" s="2" t="s">
        <v>901</v>
      </c>
      <c r="C1644" s="35">
        <v>3</v>
      </c>
    </row>
    <row r="1645" spans="1:3">
      <c r="A1645" t="s">
        <v>598</v>
      </c>
      <c r="B1645" s="2" t="s">
        <v>912</v>
      </c>
      <c r="C1645" s="35">
        <v>22</v>
      </c>
    </row>
    <row r="1646" spans="1:3">
      <c r="A1646" t="s">
        <v>598</v>
      </c>
      <c r="B1646" s="2" t="s">
        <v>854</v>
      </c>
      <c r="C1646" s="35">
        <v>3</v>
      </c>
    </row>
    <row r="1647" spans="1:3">
      <c r="A1647" t="s">
        <v>598</v>
      </c>
      <c r="B1647" s="2" t="s">
        <v>868</v>
      </c>
      <c r="C1647" s="35">
        <v>5</v>
      </c>
    </row>
    <row r="1648" spans="1:3">
      <c r="A1648" t="s">
        <v>598</v>
      </c>
      <c r="B1648" s="2" t="s">
        <v>926</v>
      </c>
      <c r="C1648" s="35">
        <v>28</v>
      </c>
    </row>
    <row r="1649" spans="1:3">
      <c r="A1649" t="s">
        <v>599</v>
      </c>
      <c r="B1649" s="2" t="s">
        <v>879</v>
      </c>
      <c r="C1649" s="35">
        <v>3</v>
      </c>
    </row>
    <row r="1650" spans="1:3">
      <c r="A1650" t="s">
        <v>599</v>
      </c>
      <c r="B1650" s="2" t="s">
        <v>906</v>
      </c>
      <c r="C1650" s="35">
        <v>9</v>
      </c>
    </row>
    <row r="1651" spans="1:3">
      <c r="A1651" t="s">
        <v>599</v>
      </c>
      <c r="B1651" s="2" t="s">
        <v>908</v>
      </c>
      <c r="C1651" s="35">
        <v>23</v>
      </c>
    </row>
    <row r="1652" spans="1:3">
      <c r="A1652" t="s">
        <v>599</v>
      </c>
      <c r="B1652" s="2" t="s">
        <v>916</v>
      </c>
      <c r="C1652" s="35">
        <v>3</v>
      </c>
    </row>
    <row r="1653" spans="1:3">
      <c r="A1653" t="s">
        <v>599</v>
      </c>
      <c r="B1653" s="2" t="s">
        <v>917</v>
      </c>
      <c r="C1653" s="35">
        <v>27</v>
      </c>
    </row>
    <row r="1654" spans="1:3">
      <c r="A1654" t="s">
        <v>599</v>
      </c>
      <c r="B1654" s="2" t="s">
        <v>927</v>
      </c>
      <c r="C1654" s="35">
        <v>1</v>
      </c>
    </row>
    <row r="1655" spans="1:3">
      <c r="A1655" t="s">
        <v>599</v>
      </c>
      <c r="B1655" s="2" t="s">
        <v>920</v>
      </c>
      <c r="C1655" s="35">
        <v>3</v>
      </c>
    </row>
    <row r="1656" spans="1:3">
      <c r="A1656" t="s">
        <v>599</v>
      </c>
      <c r="B1656" s="2" t="s">
        <v>921</v>
      </c>
      <c r="C1656" s="35">
        <v>27</v>
      </c>
    </row>
    <row r="1657" spans="1:3">
      <c r="A1657" t="s">
        <v>599</v>
      </c>
      <c r="B1657" s="2" t="s">
        <v>890</v>
      </c>
      <c r="C1657" s="35">
        <v>1</v>
      </c>
    </row>
    <row r="1658" spans="1:3">
      <c r="A1658" t="s">
        <v>599</v>
      </c>
      <c r="B1658" s="2" t="s">
        <v>922</v>
      </c>
      <c r="C1658" s="35">
        <v>3</v>
      </c>
    </row>
    <row r="1659" spans="1:3">
      <c r="A1659" t="s">
        <v>599</v>
      </c>
      <c r="B1659" s="2" t="s">
        <v>923</v>
      </c>
      <c r="C1659" s="35">
        <v>3</v>
      </c>
    </row>
    <row r="1660" spans="1:3">
      <c r="A1660" t="s">
        <v>599</v>
      </c>
      <c r="B1660" s="2" t="s">
        <v>924</v>
      </c>
      <c r="C1660" s="35">
        <v>3</v>
      </c>
    </row>
    <row r="1661" spans="1:3">
      <c r="A1661" t="s">
        <v>599</v>
      </c>
      <c r="B1661" s="2" t="s">
        <v>766</v>
      </c>
      <c r="C1661" s="35">
        <v>3</v>
      </c>
    </row>
    <row r="1662" spans="1:3">
      <c r="A1662" t="s">
        <v>599</v>
      </c>
      <c r="B1662" s="2" t="s">
        <v>892</v>
      </c>
      <c r="C1662" s="35">
        <v>19</v>
      </c>
    </row>
    <row r="1663" spans="1:3">
      <c r="A1663" t="s">
        <v>599</v>
      </c>
      <c r="B1663" s="2" t="s">
        <v>893</v>
      </c>
      <c r="C1663" s="35">
        <v>19</v>
      </c>
    </row>
    <row r="1664" spans="1:3">
      <c r="A1664" t="s">
        <v>599</v>
      </c>
      <c r="B1664" s="2" t="s">
        <v>894</v>
      </c>
      <c r="C1664" s="35">
        <v>19</v>
      </c>
    </row>
    <row r="1665" spans="1:3">
      <c r="A1665" t="s">
        <v>599</v>
      </c>
      <c r="B1665" s="2" t="s">
        <v>819</v>
      </c>
      <c r="C1665" s="35">
        <v>1</v>
      </c>
    </row>
    <row r="1666" spans="1:3">
      <c r="A1666" t="s">
        <v>599</v>
      </c>
      <c r="B1666" s="2" t="s">
        <v>900</v>
      </c>
      <c r="C1666" s="35">
        <v>3</v>
      </c>
    </row>
    <row r="1667" spans="1:3">
      <c r="A1667" t="s">
        <v>600</v>
      </c>
      <c r="B1667" s="2" t="s">
        <v>879</v>
      </c>
      <c r="C1667" s="35">
        <v>3</v>
      </c>
    </row>
    <row r="1668" spans="1:3">
      <c r="A1668" t="s">
        <v>600</v>
      </c>
      <c r="B1668" s="2" t="s">
        <v>906</v>
      </c>
      <c r="C1668" s="35">
        <v>9</v>
      </c>
    </row>
    <row r="1669" spans="1:3">
      <c r="A1669" t="s">
        <v>600</v>
      </c>
      <c r="B1669" s="2" t="s">
        <v>908</v>
      </c>
      <c r="C1669" s="35">
        <v>23</v>
      </c>
    </row>
    <row r="1670" spans="1:3">
      <c r="A1670" t="s">
        <v>600</v>
      </c>
      <c r="B1670" s="2" t="s">
        <v>916</v>
      </c>
      <c r="C1670" s="35">
        <v>3</v>
      </c>
    </row>
    <row r="1671" spans="1:3">
      <c r="A1671" t="s">
        <v>600</v>
      </c>
      <c r="B1671" s="2" t="s">
        <v>917</v>
      </c>
      <c r="C1671" s="35">
        <v>27</v>
      </c>
    </row>
    <row r="1672" spans="1:3">
      <c r="A1672" t="s">
        <v>600</v>
      </c>
      <c r="B1672" s="2" t="s">
        <v>927</v>
      </c>
      <c r="C1672" s="35">
        <v>1</v>
      </c>
    </row>
    <row r="1673" spans="1:3">
      <c r="A1673" t="s">
        <v>600</v>
      </c>
      <c r="B1673" s="2" t="s">
        <v>920</v>
      </c>
      <c r="C1673" s="35">
        <v>3</v>
      </c>
    </row>
    <row r="1674" spans="1:3">
      <c r="A1674" t="s">
        <v>600</v>
      </c>
      <c r="B1674" s="2" t="s">
        <v>921</v>
      </c>
      <c r="C1674" s="35">
        <v>27</v>
      </c>
    </row>
    <row r="1675" spans="1:3">
      <c r="A1675" t="s">
        <v>600</v>
      </c>
      <c r="B1675" s="2" t="s">
        <v>890</v>
      </c>
      <c r="C1675" s="35">
        <v>1</v>
      </c>
    </row>
    <row r="1676" spans="1:3">
      <c r="A1676" t="s">
        <v>600</v>
      </c>
      <c r="B1676" s="2" t="s">
        <v>922</v>
      </c>
      <c r="C1676" s="35">
        <v>3</v>
      </c>
    </row>
    <row r="1677" spans="1:3">
      <c r="A1677" t="s">
        <v>600</v>
      </c>
      <c r="B1677" s="2" t="s">
        <v>923</v>
      </c>
      <c r="C1677" s="35">
        <v>3</v>
      </c>
    </row>
    <row r="1678" spans="1:3">
      <c r="A1678" t="s">
        <v>600</v>
      </c>
      <c r="B1678" s="2" t="s">
        <v>924</v>
      </c>
      <c r="C1678" s="35">
        <v>3</v>
      </c>
    </row>
    <row r="1679" spans="1:3">
      <c r="A1679" t="s">
        <v>600</v>
      </c>
      <c r="B1679" s="2" t="s">
        <v>766</v>
      </c>
      <c r="C1679" s="35">
        <v>3</v>
      </c>
    </row>
    <row r="1680" spans="1:3">
      <c r="A1680" t="s">
        <v>600</v>
      </c>
      <c r="B1680" s="2" t="s">
        <v>892</v>
      </c>
      <c r="C1680" s="35">
        <v>19</v>
      </c>
    </row>
    <row r="1681" spans="1:3">
      <c r="A1681" t="s">
        <v>600</v>
      </c>
      <c r="B1681" s="2" t="s">
        <v>893</v>
      </c>
      <c r="C1681" s="35">
        <v>19</v>
      </c>
    </row>
    <row r="1682" spans="1:3">
      <c r="A1682" t="s">
        <v>600</v>
      </c>
      <c r="B1682" s="2" t="s">
        <v>894</v>
      </c>
      <c r="C1682" s="35">
        <v>19</v>
      </c>
    </row>
    <row r="1683" spans="1:3">
      <c r="A1683" t="s">
        <v>600</v>
      </c>
      <c r="B1683" s="2" t="s">
        <v>819</v>
      </c>
      <c r="C1683" s="35">
        <v>1</v>
      </c>
    </row>
    <row r="1684" spans="1:3">
      <c r="A1684" t="s">
        <v>600</v>
      </c>
      <c r="B1684" s="2" t="s">
        <v>900</v>
      </c>
      <c r="C1684" s="35">
        <v>3</v>
      </c>
    </row>
    <row r="1685" spans="1:3">
      <c r="A1685" t="s">
        <v>601</v>
      </c>
      <c r="B1685" s="2" t="s">
        <v>879</v>
      </c>
      <c r="C1685" s="35">
        <v>3</v>
      </c>
    </row>
    <row r="1686" spans="1:3">
      <c r="A1686" t="s">
        <v>601</v>
      </c>
      <c r="B1686" s="2" t="s">
        <v>606</v>
      </c>
      <c r="C1686" s="35">
        <v>1</v>
      </c>
    </row>
    <row r="1687" spans="1:3">
      <c r="A1687" t="s">
        <v>601</v>
      </c>
      <c r="B1687" s="2" t="s">
        <v>906</v>
      </c>
      <c r="C1687" s="35">
        <v>9</v>
      </c>
    </row>
    <row r="1688" spans="1:3">
      <c r="A1688" t="s">
        <v>601</v>
      </c>
      <c r="B1688" s="2" t="s">
        <v>880</v>
      </c>
      <c r="C1688" s="35">
        <v>8</v>
      </c>
    </row>
    <row r="1689" spans="1:3">
      <c r="A1689" t="s">
        <v>601</v>
      </c>
      <c r="B1689" s="2" t="s">
        <v>907</v>
      </c>
      <c r="C1689" s="35">
        <v>22</v>
      </c>
    </row>
    <row r="1690" spans="1:3">
      <c r="A1690" t="s">
        <v>601</v>
      </c>
      <c r="B1690" s="2" t="s">
        <v>908</v>
      </c>
      <c r="C1690" s="35">
        <v>23</v>
      </c>
    </row>
    <row r="1691" spans="1:3">
      <c r="A1691" t="s">
        <v>601</v>
      </c>
      <c r="B1691" s="2" t="s">
        <v>883</v>
      </c>
      <c r="C1691" s="35">
        <v>3</v>
      </c>
    </row>
    <row r="1692" spans="1:3">
      <c r="A1692" t="s">
        <v>601</v>
      </c>
      <c r="B1692" s="2" t="s">
        <v>884</v>
      </c>
      <c r="C1692" s="35">
        <v>3</v>
      </c>
    </row>
    <row r="1693" spans="1:3">
      <c r="A1693" t="s">
        <v>601</v>
      </c>
      <c r="B1693" s="2" t="s">
        <v>917</v>
      </c>
      <c r="C1693" s="35">
        <v>27</v>
      </c>
    </row>
    <row r="1694" spans="1:3">
      <c r="A1694" t="s">
        <v>601</v>
      </c>
      <c r="B1694" s="2" t="s">
        <v>706</v>
      </c>
      <c r="C1694" s="35">
        <v>11</v>
      </c>
    </row>
    <row r="1695" spans="1:3">
      <c r="A1695" t="s">
        <v>601</v>
      </c>
      <c r="B1695" s="2" t="s">
        <v>729</v>
      </c>
      <c r="C1695" s="35">
        <v>1</v>
      </c>
    </row>
    <row r="1696" spans="1:3">
      <c r="A1696" t="s">
        <v>601</v>
      </c>
      <c r="B1696" s="2" t="s">
        <v>921</v>
      </c>
      <c r="C1696" s="35">
        <v>27</v>
      </c>
    </row>
    <row r="1697" spans="1:3">
      <c r="A1697" t="s">
        <v>601</v>
      </c>
      <c r="B1697" s="2" t="s">
        <v>909</v>
      </c>
      <c r="C1697" s="35">
        <v>24</v>
      </c>
    </row>
    <row r="1698" spans="1:3">
      <c r="A1698" t="s">
        <v>601</v>
      </c>
      <c r="B1698" s="2" t="s">
        <v>890</v>
      </c>
      <c r="C1698" s="35">
        <v>1</v>
      </c>
    </row>
    <row r="1699" spans="1:3">
      <c r="A1699" t="s">
        <v>601</v>
      </c>
      <c r="B1699" s="2" t="s">
        <v>922</v>
      </c>
      <c r="C1699" s="35">
        <v>3</v>
      </c>
    </row>
    <row r="1700" spans="1:3">
      <c r="A1700" t="s">
        <v>601</v>
      </c>
      <c r="B1700" s="2" t="s">
        <v>923</v>
      </c>
      <c r="C1700" s="35">
        <v>3</v>
      </c>
    </row>
    <row r="1701" spans="1:3">
      <c r="A1701" t="s">
        <v>601</v>
      </c>
      <c r="B1701" s="2" t="s">
        <v>924</v>
      </c>
      <c r="C1701" s="35">
        <v>3</v>
      </c>
    </row>
    <row r="1702" spans="1:3">
      <c r="A1702" t="s">
        <v>601</v>
      </c>
      <c r="B1702" s="2" t="s">
        <v>910</v>
      </c>
      <c r="C1702" s="35">
        <v>1</v>
      </c>
    </row>
    <row r="1703" spans="1:3">
      <c r="A1703" t="s">
        <v>601</v>
      </c>
      <c r="B1703" s="2" t="s">
        <v>892</v>
      </c>
      <c r="C1703" s="35">
        <v>19</v>
      </c>
    </row>
    <row r="1704" spans="1:3">
      <c r="A1704" t="s">
        <v>601</v>
      </c>
      <c r="B1704" s="2" t="s">
        <v>893</v>
      </c>
      <c r="C1704" s="35">
        <v>19</v>
      </c>
    </row>
    <row r="1705" spans="1:3">
      <c r="A1705" t="s">
        <v>601</v>
      </c>
      <c r="B1705" s="2" t="s">
        <v>894</v>
      </c>
      <c r="C1705" s="35">
        <v>19</v>
      </c>
    </row>
    <row r="1706" spans="1:3">
      <c r="A1706" t="s">
        <v>601</v>
      </c>
      <c r="B1706" s="2" t="s">
        <v>819</v>
      </c>
      <c r="C1706" s="35">
        <v>1</v>
      </c>
    </row>
    <row r="1707" spans="1:3">
      <c r="A1707" t="s">
        <v>601</v>
      </c>
      <c r="B1707" s="2" t="s">
        <v>898</v>
      </c>
      <c r="C1707" s="35">
        <v>20</v>
      </c>
    </row>
    <row r="1708" spans="1:3">
      <c r="A1708" t="s">
        <v>601</v>
      </c>
      <c r="B1708" s="2" t="s">
        <v>900</v>
      </c>
      <c r="C1708" s="35">
        <v>3</v>
      </c>
    </row>
    <row r="1709" spans="1:3">
      <c r="A1709" t="s">
        <v>601</v>
      </c>
      <c r="B1709" s="2" t="s">
        <v>841</v>
      </c>
      <c r="C1709" s="35">
        <v>1</v>
      </c>
    </row>
    <row r="1710" spans="1:3">
      <c r="A1710" t="s">
        <v>601</v>
      </c>
      <c r="B1710" s="2" t="s">
        <v>842</v>
      </c>
      <c r="C1710" s="35">
        <v>1</v>
      </c>
    </row>
    <row r="1711" spans="1:3">
      <c r="A1711" t="s">
        <v>601</v>
      </c>
      <c r="B1711" s="2" t="s">
        <v>912</v>
      </c>
      <c r="C1711" s="35">
        <v>22</v>
      </c>
    </row>
    <row r="1712" spans="1:3">
      <c r="A1712" t="s">
        <v>601</v>
      </c>
      <c r="B1712" s="2" t="s">
        <v>913</v>
      </c>
      <c r="C1712" s="35">
        <v>26</v>
      </c>
    </row>
    <row r="1713" spans="1:3">
      <c r="A1713" t="s">
        <v>602</v>
      </c>
      <c r="B1713" s="2" t="s">
        <v>879</v>
      </c>
      <c r="C1713" s="35">
        <v>3</v>
      </c>
    </row>
    <row r="1714" spans="1:3">
      <c r="A1714" t="s">
        <v>602</v>
      </c>
      <c r="B1714" s="2" t="s">
        <v>906</v>
      </c>
      <c r="C1714" s="35">
        <v>9</v>
      </c>
    </row>
    <row r="1715" spans="1:3">
      <c r="A1715" t="s">
        <v>602</v>
      </c>
      <c r="B1715" s="2" t="s">
        <v>908</v>
      </c>
      <c r="C1715" s="35">
        <v>23</v>
      </c>
    </row>
    <row r="1716" spans="1:3">
      <c r="A1716" t="s">
        <v>602</v>
      </c>
      <c r="B1716" s="2" t="s">
        <v>916</v>
      </c>
      <c r="C1716" s="35">
        <v>3</v>
      </c>
    </row>
    <row r="1717" spans="1:3">
      <c r="A1717" t="s">
        <v>602</v>
      </c>
      <c r="B1717" s="2" t="s">
        <v>917</v>
      </c>
      <c r="C1717" s="35">
        <v>27</v>
      </c>
    </row>
    <row r="1718" spans="1:3">
      <c r="A1718" t="s">
        <v>602</v>
      </c>
      <c r="B1718" s="2" t="s">
        <v>885</v>
      </c>
      <c r="C1718" s="35">
        <v>3</v>
      </c>
    </row>
    <row r="1719" spans="1:3">
      <c r="A1719" t="s">
        <v>602</v>
      </c>
      <c r="B1719" s="2" t="s">
        <v>927</v>
      </c>
      <c r="C1719" s="35">
        <v>1</v>
      </c>
    </row>
    <row r="1720" spans="1:3">
      <c r="A1720" t="s">
        <v>602</v>
      </c>
      <c r="B1720" s="2" t="s">
        <v>729</v>
      </c>
      <c r="C1720" s="35">
        <v>1</v>
      </c>
    </row>
    <row r="1721" spans="1:3">
      <c r="A1721" t="s">
        <v>602</v>
      </c>
      <c r="B1721" s="2" t="s">
        <v>920</v>
      </c>
      <c r="C1721" s="35">
        <v>3</v>
      </c>
    </row>
    <row r="1722" spans="1:3">
      <c r="A1722" t="s">
        <v>602</v>
      </c>
      <c r="B1722" s="2" t="s">
        <v>921</v>
      </c>
      <c r="C1722" s="35">
        <v>27</v>
      </c>
    </row>
    <row r="1723" spans="1:3">
      <c r="A1723" t="s">
        <v>602</v>
      </c>
      <c r="B1723" s="2" t="s">
        <v>890</v>
      </c>
      <c r="C1723" s="35">
        <v>1</v>
      </c>
    </row>
    <row r="1724" spans="1:3">
      <c r="A1724" t="s">
        <v>602</v>
      </c>
      <c r="B1724" s="2" t="s">
        <v>922</v>
      </c>
      <c r="C1724" s="35">
        <v>3</v>
      </c>
    </row>
    <row r="1725" spans="1:3">
      <c r="A1725" t="s">
        <v>602</v>
      </c>
      <c r="B1725" s="2" t="s">
        <v>923</v>
      </c>
      <c r="C1725" s="35">
        <v>3</v>
      </c>
    </row>
    <row r="1726" spans="1:3">
      <c r="A1726" t="s">
        <v>602</v>
      </c>
      <c r="B1726" s="2" t="s">
        <v>924</v>
      </c>
      <c r="C1726" s="35">
        <v>3</v>
      </c>
    </row>
    <row r="1727" spans="1:3">
      <c r="A1727" t="s">
        <v>602</v>
      </c>
      <c r="B1727" s="2" t="s">
        <v>766</v>
      </c>
      <c r="C1727" s="35">
        <v>3</v>
      </c>
    </row>
    <row r="1728" spans="1:3">
      <c r="A1728" t="s">
        <v>602</v>
      </c>
      <c r="B1728" s="2" t="s">
        <v>892</v>
      </c>
      <c r="C1728" s="35">
        <v>19</v>
      </c>
    </row>
    <row r="1729" spans="1:3">
      <c r="A1729" t="s">
        <v>602</v>
      </c>
      <c r="B1729" s="2" t="s">
        <v>893</v>
      </c>
      <c r="C1729" s="35">
        <v>19</v>
      </c>
    </row>
    <row r="1730" spans="1:3">
      <c r="A1730" t="s">
        <v>602</v>
      </c>
      <c r="B1730" s="2" t="s">
        <v>894</v>
      </c>
      <c r="C1730" s="35">
        <v>19</v>
      </c>
    </row>
    <row r="1731" spans="1:3">
      <c r="A1731" t="s">
        <v>602</v>
      </c>
      <c r="B1731" s="2" t="s">
        <v>819</v>
      </c>
      <c r="C1731" s="35">
        <v>1</v>
      </c>
    </row>
    <row r="1732" spans="1:3">
      <c r="A1732" t="s">
        <v>602</v>
      </c>
      <c r="B1732" s="2" t="s">
        <v>899</v>
      </c>
      <c r="C1732" s="35">
        <v>21</v>
      </c>
    </row>
    <row r="1733" spans="1:3">
      <c r="A1733" t="s">
        <v>602</v>
      </c>
      <c r="B1733" s="2" t="s">
        <v>900</v>
      </c>
      <c r="C1733" s="35">
        <v>3</v>
      </c>
    </row>
    <row r="1734" spans="1:3">
      <c r="A1734" t="s">
        <v>602</v>
      </c>
      <c r="B1734" s="2" t="s">
        <v>841</v>
      </c>
      <c r="C1734" s="35">
        <v>1</v>
      </c>
    </row>
    <row r="1735" spans="1:3">
      <c r="A1735" t="s">
        <v>602</v>
      </c>
      <c r="B1735" s="2" t="s">
        <v>842</v>
      </c>
      <c r="C1735" s="35">
        <v>1</v>
      </c>
    </row>
    <row r="1736" spans="1:3">
      <c r="A1736" t="s">
        <v>603</v>
      </c>
      <c r="B1736" s="2" t="s">
        <v>879</v>
      </c>
      <c r="C1736" s="35">
        <v>3</v>
      </c>
    </row>
    <row r="1737" spans="1:3">
      <c r="A1737" t="s">
        <v>603</v>
      </c>
      <c r="B1737" s="2" t="s">
        <v>906</v>
      </c>
      <c r="C1737" s="35">
        <v>9</v>
      </c>
    </row>
    <row r="1738" spans="1:3">
      <c r="A1738" t="s">
        <v>603</v>
      </c>
      <c r="B1738" s="2" t="s">
        <v>908</v>
      </c>
      <c r="C1738" s="35">
        <v>23</v>
      </c>
    </row>
    <row r="1739" spans="1:3">
      <c r="A1739" t="s">
        <v>603</v>
      </c>
      <c r="B1739" s="2" t="s">
        <v>916</v>
      </c>
      <c r="C1739" s="35">
        <v>3</v>
      </c>
    </row>
    <row r="1740" spans="1:3">
      <c r="A1740" t="s">
        <v>603</v>
      </c>
      <c r="B1740" s="2" t="s">
        <v>917</v>
      </c>
      <c r="C1740" s="35">
        <v>27</v>
      </c>
    </row>
    <row r="1741" spans="1:3">
      <c r="A1741" t="s">
        <v>603</v>
      </c>
      <c r="B1741" s="2" t="s">
        <v>885</v>
      </c>
      <c r="C1741" s="35">
        <v>3</v>
      </c>
    </row>
    <row r="1742" spans="1:3">
      <c r="A1742" t="s">
        <v>603</v>
      </c>
      <c r="B1742" s="2" t="s">
        <v>927</v>
      </c>
      <c r="C1742" s="35">
        <v>1</v>
      </c>
    </row>
    <row r="1743" spans="1:3">
      <c r="A1743" t="s">
        <v>603</v>
      </c>
      <c r="B1743" s="2" t="s">
        <v>729</v>
      </c>
      <c r="C1743" s="35">
        <v>1</v>
      </c>
    </row>
    <row r="1744" spans="1:3">
      <c r="A1744" t="s">
        <v>603</v>
      </c>
      <c r="B1744" s="2" t="s">
        <v>889</v>
      </c>
      <c r="C1744" s="35">
        <v>1</v>
      </c>
    </row>
    <row r="1745" spans="1:3">
      <c r="A1745" t="s">
        <v>603</v>
      </c>
      <c r="B1745" s="2" t="s">
        <v>920</v>
      </c>
      <c r="C1745" s="35">
        <v>3</v>
      </c>
    </row>
    <row r="1746" spans="1:3">
      <c r="A1746" t="s">
        <v>603</v>
      </c>
      <c r="B1746" s="2" t="s">
        <v>921</v>
      </c>
      <c r="C1746" s="35">
        <v>27</v>
      </c>
    </row>
    <row r="1747" spans="1:3">
      <c r="A1747" t="s">
        <v>603</v>
      </c>
      <c r="B1747" s="2" t="s">
        <v>890</v>
      </c>
      <c r="C1747" s="35">
        <v>1</v>
      </c>
    </row>
    <row r="1748" spans="1:3">
      <c r="A1748" t="s">
        <v>603</v>
      </c>
      <c r="B1748" s="2" t="s">
        <v>922</v>
      </c>
      <c r="C1748" s="35">
        <v>3</v>
      </c>
    </row>
    <row r="1749" spans="1:3">
      <c r="A1749" t="s">
        <v>603</v>
      </c>
      <c r="B1749" s="2" t="s">
        <v>923</v>
      </c>
      <c r="C1749" s="35">
        <v>3</v>
      </c>
    </row>
    <row r="1750" spans="1:3">
      <c r="A1750" t="s">
        <v>603</v>
      </c>
      <c r="B1750" s="2" t="s">
        <v>924</v>
      </c>
      <c r="C1750" s="35">
        <v>3</v>
      </c>
    </row>
    <row r="1751" spans="1:3">
      <c r="A1751" t="s">
        <v>603</v>
      </c>
      <c r="B1751" s="2" t="s">
        <v>766</v>
      </c>
      <c r="C1751" s="35">
        <v>3</v>
      </c>
    </row>
    <row r="1752" spans="1:3">
      <c r="A1752" t="s">
        <v>603</v>
      </c>
      <c r="B1752" s="2" t="s">
        <v>892</v>
      </c>
      <c r="C1752" s="35">
        <v>19</v>
      </c>
    </row>
    <row r="1753" spans="1:3">
      <c r="A1753" t="s">
        <v>603</v>
      </c>
      <c r="B1753" s="2" t="s">
        <v>893</v>
      </c>
      <c r="C1753" s="35">
        <v>19</v>
      </c>
    </row>
    <row r="1754" spans="1:3">
      <c r="A1754" t="s">
        <v>603</v>
      </c>
      <c r="B1754" s="2" t="s">
        <v>894</v>
      </c>
      <c r="C1754" s="35">
        <v>19</v>
      </c>
    </row>
    <row r="1755" spans="1:3">
      <c r="A1755" t="s">
        <v>603</v>
      </c>
      <c r="B1755" s="2" t="s">
        <v>819</v>
      </c>
      <c r="C1755" s="35">
        <v>1</v>
      </c>
    </row>
    <row r="1756" spans="1:3">
      <c r="A1756" t="s">
        <v>603</v>
      </c>
      <c r="B1756" s="2" t="s">
        <v>899</v>
      </c>
      <c r="C1756" s="35">
        <v>21</v>
      </c>
    </row>
    <row r="1757" spans="1:3">
      <c r="A1757" t="s">
        <v>603</v>
      </c>
      <c r="B1757" s="2" t="s">
        <v>900</v>
      </c>
      <c r="C1757" s="35">
        <v>3</v>
      </c>
    </row>
    <row r="1758" spans="1:3">
      <c r="A1758" t="s">
        <v>603</v>
      </c>
      <c r="B1758" s="2" t="s">
        <v>841</v>
      </c>
      <c r="C1758" s="35">
        <v>1</v>
      </c>
    </row>
    <row r="1759" spans="1:3">
      <c r="A1759" t="s">
        <v>603</v>
      </c>
      <c r="B1759" s="2" t="s">
        <v>842</v>
      </c>
      <c r="C1759" s="35">
        <v>1</v>
      </c>
    </row>
    <row r="1760" spans="1:3">
      <c r="A1760" t="s">
        <v>604</v>
      </c>
      <c r="B1760" s="2" t="s">
        <v>879</v>
      </c>
      <c r="C1760" s="35">
        <v>3</v>
      </c>
    </row>
    <row r="1761" spans="1:3">
      <c r="A1761" t="s">
        <v>604</v>
      </c>
      <c r="B1761" s="2" t="s">
        <v>914</v>
      </c>
      <c r="C1761" s="35">
        <v>9</v>
      </c>
    </row>
    <row r="1762" spans="1:3">
      <c r="A1762" t="s">
        <v>604</v>
      </c>
      <c r="B1762" s="2" t="s">
        <v>915</v>
      </c>
      <c r="C1762" s="35">
        <v>1</v>
      </c>
    </row>
    <row r="1763" spans="1:3">
      <c r="A1763" t="s">
        <v>604</v>
      </c>
      <c r="B1763" s="2" t="s">
        <v>906</v>
      </c>
      <c r="C1763" s="35">
        <v>9</v>
      </c>
    </row>
    <row r="1764" spans="1:3">
      <c r="A1764" t="s">
        <v>604</v>
      </c>
      <c r="B1764" s="2" t="s">
        <v>907</v>
      </c>
      <c r="C1764" s="35">
        <v>22</v>
      </c>
    </row>
    <row r="1765" spans="1:3">
      <c r="A1765" t="s">
        <v>604</v>
      </c>
      <c r="B1765" s="2" t="s">
        <v>908</v>
      </c>
      <c r="C1765" s="35">
        <v>23</v>
      </c>
    </row>
    <row r="1766" spans="1:3">
      <c r="A1766" t="s">
        <v>604</v>
      </c>
      <c r="B1766" s="2" t="s">
        <v>619</v>
      </c>
      <c r="C1766" s="35">
        <v>1</v>
      </c>
    </row>
    <row r="1767" spans="1:3">
      <c r="A1767" t="s">
        <v>604</v>
      </c>
      <c r="B1767" s="2" t="s">
        <v>663</v>
      </c>
      <c r="C1767" s="35">
        <v>1</v>
      </c>
    </row>
    <row r="1768" spans="1:3">
      <c r="A1768" t="s">
        <v>604</v>
      </c>
      <c r="B1768" s="2" t="s">
        <v>916</v>
      </c>
      <c r="C1768" s="35">
        <v>3</v>
      </c>
    </row>
    <row r="1769" spans="1:3">
      <c r="A1769" t="s">
        <v>604</v>
      </c>
      <c r="B1769" s="2" t="s">
        <v>882</v>
      </c>
      <c r="C1769" s="35">
        <v>3</v>
      </c>
    </row>
    <row r="1770" spans="1:3">
      <c r="A1770" t="s">
        <v>604</v>
      </c>
      <c r="B1770" s="2" t="s">
        <v>883</v>
      </c>
      <c r="C1770" s="35">
        <v>3</v>
      </c>
    </row>
    <row r="1771" spans="1:3">
      <c r="A1771" t="s">
        <v>604</v>
      </c>
      <c r="B1771" s="2" t="s">
        <v>884</v>
      </c>
      <c r="C1771" s="35">
        <v>3</v>
      </c>
    </row>
    <row r="1772" spans="1:3">
      <c r="A1772" t="s">
        <v>604</v>
      </c>
      <c r="B1772" s="2" t="s">
        <v>885</v>
      </c>
      <c r="C1772" s="35">
        <v>3</v>
      </c>
    </row>
    <row r="1773" spans="1:3">
      <c r="A1773" t="s">
        <v>604</v>
      </c>
      <c r="B1773" s="2" t="s">
        <v>918</v>
      </c>
      <c r="C1773" s="35">
        <v>28</v>
      </c>
    </row>
    <row r="1774" spans="1:3">
      <c r="A1774" t="s">
        <v>604</v>
      </c>
      <c r="B1774" s="2" t="s">
        <v>919</v>
      </c>
      <c r="C1774" s="35">
        <v>28</v>
      </c>
    </row>
    <row r="1775" spans="1:3">
      <c r="A1775" t="s">
        <v>604</v>
      </c>
      <c r="B1775" s="2" t="s">
        <v>729</v>
      </c>
      <c r="C1775" s="35">
        <v>1</v>
      </c>
    </row>
    <row r="1776" spans="1:3">
      <c r="A1776" t="s">
        <v>604</v>
      </c>
      <c r="B1776" s="2" t="s">
        <v>920</v>
      </c>
      <c r="C1776" s="35">
        <v>3</v>
      </c>
    </row>
    <row r="1777" spans="1:3">
      <c r="A1777" t="s">
        <v>604</v>
      </c>
      <c r="B1777" s="2" t="s">
        <v>762</v>
      </c>
      <c r="C1777" s="35">
        <v>3</v>
      </c>
    </row>
    <row r="1778" spans="1:3">
      <c r="A1778" t="s">
        <v>604</v>
      </c>
      <c r="B1778" s="2" t="s">
        <v>890</v>
      </c>
      <c r="C1778" s="35">
        <v>1</v>
      </c>
    </row>
    <row r="1779" spans="1:3">
      <c r="A1779" t="s">
        <v>604</v>
      </c>
      <c r="B1779" s="2" t="s">
        <v>922</v>
      </c>
      <c r="C1779" s="35">
        <v>3</v>
      </c>
    </row>
    <row r="1780" spans="1:3">
      <c r="A1780" t="s">
        <v>604</v>
      </c>
      <c r="B1780" s="2" t="s">
        <v>923</v>
      </c>
      <c r="C1780" s="35">
        <v>3</v>
      </c>
    </row>
    <row r="1781" spans="1:3">
      <c r="A1781" t="s">
        <v>604</v>
      </c>
      <c r="B1781" s="2" t="s">
        <v>924</v>
      </c>
      <c r="C1781" s="35">
        <v>3</v>
      </c>
    </row>
    <row r="1782" spans="1:3">
      <c r="A1782" t="s">
        <v>604</v>
      </c>
      <c r="B1782" s="2" t="s">
        <v>892</v>
      </c>
      <c r="C1782" s="35">
        <v>19</v>
      </c>
    </row>
    <row r="1783" spans="1:3">
      <c r="A1783" t="s">
        <v>604</v>
      </c>
      <c r="B1783" s="2" t="s">
        <v>893</v>
      </c>
      <c r="C1783" s="35">
        <v>19</v>
      </c>
    </row>
    <row r="1784" spans="1:3">
      <c r="A1784" t="s">
        <v>604</v>
      </c>
      <c r="B1784" s="2" t="s">
        <v>894</v>
      </c>
      <c r="C1784" s="35">
        <v>19</v>
      </c>
    </row>
    <row r="1785" spans="1:3">
      <c r="A1785" t="s">
        <v>604</v>
      </c>
      <c r="B1785" s="2" t="s">
        <v>895</v>
      </c>
      <c r="C1785" s="35">
        <v>3</v>
      </c>
    </row>
    <row r="1786" spans="1:3">
      <c r="A1786" t="s">
        <v>604</v>
      </c>
      <c r="B1786" s="2" t="s">
        <v>896</v>
      </c>
      <c r="C1786" s="35">
        <v>3</v>
      </c>
    </row>
    <row r="1787" spans="1:3">
      <c r="A1787" t="s">
        <v>604</v>
      </c>
      <c r="B1787" s="2" t="s">
        <v>819</v>
      </c>
      <c r="C1787" s="35">
        <v>1</v>
      </c>
    </row>
    <row r="1788" spans="1:3">
      <c r="A1788" t="s">
        <v>604</v>
      </c>
      <c r="B1788" s="2" t="s">
        <v>897</v>
      </c>
      <c r="C1788" s="35">
        <v>3</v>
      </c>
    </row>
    <row r="1789" spans="1:3">
      <c r="A1789" t="s">
        <v>604</v>
      </c>
      <c r="B1789" s="2" t="s">
        <v>925</v>
      </c>
      <c r="C1789" s="35">
        <v>28</v>
      </c>
    </row>
    <row r="1790" spans="1:3">
      <c r="A1790" t="s">
        <v>604</v>
      </c>
      <c r="B1790" s="2" t="s">
        <v>899</v>
      </c>
      <c r="C1790" s="35">
        <v>21</v>
      </c>
    </row>
    <row r="1791" spans="1:3">
      <c r="A1791" t="s">
        <v>604</v>
      </c>
      <c r="B1791" s="2" t="s">
        <v>900</v>
      </c>
      <c r="C1791" s="35">
        <v>3</v>
      </c>
    </row>
    <row r="1792" spans="1:3">
      <c r="A1792" t="s">
        <v>604</v>
      </c>
      <c r="B1792" s="2" t="s">
        <v>841</v>
      </c>
      <c r="C1792" s="35">
        <v>1</v>
      </c>
    </row>
    <row r="1793" spans="1:3">
      <c r="A1793" t="s">
        <v>604</v>
      </c>
      <c r="B1793" s="2" t="s">
        <v>842</v>
      </c>
      <c r="C1793" s="35">
        <v>1</v>
      </c>
    </row>
    <row r="1794" spans="1:3">
      <c r="A1794" t="s">
        <v>604</v>
      </c>
      <c r="B1794" s="2" t="s">
        <v>901</v>
      </c>
      <c r="C1794" s="35">
        <v>3</v>
      </c>
    </row>
    <row r="1795" spans="1:3">
      <c r="A1795" t="s">
        <v>604</v>
      </c>
      <c r="B1795" s="2" t="s">
        <v>912</v>
      </c>
      <c r="C1795" s="35">
        <v>22</v>
      </c>
    </row>
    <row r="1796" spans="1:3">
      <c r="A1796" t="s">
        <v>604</v>
      </c>
      <c r="B1796" s="2" t="s">
        <v>854</v>
      </c>
      <c r="C1796" s="35">
        <v>3</v>
      </c>
    </row>
    <row r="1797" spans="1:3">
      <c r="A1797" t="s">
        <v>604</v>
      </c>
      <c r="B1797" s="2" t="s">
        <v>868</v>
      </c>
      <c r="C1797" s="35">
        <v>5</v>
      </c>
    </row>
    <row r="1798" spans="1:3">
      <c r="A1798" t="s">
        <v>604</v>
      </c>
      <c r="B1798" s="2" t="s">
        <v>926</v>
      </c>
      <c r="C1798" s="35">
        <v>28</v>
      </c>
    </row>
    <row r="1799" spans="1:3">
      <c r="A1799" t="s">
        <v>605</v>
      </c>
      <c r="B1799" s="2" t="s">
        <v>879</v>
      </c>
      <c r="C1799" s="35">
        <v>3</v>
      </c>
    </row>
    <row r="1800" spans="1:3">
      <c r="A1800" t="s">
        <v>605</v>
      </c>
      <c r="B1800" s="2" t="s">
        <v>908</v>
      </c>
      <c r="C1800" s="35">
        <v>23</v>
      </c>
    </row>
    <row r="1801" spans="1:3">
      <c r="A1801" t="s">
        <v>605</v>
      </c>
      <c r="B1801" s="2" t="s">
        <v>917</v>
      </c>
      <c r="C1801" s="35">
        <v>27</v>
      </c>
    </row>
    <row r="1802" spans="1:3">
      <c r="A1802" t="s">
        <v>605</v>
      </c>
      <c r="B1802" s="2" t="s">
        <v>921</v>
      </c>
      <c r="C1802" s="35">
        <v>27</v>
      </c>
    </row>
    <row r="1803" spans="1:3">
      <c r="A1803" t="s">
        <v>605</v>
      </c>
      <c r="B1803" s="2" t="s">
        <v>890</v>
      </c>
      <c r="C1803" s="35">
        <v>1</v>
      </c>
    </row>
    <row r="1804" spans="1:3">
      <c r="A1804" t="s">
        <v>605</v>
      </c>
      <c r="B1804" s="2" t="s">
        <v>922</v>
      </c>
      <c r="C1804" s="35">
        <v>3</v>
      </c>
    </row>
    <row r="1805" spans="1:3">
      <c r="A1805" t="s">
        <v>605</v>
      </c>
      <c r="B1805" s="2" t="s">
        <v>923</v>
      </c>
      <c r="C1805" s="35">
        <v>3</v>
      </c>
    </row>
    <row r="1806" spans="1:3">
      <c r="A1806" t="s">
        <v>605</v>
      </c>
      <c r="B1806" s="2" t="s">
        <v>924</v>
      </c>
      <c r="C1806" s="35">
        <v>3</v>
      </c>
    </row>
    <row r="1807" spans="1:3">
      <c r="A1807" t="s">
        <v>605</v>
      </c>
      <c r="B1807" s="2" t="s">
        <v>899</v>
      </c>
      <c r="C1807" s="35">
        <v>21</v>
      </c>
    </row>
    <row r="1808" spans="1:3">
      <c r="A1808" t="s">
        <v>606</v>
      </c>
      <c r="B1808" s="2" t="s">
        <v>906</v>
      </c>
      <c r="C1808" s="35">
        <v>9</v>
      </c>
    </row>
    <row r="1809" spans="1:3">
      <c r="A1809" t="s">
        <v>606</v>
      </c>
      <c r="B1809" s="2" t="s">
        <v>908</v>
      </c>
      <c r="C1809" s="35">
        <v>23</v>
      </c>
    </row>
    <row r="1810" spans="1:3">
      <c r="A1810" t="s">
        <v>606</v>
      </c>
      <c r="B1810" s="2" t="s">
        <v>619</v>
      </c>
      <c r="C1810" s="35">
        <v>1</v>
      </c>
    </row>
    <row r="1811" spans="1:3">
      <c r="A1811" t="s">
        <v>606</v>
      </c>
      <c r="B1811" s="2" t="s">
        <v>916</v>
      </c>
      <c r="C1811" s="35">
        <v>3</v>
      </c>
    </row>
    <row r="1812" spans="1:3">
      <c r="A1812" t="s">
        <v>606</v>
      </c>
      <c r="B1812" s="2" t="s">
        <v>917</v>
      </c>
      <c r="C1812" s="35">
        <v>27</v>
      </c>
    </row>
    <row r="1813" spans="1:3">
      <c r="A1813" t="s">
        <v>606</v>
      </c>
      <c r="B1813" s="2" t="s">
        <v>920</v>
      </c>
      <c r="C1813" s="35">
        <v>3</v>
      </c>
    </row>
    <row r="1814" spans="1:3">
      <c r="A1814" t="s">
        <v>606</v>
      </c>
      <c r="B1814" s="2" t="s">
        <v>921</v>
      </c>
      <c r="C1814" s="35">
        <v>27</v>
      </c>
    </row>
    <row r="1815" spans="1:3">
      <c r="A1815" t="s">
        <v>606</v>
      </c>
      <c r="B1815" s="2" t="s">
        <v>890</v>
      </c>
      <c r="C1815" s="35">
        <v>1</v>
      </c>
    </row>
    <row r="1816" spans="1:3">
      <c r="A1816" t="s">
        <v>606</v>
      </c>
      <c r="B1816" s="2" t="s">
        <v>819</v>
      </c>
      <c r="C1816" s="35">
        <v>1</v>
      </c>
    </row>
    <row r="1817" spans="1:3">
      <c r="A1817" t="s">
        <v>607</v>
      </c>
      <c r="B1817" s="2" t="s">
        <v>606</v>
      </c>
      <c r="C1817" s="35">
        <v>1</v>
      </c>
    </row>
    <row r="1818" spans="1:3">
      <c r="A1818" t="s">
        <v>607</v>
      </c>
      <c r="B1818" s="2" t="s">
        <v>729</v>
      </c>
      <c r="C1818" s="35">
        <v>1</v>
      </c>
    </row>
    <row r="1819" spans="1:3">
      <c r="A1819" t="s">
        <v>607</v>
      </c>
      <c r="B1819" s="2" t="s">
        <v>890</v>
      </c>
      <c r="C1819" s="35">
        <v>1</v>
      </c>
    </row>
    <row r="1820" spans="1:3">
      <c r="A1820" t="s">
        <v>607</v>
      </c>
      <c r="B1820" s="2" t="s">
        <v>892</v>
      </c>
      <c r="C1820" s="35">
        <v>19</v>
      </c>
    </row>
    <row r="1821" spans="1:3">
      <c r="A1821" t="s">
        <v>607</v>
      </c>
      <c r="B1821" s="2" t="s">
        <v>893</v>
      </c>
      <c r="C1821" s="35">
        <v>19</v>
      </c>
    </row>
    <row r="1822" spans="1:3">
      <c r="A1822" t="s">
        <v>607</v>
      </c>
      <c r="B1822" s="2" t="s">
        <v>894</v>
      </c>
      <c r="C1822" s="35">
        <v>19</v>
      </c>
    </row>
    <row r="1823" spans="1:3">
      <c r="A1823" t="s">
        <v>607</v>
      </c>
      <c r="B1823" s="2" t="s">
        <v>819</v>
      </c>
      <c r="C1823" s="35">
        <v>1</v>
      </c>
    </row>
    <row r="1824" spans="1:3">
      <c r="A1824" t="s">
        <v>607</v>
      </c>
      <c r="B1824" s="2" t="s">
        <v>868</v>
      </c>
      <c r="C1824" s="35">
        <v>5</v>
      </c>
    </row>
    <row r="1825" spans="1:3">
      <c r="A1825" t="s">
        <v>906</v>
      </c>
      <c r="B1825" s="2" t="s">
        <v>606</v>
      </c>
      <c r="C1825" s="35">
        <v>1</v>
      </c>
    </row>
    <row r="1826" spans="1:3">
      <c r="A1826" t="s">
        <v>906</v>
      </c>
      <c r="B1826" s="2" t="s">
        <v>908</v>
      </c>
      <c r="C1826" s="35">
        <v>23</v>
      </c>
    </row>
    <row r="1827" spans="1:3">
      <c r="A1827" t="s">
        <v>906</v>
      </c>
      <c r="B1827" s="2" t="s">
        <v>619</v>
      </c>
      <c r="C1827" s="35">
        <v>1</v>
      </c>
    </row>
    <row r="1828" spans="1:3">
      <c r="A1828" t="s">
        <v>906</v>
      </c>
      <c r="B1828" s="2" t="s">
        <v>916</v>
      </c>
      <c r="C1828" s="35">
        <v>3</v>
      </c>
    </row>
    <row r="1829" spans="1:3">
      <c r="A1829" t="s">
        <v>906</v>
      </c>
      <c r="B1829" s="2" t="s">
        <v>917</v>
      </c>
      <c r="C1829" s="35">
        <v>27</v>
      </c>
    </row>
    <row r="1830" spans="1:3">
      <c r="A1830" t="s">
        <v>906</v>
      </c>
      <c r="B1830" s="2" t="s">
        <v>920</v>
      </c>
      <c r="C1830" s="35">
        <v>3</v>
      </c>
    </row>
    <row r="1831" spans="1:3">
      <c r="A1831" t="s">
        <v>906</v>
      </c>
      <c r="B1831" s="2" t="s">
        <v>921</v>
      </c>
      <c r="C1831" s="35">
        <v>27</v>
      </c>
    </row>
    <row r="1832" spans="1:3">
      <c r="A1832" t="s">
        <v>906</v>
      </c>
      <c r="B1832" s="2" t="s">
        <v>890</v>
      </c>
      <c r="C1832" s="35">
        <v>1</v>
      </c>
    </row>
    <row r="1833" spans="1:3">
      <c r="A1833" t="s">
        <v>906</v>
      </c>
      <c r="B1833" s="2" t="s">
        <v>819</v>
      </c>
      <c r="C1833" s="35">
        <v>1</v>
      </c>
    </row>
    <row r="1834" spans="1:3">
      <c r="A1834" t="s">
        <v>906</v>
      </c>
      <c r="B1834" s="2" t="s">
        <v>899</v>
      </c>
      <c r="C1834" s="35">
        <v>21</v>
      </c>
    </row>
    <row r="1835" spans="1:3">
      <c r="A1835" t="s">
        <v>608</v>
      </c>
      <c r="B1835" s="2" t="s">
        <v>879</v>
      </c>
      <c r="C1835" s="35">
        <v>3</v>
      </c>
    </row>
    <row r="1836" spans="1:3">
      <c r="A1836" t="s">
        <v>608</v>
      </c>
      <c r="B1836" s="2" t="s">
        <v>606</v>
      </c>
      <c r="C1836" s="35">
        <v>1</v>
      </c>
    </row>
    <row r="1837" spans="1:3">
      <c r="A1837" t="s">
        <v>608</v>
      </c>
      <c r="B1837" s="2" t="s">
        <v>906</v>
      </c>
      <c r="C1837" s="35">
        <v>9</v>
      </c>
    </row>
    <row r="1838" spans="1:3">
      <c r="A1838" t="s">
        <v>608</v>
      </c>
      <c r="B1838" s="2" t="s">
        <v>880</v>
      </c>
      <c r="C1838" s="35">
        <v>8</v>
      </c>
    </row>
    <row r="1839" spans="1:3">
      <c r="A1839" t="s">
        <v>608</v>
      </c>
      <c r="B1839" s="2" t="s">
        <v>907</v>
      </c>
      <c r="C1839" s="35">
        <v>22</v>
      </c>
    </row>
    <row r="1840" spans="1:3">
      <c r="A1840" t="s">
        <v>608</v>
      </c>
      <c r="B1840" s="2" t="s">
        <v>908</v>
      </c>
      <c r="C1840" s="35">
        <v>23</v>
      </c>
    </row>
    <row r="1841" spans="1:3">
      <c r="A1841" t="s">
        <v>608</v>
      </c>
      <c r="B1841" s="2" t="s">
        <v>917</v>
      </c>
      <c r="C1841" s="35">
        <v>27</v>
      </c>
    </row>
    <row r="1842" spans="1:3">
      <c r="A1842" t="s">
        <v>608</v>
      </c>
      <c r="B1842" s="2" t="s">
        <v>706</v>
      </c>
      <c r="C1842" s="35">
        <v>11</v>
      </c>
    </row>
    <row r="1843" spans="1:3">
      <c r="A1843" t="s">
        <v>608</v>
      </c>
      <c r="B1843" s="2" t="s">
        <v>729</v>
      </c>
      <c r="C1843" s="35">
        <v>1</v>
      </c>
    </row>
    <row r="1844" spans="1:3">
      <c r="A1844" t="s">
        <v>608</v>
      </c>
      <c r="B1844" s="2" t="s">
        <v>921</v>
      </c>
      <c r="C1844" s="35">
        <v>27</v>
      </c>
    </row>
    <row r="1845" spans="1:3">
      <c r="A1845" t="s">
        <v>608</v>
      </c>
      <c r="B1845" s="2" t="s">
        <v>909</v>
      </c>
      <c r="C1845" s="35">
        <v>24</v>
      </c>
    </row>
    <row r="1846" spans="1:3">
      <c r="A1846" t="s">
        <v>608</v>
      </c>
      <c r="B1846" s="2" t="s">
        <v>890</v>
      </c>
      <c r="C1846" s="35">
        <v>1</v>
      </c>
    </row>
    <row r="1847" spans="1:3">
      <c r="A1847" t="s">
        <v>608</v>
      </c>
      <c r="B1847" s="2" t="s">
        <v>922</v>
      </c>
      <c r="C1847" s="35">
        <v>3</v>
      </c>
    </row>
    <row r="1848" spans="1:3">
      <c r="A1848" t="s">
        <v>608</v>
      </c>
      <c r="B1848" s="2" t="s">
        <v>923</v>
      </c>
      <c r="C1848" s="35">
        <v>3</v>
      </c>
    </row>
    <row r="1849" spans="1:3">
      <c r="A1849" t="s">
        <v>608</v>
      </c>
      <c r="B1849" s="2" t="s">
        <v>924</v>
      </c>
      <c r="C1849" s="35">
        <v>3</v>
      </c>
    </row>
    <row r="1850" spans="1:3">
      <c r="A1850" t="s">
        <v>608</v>
      </c>
      <c r="B1850" s="2" t="s">
        <v>910</v>
      </c>
      <c r="C1850" s="35">
        <v>1</v>
      </c>
    </row>
    <row r="1851" spans="1:3">
      <c r="A1851" t="s">
        <v>608</v>
      </c>
      <c r="B1851" s="2" t="s">
        <v>911</v>
      </c>
      <c r="C1851" s="35">
        <v>25</v>
      </c>
    </row>
    <row r="1852" spans="1:3">
      <c r="A1852" t="s">
        <v>608</v>
      </c>
      <c r="B1852" s="2" t="s">
        <v>819</v>
      </c>
      <c r="C1852" s="35">
        <v>1</v>
      </c>
    </row>
    <row r="1853" spans="1:3">
      <c r="A1853" t="s">
        <v>608</v>
      </c>
      <c r="B1853" s="2" t="s">
        <v>898</v>
      </c>
      <c r="C1853" s="35">
        <v>20</v>
      </c>
    </row>
    <row r="1854" spans="1:3">
      <c r="A1854" t="s">
        <v>608</v>
      </c>
      <c r="B1854" s="2" t="s">
        <v>900</v>
      </c>
      <c r="C1854" s="35">
        <v>3</v>
      </c>
    </row>
    <row r="1855" spans="1:3">
      <c r="A1855" t="s">
        <v>608</v>
      </c>
      <c r="B1855" s="2" t="s">
        <v>841</v>
      </c>
      <c r="C1855" s="35">
        <v>1</v>
      </c>
    </row>
    <row r="1856" spans="1:3">
      <c r="A1856" t="s">
        <v>608</v>
      </c>
      <c r="B1856" s="2" t="s">
        <v>842</v>
      </c>
      <c r="C1856" s="35">
        <v>1</v>
      </c>
    </row>
    <row r="1857" spans="1:3">
      <c r="A1857" t="s">
        <v>608</v>
      </c>
      <c r="B1857" s="2" t="s">
        <v>912</v>
      </c>
      <c r="C1857" s="35">
        <v>22</v>
      </c>
    </row>
    <row r="1858" spans="1:3">
      <c r="A1858" t="s">
        <v>608</v>
      </c>
      <c r="B1858" s="2" t="s">
        <v>913</v>
      </c>
      <c r="C1858" s="35">
        <v>26</v>
      </c>
    </row>
    <row r="1859" spans="1:3">
      <c r="A1859" t="s">
        <v>880</v>
      </c>
      <c r="B1859" s="2" t="s">
        <v>879</v>
      </c>
      <c r="C1859" s="35">
        <v>3</v>
      </c>
    </row>
    <row r="1860" spans="1:3">
      <c r="A1860" t="s">
        <v>880</v>
      </c>
      <c r="B1860" s="2" t="s">
        <v>908</v>
      </c>
      <c r="C1860" s="35">
        <v>23</v>
      </c>
    </row>
    <row r="1861" spans="1:3">
      <c r="A1861" t="s">
        <v>880</v>
      </c>
      <c r="B1861" s="2" t="s">
        <v>917</v>
      </c>
      <c r="C1861" s="35">
        <v>27</v>
      </c>
    </row>
    <row r="1862" spans="1:3">
      <c r="A1862" t="s">
        <v>880</v>
      </c>
      <c r="B1862" s="2" t="s">
        <v>921</v>
      </c>
      <c r="C1862" s="35">
        <v>27</v>
      </c>
    </row>
    <row r="1863" spans="1:3">
      <c r="A1863" t="s">
        <v>880</v>
      </c>
      <c r="B1863" s="2" t="s">
        <v>890</v>
      </c>
      <c r="C1863" s="35">
        <v>1</v>
      </c>
    </row>
    <row r="1864" spans="1:3">
      <c r="A1864" t="s">
        <v>880</v>
      </c>
      <c r="B1864" s="2" t="s">
        <v>922</v>
      </c>
      <c r="C1864" s="35">
        <v>3</v>
      </c>
    </row>
    <row r="1865" spans="1:3">
      <c r="A1865" t="s">
        <v>880</v>
      </c>
      <c r="B1865" s="2" t="s">
        <v>923</v>
      </c>
      <c r="C1865" s="35">
        <v>3</v>
      </c>
    </row>
    <row r="1866" spans="1:3">
      <c r="A1866" t="s">
        <v>880</v>
      </c>
      <c r="B1866" s="2" t="s">
        <v>924</v>
      </c>
      <c r="C1866" s="35">
        <v>3</v>
      </c>
    </row>
    <row r="1867" spans="1:3">
      <c r="A1867" t="s">
        <v>880</v>
      </c>
      <c r="B1867" s="2" t="s">
        <v>819</v>
      </c>
      <c r="C1867" s="35">
        <v>1</v>
      </c>
    </row>
    <row r="1868" spans="1:3">
      <c r="A1868" t="s">
        <v>880</v>
      </c>
      <c r="B1868" s="2" t="s">
        <v>899</v>
      </c>
      <c r="C1868" s="35">
        <v>21</v>
      </c>
    </row>
    <row r="1869" spans="1:3">
      <c r="A1869" t="s">
        <v>880</v>
      </c>
      <c r="B1869" s="2" t="s">
        <v>900</v>
      </c>
      <c r="C1869" s="35">
        <v>3</v>
      </c>
    </row>
    <row r="1870" spans="1:3">
      <c r="A1870" t="s">
        <v>880</v>
      </c>
      <c r="B1870" s="2" t="s">
        <v>841</v>
      </c>
      <c r="C1870" s="35">
        <v>1</v>
      </c>
    </row>
    <row r="1871" spans="1:3">
      <c r="A1871" t="s">
        <v>880</v>
      </c>
      <c r="B1871" s="2" t="s">
        <v>842</v>
      </c>
      <c r="C1871" s="35">
        <v>1</v>
      </c>
    </row>
    <row r="1872" spans="1:3">
      <c r="A1872" t="s">
        <v>609</v>
      </c>
      <c r="B1872" s="2" t="s">
        <v>879</v>
      </c>
      <c r="C1872" s="35">
        <v>3</v>
      </c>
    </row>
    <row r="1873" spans="1:3">
      <c r="A1873" t="s">
        <v>609</v>
      </c>
      <c r="B1873" s="2" t="s">
        <v>606</v>
      </c>
      <c r="C1873" s="35">
        <v>1</v>
      </c>
    </row>
    <row r="1874" spans="1:3">
      <c r="A1874" t="s">
        <v>609</v>
      </c>
      <c r="B1874" s="2" t="s">
        <v>906</v>
      </c>
      <c r="C1874" s="35">
        <v>9</v>
      </c>
    </row>
    <row r="1875" spans="1:3">
      <c r="A1875" t="s">
        <v>609</v>
      </c>
      <c r="B1875" s="2" t="s">
        <v>880</v>
      </c>
      <c r="C1875" s="35">
        <v>8</v>
      </c>
    </row>
    <row r="1876" spans="1:3">
      <c r="A1876" t="s">
        <v>609</v>
      </c>
      <c r="B1876" s="2" t="s">
        <v>907</v>
      </c>
      <c r="C1876" s="35">
        <v>22</v>
      </c>
    </row>
    <row r="1877" spans="1:3">
      <c r="A1877" t="s">
        <v>609</v>
      </c>
      <c r="B1877" s="2" t="s">
        <v>908</v>
      </c>
      <c r="C1877" s="35">
        <v>23</v>
      </c>
    </row>
    <row r="1878" spans="1:3">
      <c r="A1878" t="s">
        <v>609</v>
      </c>
      <c r="B1878" s="2" t="s">
        <v>619</v>
      </c>
      <c r="C1878" s="35">
        <v>1</v>
      </c>
    </row>
    <row r="1879" spans="1:3">
      <c r="A1879" t="s">
        <v>609</v>
      </c>
      <c r="B1879" s="2" t="s">
        <v>706</v>
      </c>
      <c r="C1879" s="35">
        <v>11</v>
      </c>
    </row>
    <row r="1880" spans="1:3">
      <c r="A1880" t="s">
        <v>609</v>
      </c>
      <c r="B1880" s="2" t="s">
        <v>729</v>
      </c>
      <c r="C1880" s="35">
        <v>1</v>
      </c>
    </row>
    <row r="1881" spans="1:3">
      <c r="A1881" t="s">
        <v>609</v>
      </c>
      <c r="B1881" s="2" t="s">
        <v>909</v>
      </c>
      <c r="C1881" s="35">
        <v>24</v>
      </c>
    </row>
    <row r="1882" spans="1:3">
      <c r="A1882" t="s">
        <v>609</v>
      </c>
      <c r="B1882" s="2" t="s">
        <v>890</v>
      </c>
      <c r="C1882" s="35">
        <v>1</v>
      </c>
    </row>
    <row r="1883" spans="1:3">
      <c r="A1883" t="s">
        <v>609</v>
      </c>
      <c r="B1883" s="2" t="s">
        <v>922</v>
      </c>
      <c r="C1883" s="35">
        <v>3</v>
      </c>
    </row>
    <row r="1884" spans="1:3">
      <c r="A1884" t="s">
        <v>609</v>
      </c>
      <c r="B1884" s="2" t="s">
        <v>923</v>
      </c>
      <c r="C1884" s="35">
        <v>3</v>
      </c>
    </row>
    <row r="1885" spans="1:3">
      <c r="A1885" t="s">
        <v>609</v>
      </c>
      <c r="B1885" s="2" t="s">
        <v>924</v>
      </c>
      <c r="C1885" s="35">
        <v>3</v>
      </c>
    </row>
    <row r="1886" spans="1:3">
      <c r="A1886" t="s">
        <v>609</v>
      </c>
      <c r="B1886" s="2" t="s">
        <v>910</v>
      </c>
      <c r="C1886" s="35">
        <v>1</v>
      </c>
    </row>
    <row r="1887" spans="1:3">
      <c r="A1887" t="s">
        <v>609</v>
      </c>
      <c r="B1887" s="2" t="s">
        <v>911</v>
      </c>
      <c r="C1887" s="35">
        <v>25</v>
      </c>
    </row>
    <row r="1888" spans="1:3">
      <c r="A1888" t="s">
        <v>609</v>
      </c>
      <c r="B1888" s="2" t="s">
        <v>892</v>
      </c>
      <c r="C1888" s="35">
        <v>19</v>
      </c>
    </row>
    <row r="1889" spans="1:3">
      <c r="A1889" t="s">
        <v>609</v>
      </c>
      <c r="B1889" s="2" t="s">
        <v>893</v>
      </c>
      <c r="C1889" s="35">
        <v>19</v>
      </c>
    </row>
    <row r="1890" spans="1:3">
      <c r="A1890" t="s">
        <v>609</v>
      </c>
      <c r="B1890" s="2" t="s">
        <v>894</v>
      </c>
      <c r="C1890" s="35">
        <v>19</v>
      </c>
    </row>
    <row r="1891" spans="1:3">
      <c r="A1891" t="s">
        <v>609</v>
      </c>
      <c r="B1891" s="2" t="s">
        <v>819</v>
      </c>
      <c r="C1891" s="35">
        <v>1</v>
      </c>
    </row>
    <row r="1892" spans="1:3">
      <c r="A1892" t="s">
        <v>609</v>
      </c>
      <c r="B1892" s="2" t="s">
        <v>898</v>
      </c>
      <c r="C1892" s="35">
        <v>20</v>
      </c>
    </row>
    <row r="1893" spans="1:3">
      <c r="A1893" t="s">
        <v>609</v>
      </c>
      <c r="B1893" s="2" t="s">
        <v>900</v>
      </c>
      <c r="C1893" s="35">
        <v>3</v>
      </c>
    </row>
    <row r="1894" spans="1:3">
      <c r="A1894" t="s">
        <v>609</v>
      </c>
      <c r="B1894" s="2" t="s">
        <v>841</v>
      </c>
      <c r="C1894" s="35">
        <v>1</v>
      </c>
    </row>
    <row r="1895" spans="1:3">
      <c r="A1895" t="s">
        <v>609</v>
      </c>
      <c r="B1895" s="2" t="s">
        <v>842</v>
      </c>
      <c r="C1895" s="35">
        <v>1</v>
      </c>
    </row>
    <row r="1896" spans="1:3">
      <c r="A1896" t="s">
        <v>609</v>
      </c>
      <c r="B1896" s="2" t="s">
        <v>912</v>
      </c>
      <c r="C1896" s="35">
        <v>22</v>
      </c>
    </row>
    <row r="1897" spans="1:3">
      <c r="A1897" t="s">
        <v>609</v>
      </c>
      <c r="B1897" s="2" t="s">
        <v>913</v>
      </c>
      <c r="C1897" s="35">
        <v>26</v>
      </c>
    </row>
    <row r="1898" spans="1:3">
      <c r="A1898" t="s">
        <v>610</v>
      </c>
      <c r="B1898" s="2" t="s">
        <v>879</v>
      </c>
      <c r="C1898" s="35">
        <v>3</v>
      </c>
    </row>
    <row r="1899" spans="1:3">
      <c r="A1899" t="s">
        <v>610</v>
      </c>
      <c r="B1899" s="2" t="s">
        <v>906</v>
      </c>
      <c r="C1899" s="35">
        <v>9</v>
      </c>
    </row>
    <row r="1900" spans="1:3">
      <c r="A1900" t="s">
        <v>610</v>
      </c>
      <c r="B1900" s="2" t="s">
        <v>908</v>
      </c>
      <c r="C1900" s="35">
        <v>23</v>
      </c>
    </row>
    <row r="1901" spans="1:3">
      <c r="A1901" t="s">
        <v>610</v>
      </c>
      <c r="B1901" s="2" t="s">
        <v>618</v>
      </c>
      <c r="C1901" s="35">
        <v>1</v>
      </c>
    </row>
    <row r="1902" spans="1:3">
      <c r="A1902" t="s">
        <v>610</v>
      </c>
      <c r="B1902" s="2" t="s">
        <v>916</v>
      </c>
      <c r="C1902" s="35">
        <v>3</v>
      </c>
    </row>
    <row r="1903" spans="1:3">
      <c r="A1903" t="s">
        <v>610</v>
      </c>
      <c r="B1903" s="2" t="s">
        <v>917</v>
      </c>
      <c r="C1903" s="35">
        <v>27</v>
      </c>
    </row>
    <row r="1904" spans="1:3">
      <c r="A1904" t="s">
        <v>610</v>
      </c>
      <c r="B1904" s="2" t="s">
        <v>885</v>
      </c>
      <c r="C1904" s="35">
        <v>3</v>
      </c>
    </row>
    <row r="1905" spans="1:3">
      <c r="A1905" t="s">
        <v>610</v>
      </c>
      <c r="B1905" s="2" t="s">
        <v>699</v>
      </c>
      <c r="C1905" s="35">
        <v>1</v>
      </c>
    </row>
    <row r="1906" spans="1:3">
      <c r="A1906" t="s">
        <v>610</v>
      </c>
      <c r="B1906" s="2" t="s">
        <v>927</v>
      </c>
      <c r="C1906" s="35">
        <v>1</v>
      </c>
    </row>
    <row r="1907" spans="1:3">
      <c r="A1907" t="s">
        <v>610</v>
      </c>
      <c r="B1907" s="2" t="s">
        <v>729</v>
      </c>
      <c r="C1907" s="35">
        <v>1</v>
      </c>
    </row>
    <row r="1908" spans="1:3">
      <c r="A1908" t="s">
        <v>610</v>
      </c>
      <c r="B1908" s="2" t="s">
        <v>920</v>
      </c>
      <c r="C1908" s="35">
        <v>3</v>
      </c>
    </row>
    <row r="1909" spans="1:3">
      <c r="A1909" t="s">
        <v>610</v>
      </c>
      <c r="B1909" s="2" t="s">
        <v>921</v>
      </c>
      <c r="C1909" s="35">
        <v>27</v>
      </c>
    </row>
    <row r="1910" spans="1:3">
      <c r="A1910" t="s">
        <v>610</v>
      </c>
      <c r="B1910" s="2" t="s">
        <v>890</v>
      </c>
      <c r="C1910" s="35">
        <v>1</v>
      </c>
    </row>
    <row r="1911" spans="1:3">
      <c r="A1911" t="s">
        <v>610</v>
      </c>
      <c r="B1911" s="2" t="s">
        <v>922</v>
      </c>
      <c r="C1911" s="35">
        <v>3</v>
      </c>
    </row>
    <row r="1912" spans="1:3">
      <c r="A1912" t="s">
        <v>610</v>
      </c>
      <c r="B1912" s="2" t="s">
        <v>923</v>
      </c>
      <c r="C1912" s="35">
        <v>3</v>
      </c>
    </row>
    <row r="1913" spans="1:3">
      <c r="A1913" t="s">
        <v>610</v>
      </c>
      <c r="B1913" s="2" t="s">
        <v>924</v>
      </c>
      <c r="C1913" s="35">
        <v>3</v>
      </c>
    </row>
    <row r="1914" spans="1:3">
      <c r="A1914" t="s">
        <v>610</v>
      </c>
      <c r="B1914" s="2" t="s">
        <v>766</v>
      </c>
      <c r="C1914" s="35">
        <v>3</v>
      </c>
    </row>
    <row r="1915" spans="1:3">
      <c r="A1915" t="s">
        <v>610</v>
      </c>
      <c r="B1915" s="2" t="s">
        <v>892</v>
      </c>
      <c r="C1915" s="35">
        <v>19</v>
      </c>
    </row>
    <row r="1916" spans="1:3">
      <c r="A1916" t="s">
        <v>610</v>
      </c>
      <c r="B1916" s="2" t="s">
        <v>893</v>
      </c>
      <c r="C1916" s="35">
        <v>19</v>
      </c>
    </row>
    <row r="1917" spans="1:3">
      <c r="A1917" t="s">
        <v>610</v>
      </c>
      <c r="B1917" s="2" t="s">
        <v>894</v>
      </c>
      <c r="C1917" s="35">
        <v>19</v>
      </c>
    </row>
    <row r="1918" spans="1:3">
      <c r="A1918" t="s">
        <v>610</v>
      </c>
      <c r="B1918" s="2" t="s">
        <v>819</v>
      </c>
      <c r="C1918" s="35">
        <v>1</v>
      </c>
    </row>
    <row r="1919" spans="1:3">
      <c r="A1919" t="s">
        <v>610</v>
      </c>
      <c r="B1919" s="2" t="s">
        <v>899</v>
      </c>
      <c r="C1919" s="35">
        <v>21</v>
      </c>
    </row>
    <row r="1920" spans="1:3">
      <c r="A1920" t="s">
        <v>610</v>
      </c>
      <c r="B1920" s="2" t="s">
        <v>900</v>
      </c>
      <c r="C1920" s="35">
        <v>3</v>
      </c>
    </row>
    <row r="1921" spans="1:3">
      <c r="A1921" t="s">
        <v>610</v>
      </c>
      <c r="B1921" s="2" t="s">
        <v>841</v>
      </c>
      <c r="C1921" s="35">
        <v>1</v>
      </c>
    </row>
    <row r="1922" spans="1:3">
      <c r="A1922" t="s">
        <v>610</v>
      </c>
      <c r="B1922" s="2" t="s">
        <v>842</v>
      </c>
      <c r="C1922" s="35">
        <v>1</v>
      </c>
    </row>
    <row r="1923" spans="1:3">
      <c r="A1923" t="s">
        <v>611</v>
      </c>
      <c r="B1923" s="2" t="s">
        <v>879</v>
      </c>
      <c r="C1923" s="35">
        <v>3</v>
      </c>
    </row>
    <row r="1924" spans="1:3">
      <c r="A1924" t="s">
        <v>611</v>
      </c>
      <c r="B1924" s="2" t="s">
        <v>906</v>
      </c>
      <c r="C1924" s="35">
        <v>9</v>
      </c>
    </row>
    <row r="1925" spans="1:3">
      <c r="A1925" t="s">
        <v>611</v>
      </c>
      <c r="B1925" s="2" t="s">
        <v>908</v>
      </c>
      <c r="C1925" s="35">
        <v>23</v>
      </c>
    </row>
    <row r="1926" spans="1:3">
      <c r="A1926" t="s">
        <v>611</v>
      </c>
      <c r="B1926" s="2" t="s">
        <v>618</v>
      </c>
      <c r="C1926" s="35">
        <v>1</v>
      </c>
    </row>
    <row r="1927" spans="1:3">
      <c r="A1927" t="s">
        <v>611</v>
      </c>
      <c r="B1927" s="2" t="s">
        <v>916</v>
      </c>
      <c r="C1927" s="35">
        <v>3</v>
      </c>
    </row>
    <row r="1928" spans="1:3">
      <c r="A1928" t="s">
        <v>611</v>
      </c>
      <c r="B1928" s="2" t="s">
        <v>917</v>
      </c>
      <c r="C1928" s="35">
        <v>27</v>
      </c>
    </row>
    <row r="1929" spans="1:3">
      <c r="A1929" t="s">
        <v>611</v>
      </c>
      <c r="B1929" s="2" t="s">
        <v>885</v>
      </c>
      <c r="C1929" s="35">
        <v>3</v>
      </c>
    </row>
    <row r="1930" spans="1:3">
      <c r="A1930" t="s">
        <v>611</v>
      </c>
      <c r="B1930" s="2" t="s">
        <v>699</v>
      </c>
      <c r="C1930" s="35">
        <v>1</v>
      </c>
    </row>
    <row r="1931" spans="1:3">
      <c r="A1931" t="s">
        <v>611</v>
      </c>
      <c r="B1931" s="2" t="s">
        <v>927</v>
      </c>
      <c r="C1931" s="35">
        <v>1</v>
      </c>
    </row>
    <row r="1932" spans="1:3">
      <c r="A1932" t="s">
        <v>611</v>
      </c>
      <c r="B1932" s="2" t="s">
        <v>729</v>
      </c>
      <c r="C1932" s="35">
        <v>1</v>
      </c>
    </row>
    <row r="1933" spans="1:3">
      <c r="A1933" t="s">
        <v>611</v>
      </c>
      <c r="B1933" s="2" t="s">
        <v>920</v>
      </c>
      <c r="C1933" s="35">
        <v>3</v>
      </c>
    </row>
    <row r="1934" spans="1:3">
      <c r="A1934" t="s">
        <v>611</v>
      </c>
      <c r="B1934" s="2" t="s">
        <v>921</v>
      </c>
      <c r="C1934" s="35">
        <v>27</v>
      </c>
    </row>
    <row r="1935" spans="1:3">
      <c r="A1935" t="s">
        <v>611</v>
      </c>
      <c r="B1935" s="2" t="s">
        <v>890</v>
      </c>
      <c r="C1935" s="35">
        <v>1</v>
      </c>
    </row>
    <row r="1936" spans="1:3">
      <c r="A1936" t="s">
        <v>611</v>
      </c>
      <c r="B1936" s="2" t="s">
        <v>922</v>
      </c>
      <c r="C1936" s="35">
        <v>3</v>
      </c>
    </row>
    <row r="1937" spans="1:3">
      <c r="A1937" t="s">
        <v>611</v>
      </c>
      <c r="B1937" s="2" t="s">
        <v>923</v>
      </c>
      <c r="C1937" s="35">
        <v>3</v>
      </c>
    </row>
    <row r="1938" spans="1:3">
      <c r="A1938" t="s">
        <v>611</v>
      </c>
      <c r="B1938" s="2" t="s">
        <v>924</v>
      </c>
      <c r="C1938" s="35">
        <v>3</v>
      </c>
    </row>
    <row r="1939" spans="1:3">
      <c r="A1939" t="s">
        <v>611</v>
      </c>
      <c r="B1939" s="2" t="s">
        <v>766</v>
      </c>
      <c r="C1939" s="35">
        <v>3</v>
      </c>
    </row>
    <row r="1940" spans="1:3">
      <c r="A1940" t="s">
        <v>611</v>
      </c>
      <c r="B1940" s="2" t="s">
        <v>892</v>
      </c>
      <c r="C1940" s="35">
        <v>19</v>
      </c>
    </row>
    <row r="1941" spans="1:3">
      <c r="A1941" t="s">
        <v>611</v>
      </c>
      <c r="B1941" s="2" t="s">
        <v>893</v>
      </c>
      <c r="C1941" s="35">
        <v>19</v>
      </c>
    </row>
    <row r="1942" spans="1:3">
      <c r="A1942" t="s">
        <v>611</v>
      </c>
      <c r="B1942" s="2" t="s">
        <v>894</v>
      </c>
      <c r="C1942" s="35">
        <v>19</v>
      </c>
    </row>
    <row r="1943" spans="1:3">
      <c r="A1943" t="s">
        <v>611</v>
      </c>
      <c r="B1943" s="2" t="s">
        <v>819</v>
      </c>
      <c r="C1943" s="35">
        <v>1</v>
      </c>
    </row>
    <row r="1944" spans="1:3">
      <c r="A1944" t="s">
        <v>611</v>
      </c>
      <c r="B1944" s="2" t="s">
        <v>899</v>
      </c>
      <c r="C1944" s="35">
        <v>21</v>
      </c>
    </row>
    <row r="1945" spans="1:3">
      <c r="A1945" t="s">
        <v>611</v>
      </c>
      <c r="B1945" s="2" t="s">
        <v>900</v>
      </c>
      <c r="C1945" s="35">
        <v>3</v>
      </c>
    </row>
    <row r="1946" spans="1:3">
      <c r="A1946" t="s">
        <v>611</v>
      </c>
      <c r="B1946" s="2" t="s">
        <v>841</v>
      </c>
      <c r="C1946" s="35">
        <v>1</v>
      </c>
    </row>
    <row r="1947" spans="1:3">
      <c r="A1947" t="s">
        <v>611</v>
      </c>
      <c r="B1947" s="2" t="s">
        <v>842</v>
      </c>
      <c r="C1947" s="35">
        <v>1</v>
      </c>
    </row>
    <row r="1948" spans="1:3">
      <c r="A1948" t="s">
        <v>612</v>
      </c>
      <c r="B1948" s="2" t="s">
        <v>879</v>
      </c>
      <c r="C1948" s="35">
        <v>3</v>
      </c>
    </row>
    <row r="1949" spans="1:3">
      <c r="A1949" t="s">
        <v>612</v>
      </c>
      <c r="B1949" s="2" t="s">
        <v>906</v>
      </c>
      <c r="C1949" s="35">
        <v>9</v>
      </c>
    </row>
    <row r="1950" spans="1:3">
      <c r="A1950" t="s">
        <v>612</v>
      </c>
      <c r="B1950" s="2" t="s">
        <v>908</v>
      </c>
      <c r="C1950" s="35">
        <v>23</v>
      </c>
    </row>
    <row r="1951" spans="1:3">
      <c r="A1951" t="s">
        <v>612</v>
      </c>
      <c r="B1951" s="2" t="s">
        <v>916</v>
      </c>
      <c r="C1951" s="35">
        <v>3</v>
      </c>
    </row>
    <row r="1952" spans="1:3">
      <c r="A1952" t="s">
        <v>612</v>
      </c>
      <c r="B1952" s="2" t="s">
        <v>917</v>
      </c>
      <c r="C1952" s="35">
        <v>27</v>
      </c>
    </row>
    <row r="1953" spans="1:3">
      <c r="A1953" t="s">
        <v>612</v>
      </c>
      <c r="B1953" s="2" t="s">
        <v>885</v>
      </c>
      <c r="C1953" s="35">
        <v>3</v>
      </c>
    </row>
    <row r="1954" spans="1:3">
      <c r="A1954" t="s">
        <v>612</v>
      </c>
      <c r="B1954" s="2" t="s">
        <v>699</v>
      </c>
      <c r="C1954" s="35">
        <v>1</v>
      </c>
    </row>
    <row r="1955" spans="1:3">
      <c r="A1955" t="s">
        <v>612</v>
      </c>
      <c r="B1955" s="2" t="s">
        <v>729</v>
      </c>
      <c r="C1955" s="35">
        <v>1</v>
      </c>
    </row>
    <row r="1956" spans="1:3">
      <c r="A1956" t="s">
        <v>612</v>
      </c>
      <c r="B1956" s="2" t="s">
        <v>920</v>
      </c>
      <c r="C1956" s="35">
        <v>3</v>
      </c>
    </row>
    <row r="1957" spans="1:3">
      <c r="A1957" t="s">
        <v>612</v>
      </c>
      <c r="B1957" s="2" t="s">
        <v>921</v>
      </c>
      <c r="C1957" s="35">
        <v>27</v>
      </c>
    </row>
    <row r="1958" spans="1:3">
      <c r="A1958" t="s">
        <v>612</v>
      </c>
      <c r="B1958" s="2" t="s">
        <v>890</v>
      </c>
      <c r="C1958" s="35">
        <v>1</v>
      </c>
    </row>
    <row r="1959" spans="1:3">
      <c r="A1959" t="s">
        <v>612</v>
      </c>
      <c r="B1959" s="2" t="s">
        <v>922</v>
      </c>
      <c r="C1959" s="35">
        <v>3</v>
      </c>
    </row>
    <row r="1960" spans="1:3">
      <c r="A1960" t="s">
        <v>612</v>
      </c>
      <c r="B1960" s="2" t="s">
        <v>923</v>
      </c>
      <c r="C1960" s="35">
        <v>3</v>
      </c>
    </row>
    <row r="1961" spans="1:3">
      <c r="A1961" t="s">
        <v>612</v>
      </c>
      <c r="B1961" s="2" t="s">
        <v>924</v>
      </c>
      <c r="C1961" s="35">
        <v>3</v>
      </c>
    </row>
    <row r="1962" spans="1:3">
      <c r="A1962" t="s">
        <v>612</v>
      </c>
      <c r="B1962" s="2" t="s">
        <v>766</v>
      </c>
      <c r="C1962" s="35">
        <v>3</v>
      </c>
    </row>
    <row r="1963" spans="1:3">
      <c r="A1963" t="s">
        <v>612</v>
      </c>
      <c r="B1963" s="2" t="s">
        <v>892</v>
      </c>
      <c r="C1963" s="35">
        <v>19</v>
      </c>
    </row>
    <row r="1964" spans="1:3">
      <c r="A1964" t="s">
        <v>612</v>
      </c>
      <c r="B1964" s="2" t="s">
        <v>893</v>
      </c>
      <c r="C1964" s="35">
        <v>19</v>
      </c>
    </row>
    <row r="1965" spans="1:3">
      <c r="A1965" t="s">
        <v>612</v>
      </c>
      <c r="B1965" s="2" t="s">
        <v>894</v>
      </c>
      <c r="C1965" s="35">
        <v>19</v>
      </c>
    </row>
    <row r="1966" spans="1:3">
      <c r="A1966" t="s">
        <v>612</v>
      </c>
      <c r="B1966" s="2" t="s">
        <v>819</v>
      </c>
      <c r="C1966" s="35">
        <v>1</v>
      </c>
    </row>
    <row r="1967" spans="1:3">
      <c r="A1967" t="s">
        <v>612</v>
      </c>
      <c r="B1967" s="2" t="s">
        <v>899</v>
      </c>
      <c r="C1967" s="35">
        <v>21</v>
      </c>
    </row>
    <row r="1968" spans="1:3">
      <c r="A1968" t="s">
        <v>612</v>
      </c>
      <c r="B1968" s="2" t="s">
        <v>900</v>
      </c>
      <c r="C1968" s="35">
        <v>3</v>
      </c>
    </row>
    <row r="1969" spans="1:3">
      <c r="A1969" t="s">
        <v>612</v>
      </c>
      <c r="B1969" s="2" t="s">
        <v>841</v>
      </c>
      <c r="C1969" s="35">
        <v>1</v>
      </c>
    </row>
    <row r="1970" spans="1:3">
      <c r="A1970" t="s">
        <v>612</v>
      </c>
      <c r="B1970" s="2" t="s">
        <v>842</v>
      </c>
      <c r="C1970" s="35">
        <v>1</v>
      </c>
    </row>
    <row r="1971" spans="1:3">
      <c r="A1971" t="s">
        <v>907</v>
      </c>
      <c r="B1971" s="2" t="s">
        <v>906</v>
      </c>
      <c r="C1971" s="35">
        <v>9</v>
      </c>
    </row>
    <row r="1972" spans="1:3">
      <c r="A1972" t="s">
        <v>907</v>
      </c>
      <c r="B1972" s="2" t="s">
        <v>916</v>
      </c>
      <c r="C1972" s="35">
        <v>3</v>
      </c>
    </row>
    <row r="1973" spans="1:3">
      <c r="A1973" t="s">
        <v>907</v>
      </c>
      <c r="B1973" s="2" t="s">
        <v>917</v>
      </c>
      <c r="C1973" s="35">
        <v>27</v>
      </c>
    </row>
    <row r="1974" spans="1:3">
      <c r="A1974" t="s">
        <v>907</v>
      </c>
      <c r="B1974" s="2" t="s">
        <v>920</v>
      </c>
      <c r="C1974" s="35">
        <v>3</v>
      </c>
    </row>
    <row r="1975" spans="1:3">
      <c r="A1975" t="s">
        <v>907</v>
      </c>
      <c r="B1975" s="2" t="s">
        <v>921</v>
      </c>
      <c r="C1975" s="35">
        <v>27</v>
      </c>
    </row>
    <row r="1976" spans="1:3">
      <c r="A1976" t="s">
        <v>907</v>
      </c>
      <c r="B1976" s="2" t="s">
        <v>909</v>
      </c>
      <c r="C1976" s="35">
        <v>24</v>
      </c>
    </row>
    <row r="1977" spans="1:3">
      <c r="A1977" t="s">
        <v>907</v>
      </c>
      <c r="B1977" s="2" t="s">
        <v>910</v>
      </c>
      <c r="C1977" s="35">
        <v>1</v>
      </c>
    </row>
    <row r="1978" spans="1:3">
      <c r="A1978" t="s">
        <v>907</v>
      </c>
      <c r="B1978" s="2" t="s">
        <v>911</v>
      </c>
      <c r="C1978" s="35">
        <v>25</v>
      </c>
    </row>
    <row r="1979" spans="1:3">
      <c r="A1979" t="s">
        <v>907</v>
      </c>
      <c r="B1979" s="2" t="s">
        <v>898</v>
      </c>
      <c r="C1979" s="35">
        <v>20</v>
      </c>
    </row>
    <row r="1980" spans="1:3">
      <c r="A1980" t="s">
        <v>907</v>
      </c>
      <c r="B1980" s="2" t="s">
        <v>841</v>
      </c>
      <c r="C1980" s="35">
        <v>1</v>
      </c>
    </row>
    <row r="1981" spans="1:3">
      <c r="A1981" t="s">
        <v>907</v>
      </c>
      <c r="B1981" s="2" t="s">
        <v>842</v>
      </c>
      <c r="C1981" s="35">
        <v>1</v>
      </c>
    </row>
    <row r="1982" spans="1:3">
      <c r="A1982" t="s">
        <v>907</v>
      </c>
      <c r="B1982" s="2" t="s">
        <v>912</v>
      </c>
      <c r="C1982" s="35">
        <v>22</v>
      </c>
    </row>
    <row r="1983" spans="1:3">
      <c r="A1983" t="s">
        <v>613</v>
      </c>
      <c r="B1983" s="2" t="s">
        <v>916</v>
      </c>
      <c r="C1983" s="35">
        <v>3</v>
      </c>
    </row>
    <row r="1984" spans="1:3">
      <c r="A1984" t="s">
        <v>613</v>
      </c>
      <c r="B1984" s="2" t="s">
        <v>917</v>
      </c>
      <c r="C1984" s="35">
        <v>27</v>
      </c>
    </row>
    <row r="1985" spans="1:3">
      <c r="A1985" t="s">
        <v>613</v>
      </c>
      <c r="B1985" s="2" t="s">
        <v>920</v>
      </c>
      <c r="C1985" s="35">
        <v>3</v>
      </c>
    </row>
    <row r="1986" spans="1:3">
      <c r="A1986" t="s">
        <v>613</v>
      </c>
      <c r="B1986" s="2" t="s">
        <v>921</v>
      </c>
      <c r="C1986" s="35">
        <v>27</v>
      </c>
    </row>
    <row r="1987" spans="1:3">
      <c r="A1987" t="s">
        <v>614</v>
      </c>
      <c r="B1987" s="2" t="s">
        <v>879</v>
      </c>
      <c r="C1987" s="35">
        <v>3</v>
      </c>
    </row>
    <row r="1988" spans="1:3">
      <c r="A1988" t="s">
        <v>614</v>
      </c>
      <c r="B1988" s="2" t="s">
        <v>906</v>
      </c>
      <c r="C1988" s="35">
        <v>9</v>
      </c>
    </row>
    <row r="1989" spans="1:3">
      <c r="A1989" t="s">
        <v>614</v>
      </c>
      <c r="B1989" s="2" t="s">
        <v>908</v>
      </c>
      <c r="C1989" s="35">
        <v>23</v>
      </c>
    </row>
    <row r="1990" spans="1:3">
      <c r="A1990" t="s">
        <v>614</v>
      </c>
      <c r="B1990" s="2" t="s">
        <v>916</v>
      </c>
      <c r="C1990" s="35">
        <v>3</v>
      </c>
    </row>
    <row r="1991" spans="1:3">
      <c r="A1991" t="s">
        <v>614</v>
      </c>
      <c r="B1991" s="2" t="s">
        <v>917</v>
      </c>
      <c r="C1991" s="35">
        <v>27</v>
      </c>
    </row>
    <row r="1992" spans="1:3">
      <c r="A1992" t="s">
        <v>614</v>
      </c>
      <c r="B1992" s="2" t="s">
        <v>927</v>
      </c>
      <c r="C1992" s="35">
        <v>1</v>
      </c>
    </row>
    <row r="1993" spans="1:3">
      <c r="A1993" t="s">
        <v>614</v>
      </c>
      <c r="B1993" s="2" t="s">
        <v>920</v>
      </c>
      <c r="C1993" s="35">
        <v>3</v>
      </c>
    </row>
    <row r="1994" spans="1:3">
      <c r="A1994" t="s">
        <v>614</v>
      </c>
      <c r="B1994" s="2" t="s">
        <v>921</v>
      </c>
      <c r="C1994" s="35">
        <v>27</v>
      </c>
    </row>
    <row r="1995" spans="1:3">
      <c r="A1995" t="s">
        <v>614</v>
      </c>
      <c r="B1995" s="2" t="s">
        <v>890</v>
      </c>
      <c r="C1995" s="35">
        <v>1</v>
      </c>
    </row>
    <row r="1996" spans="1:3">
      <c r="A1996" t="s">
        <v>614</v>
      </c>
      <c r="B1996" s="2" t="s">
        <v>922</v>
      </c>
      <c r="C1996" s="35">
        <v>3</v>
      </c>
    </row>
    <row r="1997" spans="1:3">
      <c r="A1997" t="s">
        <v>614</v>
      </c>
      <c r="B1997" s="2" t="s">
        <v>923</v>
      </c>
      <c r="C1997" s="35">
        <v>3</v>
      </c>
    </row>
    <row r="1998" spans="1:3">
      <c r="A1998" t="s">
        <v>614</v>
      </c>
      <c r="B1998" s="2" t="s">
        <v>924</v>
      </c>
      <c r="C1998" s="35">
        <v>3</v>
      </c>
    </row>
    <row r="1999" spans="1:3">
      <c r="A1999" t="s">
        <v>614</v>
      </c>
      <c r="B1999" s="2" t="s">
        <v>766</v>
      </c>
      <c r="C1999" s="35">
        <v>3</v>
      </c>
    </row>
    <row r="2000" spans="1:3">
      <c r="A2000" t="s">
        <v>614</v>
      </c>
      <c r="B2000" s="2" t="s">
        <v>892</v>
      </c>
      <c r="C2000" s="35">
        <v>19</v>
      </c>
    </row>
    <row r="2001" spans="1:3">
      <c r="A2001" t="s">
        <v>614</v>
      </c>
      <c r="B2001" s="2" t="s">
        <v>893</v>
      </c>
      <c r="C2001" s="35">
        <v>19</v>
      </c>
    </row>
    <row r="2002" spans="1:3">
      <c r="A2002" t="s">
        <v>614</v>
      </c>
      <c r="B2002" s="2" t="s">
        <v>894</v>
      </c>
      <c r="C2002" s="35">
        <v>19</v>
      </c>
    </row>
    <row r="2003" spans="1:3">
      <c r="A2003" t="s">
        <v>614</v>
      </c>
      <c r="B2003" s="2" t="s">
        <v>819</v>
      </c>
      <c r="C2003" s="35">
        <v>1</v>
      </c>
    </row>
    <row r="2004" spans="1:3">
      <c r="A2004" t="s">
        <v>614</v>
      </c>
      <c r="B2004" s="2" t="s">
        <v>900</v>
      </c>
      <c r="C2004" s="35">
        <v>3</v>
      </c>
    </row>
    <row r="2005" spans="1:3">
      <c r="A2005" t="s">
        <v>908</v>
      </c>
      <c r="B2005" s="2" t="s">
        <v>908</v>
      </c>
      <c r="C2005" s="35">
        <v>23</v>
      </c>
    </row>
    <row r="2006" spans="1:3">
      <c r="A2006" t="s">
        <v>908</v>
      </c>
      <c r="B2006" s="2" t="s">
        <v>917</v>
      </c>
      <c r="C2006" s="35">
        <v>27</v>
      </c>
    </row>
    <row r="2007" spans="1:3">
      <c r="A2007" t="s">
        <v>908</v>
      </c>
      <c r="B2007" s="2" t="s">
        <v>729</v>
      </c>
      <c r="C2007" s="35">
        <v>1</v>
      </c>
    </row>
    <row r="2008" spans="1:3">
      <c r="A2008" t="s">
        <v>908</v>
      </c>
      <c r="B2008" s="2" t="s">
        <v>921</v>
      </c>
      <c r="C2008" s="35">
        <v>27</v>
      </c>
    </row>
    <row r="2009" spans="1:3">
      <c r="A2009" t="s">
        <v>908</v>
      </c>
      <c r="B2009" s="2" t="s">
        <v>892</v>
      </c>
      <c r="C2009" s="35">
        <v>19</v>
      </c>
    </row>
    <row r="2010" spans="1:3">
      <c r="A2010" t="s">
        <v>908</v>
      </c>
      <c r="B2010" s="2" t="s">
        <v>893</v>
      </c>
      <c r="C2010" s="35">
        <v>19</v>
      </c>
    </row>
    <row r="2011" spans="1:3">
      <c r="A2011" t="s">
        <v>908</v>
      </c>
      <c r="B2011" s="2" t="s">
        <v>894</v>
      </c>
      <c r="C2011" s="35">
        <v>19</v>
      </c>
    </row>
    <row r="2012" spans="1:3">
      <c r="A2012" t="s">
        <v>615</v>
      </c>
      <c r="B2012" s="2" t="s">
        <v>879</v>
      </c>
      <c r="C2012" s="35">
        <v>3</v>
      </c>
    </row>
    <row r="2013" spans="1:3">
      <c r="A2013" t="s">
        <v>615</v>
      </c>
      <c r="B2013" s="2" t="s">
        <v>914</v>
      </c>
      <c r="C2013" s="35">
        <v>9</v>
      </c>
    </row>
    <row r="2014" spans="1:3">
      <c r="A2014" t="s">
        <v>615</v>
      </c>
      <c r="B2014" s="2" t="s">
        <v>915</v>
      </c>
      <c r="C2014" s="35">
        <v>1</v>
      </c>
    </row>
    <row r="2015" spans="1:3">
      <c r="A2015" t="s">
        <v>615</v>
      </c>
      <c r="B2015" s="2" t="s">
        <v>906</v>
      </c>
      <c r="C2015" s="35">
        <v>9</v>
      </c>
    </row>
    <row r="2016" spans="1:3">
      <c r="A2016" t="s">
        <v>615</v>
      </c>
      <c r="B2016" s="2" t="s">
        <v>907</v>
      </c>
      <c r="C2016" s="35">
        <v>22</v>
      </c>
    </row>
    <row r="2017" spans="1:3">
      <c r="A2017" t="s">
        <v>615</v>
      </c>
      <c r="B2017" s="2" t="s">
        <v>908</v>
      </c>
      <c r="C2017" s="35">
        <v>23</v>
      </c>
    </row>
    <row r="2018" spans="1:3">
      <c r="A2018" t="s">
        <v>615</v>
      </c>
      <c r="B2018" s="2" t="s">
        <v>619</v>
      </c>
      <c r="C2018" s="35">
        <v>1</v>
      </c>
    </row>
    <row r="2019" spans="1:3">
      <c r="A2019" t="s">
        <v>615</v>
      </c>
      <c r="B2019" s="2" t="s">
        <v>663</v>
      </c>
      <c r="C2019" s="35">
        <v>1</v>
      </c>
    </row>
    <row r="2020" spans="1:3">
      <c r="A2020" t="s">
        <v>615</v>
      </c>
      <c r="B2020" s="2" t="s">
        <v>916</v>
      </c>
      <c r="C2020" s="35">
        <v>3</v>
      </c>
    </row>
    <row r="2021" spans="1:3">
      <c r="A2021" t="s">
        <v>615</v>
      </c>
      <c r="B2021" s="2" t="s">
        <v>883</v>
      </c>
      <c r="C2021" s="35">
        <v>3</v>
      </c>
    </row>
    <row r="2022" spans="1:3">
      <c r="A2022" t="s">
        <v>615</v>
      </c>
      <c r="B2022" s="2" t="s">
        <v>884</v>
      </c>
      <c r="C2022" s="35">
        <v>3</v>
      </c>
    </row>
    <row r="2023" spans="1:3">
      <c r="A2023" t="s">
        <v>615</v>
      </c>
      <c r="B2023" s="2" t="s">
        <v>917</v>
      </c>
      <c r="C2023" s="35">
        <v>27</v>
      </c>
    </row>
    <row r="2024" spans="1:3">
      <c r="A2024" t="s">
        <v>615</v>
      </c>
      <c r="B2024" s="2" t="s">
        <v>885</v>
      </c>
      <c r="C2024" s="35">
        <v>3</v>
      </c>
    </row>
    <row r="2025" spans="1:3">
      <c r="A2025" t="s">
        <v>615</v>
      </c>
      <c r="B2025" s="2" t="s">
        <v>918</v>
      </c>
      <c r="C2025" s="35">
        <v>28</v>
      </c>
    </row>
    <row r="2026" spans="1:3">
      <c r="A2026" t="s">
        <v>615</v>
      </c>
      <c r="B2026" s="2" t="s">
        <v>919</v>
      </c>
      <c r="C2026" s="35">
        <v>28</v>
      </c>
    </row>
    <row r="2027" spans="1:3">
      <c r="A2027" t="s">
        <v>615</v>
      </c>
      <c r="B2027" s="2" t="s">
        <v>729</v>
      </c>
      <c r="C2027" s="35">
        <v>1</v>
      </c>
    </row>
    <row r="2028" spans="1:3">
      <c r="A2028" t="s">
        <v>615</v>
      </c>
      <c r="B2028" s="2" t="s">
        <v>920</v>
      </c>
      <c r="C2028" s="35">
        <v>3</v>
      </c>
    </row>
    <row r="2029" spans="1:3">
      <c r="A2029" t="s">
        <v>615</v>
      </c>
      <c r="B2029" s="2" t="s">
        <v>921</v>
      </c>
      <c r="C2029" s="35">
        <v>27</v>
      </c>
    </row>
    <row r="2030" spans="1:3">
      <c r="A2030" t="s">
        <v>615</v>
      </c>
      <c r="B2030" s="2" t="s">
        <v>762</v>
      </c>
      <c r="C2030" s="35">
        <v>3</v>
      </c>
    </row>
    <row r="2031" spans="1:3">
      <c r="A2031" t="s">
        <v>615</v>
      </c>
      <c r="B2031" s="2" t="s">
        <v>890</v>
      </c>
      <c r="C2031" s="35">
        <v>1</v>
      </c>
    </row>
    <row r="2032" spans="1:3">
      <c r="A2032" t="s">
        <v>615</v>
      </c>
      <c r="B2032" s="2" t="s">
        <v>922</v>
      </c>
      <c r="C2032" s="35">
        <v>3</v>
      </c>
    </row>
    <row r="2033" spans="1:3">
      <c r="A2033" t="s">
        <v>615</v>
      </c>
      <c r="B2033" s="2" t="s">
        <v>923</v>
      </c>
      <c r="C2033" s="35">
        <v>3</v>
      </c>
    </row>
    <row r="2034" spans="1:3">
      <c r="A2034" t="s">
        <v>615</v>
      </c>
      <c r="B2034" s="2" t="s">
        <v>924</v>
      </c>
      <c r="C2034" s="35">
        <v>3</v>
      </c>
    </row>
    <row r="2035" spans="1:3">
      <c r="A2035" t="s">
        <v>615</v>
      </c>
      <c r="B2035" s="2" t="s">
        <v>892</v>
      </c>
      <c r="C2035" s="35">
        <v>19</v>
      </c>
    </row>
    <row r="2036" spans="1:3">
      <c r="A2036" t="s">
        <v>615</v>
      </c>
      <c r="B2036" s="2" t="s">
        <v>893</v>
      </c>
      <c r="C2036" s="35">
        <v>19</v>
      </c>
    </row>
    <row r="2037" spans="1:3">
      <c r="A2037" t="s">
        <v>615</v>
      </c>
      <c r="B2037" s="2" t="s">
        <v>894</v>
      </c>
      <c r="C2037" s="35">
        <v>19</v>
      </c>
    </row>
    <row r="2038" spans="1:3">
      <c r="A2038" t="s">
        <v>615</v>
      </c>
      <c r="B2038" s="2" t="s">
        <v>819</v>
      </c>
      <c r="C2038" s="35">
        <v>1</v>
      </c>
    </row>
    <row r="2039" spans="1:3">
      <c r="A2039" t="s">
        <v>615</v>
      </c>
      <c r="B2039" s="2" t="s">
        <v>897</v>
      </c>
      <c r="C2039" s="35">
        <v>3</v>
      </c>
    </row>
    <row r="2040" spans="1:3">
      <c r="A2040" t="s">
        <v>615</v>
      </c>
      <c r="B2040" s="2" t="s">
        <v>925</v>
      </c>
      <c r="C2040" s="35">
        <v>28</v>
      </c>
    </row>
    <row r="2041" spans="1:3">
      <c r="A2041" t="s">
        <v>615</v>
      </c>
      <c r="B2041" s="2" t="s">
        <v>899</v>
      </c>
      <c r="C2041" s="35">
        <v>21</v>
      </c>
    </row>
    <row r="2042" spans="1:3">
      <c r="A2042" t="s">
        <v>615</v>
      </c>
      <c r="B2042" s="2" t="s">
        <v>900</v>
      </c>
      <c r="C2042" s="35">
        <v>3</v>
      </c>
    </row>
    <row r="2043" spans="1:3">
      <c r="A2043" t="s">
        <v>615</v>
      </c>
      <c r="B2043" s="2" t="s">
        <v>841</v>
      </c>
      <c r="C2043" s="35">
        <v>1</v>
      </c>
    </row>
    <row r="2044" spans="1:3">
      <c r="A2044" t="s">
        <v>615</v>
      </c>
      <c r="B2044" s="2" t="s">
        <v>842</v>
      </c>
      <c r="C2044" s="35">
        <v>1</v>
      </c>
    </row>
    <row r="2045" spans="1:3">
      <c r="A2045" t="s">
        <v>615</v>
      </c>
      <c r="B2045" s="2" t="s">
        <v>901</v>
      </c>
      <c r="C2045" s="35">
        <v>3</v>
      </c>
    </row>
    <row r="2046" spans="1:3">
      <c r="A2046" t="s">
        <v>615</v>
      </c>
      <c r="B2046" s="2" t="s">
        <v>912</v>
      </c>
      <c r="C2046" s="35">
        <v>22</v>
      </c>
    </row>
    <row r="2047" spans="1:3">
      <c r="A2047" t="s">
        <v>615</v>
      </c>
      <c r="B2047" s="2" t="s">
        <v>854</v>
      </c>
      <c r="C2047" s="35">
        <v>3</v>
      </c>
    </row>
    <row r="2048" spans="1:3">
      <c r="A2048" t="s">
        <v>615</v>
      </c>
      <c r="B2048" s="2" t="s">
        <v>868</v>
      </c>
      <c r="C2048" s="35">
        <v>5</v>
      </c>
    </row>
    <row r="2049" spans="1:3">
      <c r="A2049" t="s">
        <v>615</v>
      </c>
      <c r="B2049" s="2" t="s">
        <v>926</v>
      </c>
      <c r="C2049" s="35">
        <v>28</v>
      </c>
    </row>
    <row r="2050" spans="1:3">
      <c r="A2050" t="s">
        <v>616</v>
      </c>
      <c r="B2050" s="2" t="s">
        <v>906</v>
      </c>
      <c r="C2050" s="35">
        <v>9</v>
      </c>
    </row>
    <row r="2051" spans="1:3">
      <c r="A2051" t="s">
        <v>616</v>
      </c>
      <c r="B2051" s="2" t="s">
        <v>908</v>
      </c>
      <c r="C2051" s="35">
        <v>23</v>
      </c>
    </row>
    <row r="2052" spans="1:3">
      <c r="A2052" t="s">
        <v>616</v>
      </c>
      <c r="B2052" s="2" t="s">
        <v>916</v>
      </c>
      <c r="C2052" s="35">
        <v>3</v>
      </c>
    </row>
    <row r="2053" spans="1:3">
      <c r="A2053" t="s">
        <v>616</v>
      </c>
      <c r="B2053" s="2" t="s">
        <v>917</v>
      </c>
      <c r="C2053" s="35">
        <v>27</v>
      </c>
    </row>
    <row r="2054" spans="1:3">
      <c r="A2054" t="s">
        <v>616</v>
      </c>
      <c r="B2054" s="2" t="s">
        <v>920</v>
      </c>
      <c r="C2054" s="35">
        <v>3</v>
      </c>
    </row>
    <row r="2055" spans="1:3">
      <c r="A2055" t="s">
        <v>616</v>
      </c>
      <c r="B2055" s="2" t="s">
        <v>921</v>
      </c>
      <c r="C2055" s="35">
        <v>27</v>
      </c>
    </row>
    <row r="2056" spans="1:3">
      <c r="A2056" t="s">
        <v>616</v>
      </c>
      <c r="B2056" s="2" t="s">
        <v>890</v>
      </c>
      <c r="C2056" s="35">
        <v>1</v>
      </c>
    </row>
    <row r="2057" spans="1:3">
      <c r="A2057" t="s">
        <v>616</v>
      </c>
      <c r="B2057" s="2" t="s">
        <v>819</v>
      </c>
      <c r="C2057" s="35">
        <v>1</v>
      </c>
    </row>
    <row r="2058" spans="1:3">
      <c r="A2058" t="s">
        <v>617</v>
      </c>
      <c r="B2058" s="2" t="s">
        <v>879</v>
      </c>
      <c r="C2058" s="35">
        <v>3</v>
      </c>
    </row>
    <row r="2059" spans="1:3">
      <c r="A2059" t="s">
        <v>617</v>
      </c>
      <c r="B2059" s="2" t="s">
        <v>906</v>
      </c>
      <c r="C2059" s="35">
        <v>9</v>
      </c>
    </row>
    <row r="2060" spans="1:3">
      <c r="A2060" t="s">
        <v>617</v>
      </c>
      <c r="B2060" s="2" t="s">
        <v>908</v>
      </c>
      <c r="C2060" s="35">
        <v>23</v>
      </c>
    </row>
    <row r="2061" spans="1:3">
      <c r="A2061" t="s">
        <v>617</v>
      </c>
      <c r="B2061" s="2" t="s">
        <v>618</v>
      </c>
      <c r="C2061" s="35">
        <v>1</v>
      </c>
    </row>
    <row r="2062" spans="1:3">
      <c r="A2062" t="s">
        <v>617</v>
      </c>
      <c r="B2062" s="2" t="s">
        <v>916</v>
      </c>
      <c r="C2062" s="35">
        <v>3</v>
      </c>
    </row>
    <row r="2063" spans="1:3">
      <c r="A2063" t="s">
        <v>617</v>
      </c>
      <c r="B2063" s="2" t="s">
        <v>917</v>
      </c>
      <c r="C2063" s="35">
        <v>27</v>
      </c>
    </row>
    <row r="2064" spans="1:3">
      <c r="A2064" t="s">
        <v>617</v>
      </c>
      <c r="B2064" s="2" t="s">
        <v>885</v>
      </c>
      <c r="C2064" s="35">
        <v>3</v>
      </c>
    </row>
    <row r="2065" spans="1:3">
      <c r="A2065" t="s">
        <v>617</v>
      </c>
      <c r="B2065" s="2" t="s">
        <v>927</v>
      </c>
      <c r="C2065" s="35">
        <v>1</v>
      </c>
    </row>
    <row r="2066" spans="1:3">
      <c r="A2066" t="s">
        <v>617</v>
      </c>
      <c r="B2066" s="2" t="s">
        <v>729</v>
      </c>
      <c r="C2066" s="35">
        <v>1</v>
      </c>
    </row>
    <row r="2067" spans="1:3">
      <c r="A2067" t="s">
        <v>617</v>
      </c>
      <c r="B2067" s="2" t="s">
        <v>920</v>
      </c>
      <c r="C2067" s="35">
        <v>3</v>
      </c>
    </row>
    <row r="2068" spans="1:3">
      <c r="A2068" t="s">
        <v>617</v>
      </c>
      <c r="B2068" s="2" t="s">
        <v>921</v>
      </c>
      <c r="C2068" s="35">
        <v>27</v>
      </c>
    </row>
    <row r="2069" spans="1:3">
      <c r="A2069" t="s">
        <v>617</v>
      </c>
      <c r="B2069" s="2" t="s">
        <v>890</v>
      </c>
      <c r="C2069" s="35">
        <v>1</v>
      </c>
    </row>
    <row r="2070" spans="1:3">
      <c r="A2070" t="s">
        <v>617</v>
      </c>
      <c r="B2070" s="2" t="s">
        <v>922</v>
      </c>
      <c r="C2070" s="35">
        <v>3</v>
      </c>
    </row>
    <row r="2071" spans="1:3">
      <c r="A2071" t="s">
        <v>617</v>
      </c>
      <c r="B2071" s="2" t="s">
        <v>923</v>
      </c>
      <c r="C2071" s="35">
        <v>3</v>
      </c>
    </row>
    <row r="2072" spans="1:3">
      <c r="A2072" t="s">
        <v>617</v>
      </c>
      <c r="B2072" s="2" t="s">
        <v>924</v>
      </c>
      <c r="C2072" s="35">
        <v>3</v>
      </c>
    </row>
    <row r="2073" spans="1:3">
      <c r="A2073" t="s">
        <v>617</v>
      </c>
      <c r="B2073" s="2" t="s">
        <v>766</v>
      </c>
      <c r="C2073" s="35">
        <v>3</v>
      </c>
    </row>
    <row r="2074" spans="1:3">
      <c r="A2074" t="s">
        <v>617</v>
      </c>
      <c r="B2074" s="2" t="s">
        <v>892</v>
      </c>
      <c r="C2074" s="35">
        <v>19</v>
      </c>
    </row>
    <row r="2075" spans="1:3">
      <c r="A2075" t="s">
        <v>617</v>
      </c>
      <c r="B2075" s="2" t="s">
        <v>893</v>
      </c>
      <c r="C2075" s="35">
        <v>19</v>
      </c>
    </row>
    <row r="2076" spans="1:3">
      <c r="A2076" t="s">
        <v>617</v>
      </c>
      <c r="B2076" s="2" t="s">
        <v>894</v>
      </c>
      <c r="C2076" s="35">
        <v>19</v>
      </c>
    </row>
    <row r="2077" spans="1:3">
      <c r="A2077" t="s">
        <v>617</v>
      </c>
      <c r="B2077" s="2" t="s">
        <v>819</v>
      </c>
      <c r="C2077" s="35">
        <v>1</v>
      </c>
    </row>
    <row r="2078" spans="1:3">
      <c r="A2078" t="s">
        <v>617</v>
      </c>
      <c r="B2078" s="2" t="s">
        <v>899</v>
      </c>
      <c r="C2078" s="35">
        <v>21</v>
      </c>
    </row>
    <row r="2079" spans="1:3">
      <c r="A2079" t="s">
        <v>617</v>
      </c>
      <c r="B2079" s="2" t="s">
        <v>900</v>
      </c>
      <c r="C2079" s="35">
        <v>3</v>
      </c>
    </row>
    <row r="2080" spans="1:3">
      <c r="A2080" t="s">
        <v>617</v>
      </c>
      <c r="B2080" s="2" t="s">
        <v>841</v>
      </c>
      <c r="C2080" s="35">
        <v>1</v>
      </c>
    </row>
    <row r="2081" spans="1:3">
      <c r="A2081" t="s">
        <v>617</v>
      </c>
      <c r="B2081" s="2" t="s">
        <v>842</v>
      </c>
      <c r="C2081" s="35">
        <v>1</v>
      </c>
    </row>
    <row r="2082" spans="1:3">
      <c r="A2082" t="s">
        <v>618</v>
      </c>
      <c r="B2082" s="2" t="s">
        <v>879</v>
      </c>
      <c r="C2082" s="35">
        <v>3</v>
      </c>
    </row>
    <row r="2083" spans="1:3">
      <c r="A2083" t="s">
        <v>618</v>
      </c>
      <c r="B2083" s="2" t="s">
        <v>914</v>
      </c>
      <c r="C2083" s="35">
        <v>9</v>
      </c>
    </row>
    <row r="2084" spans="1:3">
      <c r="A2084" t="s">
        <v>618</v>
      </c>
      <c r="B2084" s="2" t="s">
        <v>915</v>
      </c>
      <c r="C2084" s="35">
        <v>1</v>
      </c>
    </row>
    <row r="2085" spans="1:3">
      <c r="A2085" t="s">
        <v>618</v>
      </c>
      <c r="B2085" s="2" t="s">
        <v>906</v>
      </c>
      <c r="C2085" s="35">
        <v>9</v>
      </c>
    </row>
    <row r="2086" spans="1:3">
      <c r="A2086" t="s">
        <v>618</v>
      </c>
      <c r="B2086" s="2" t="s">
        <v>907</v>
      </c>
      <c r="C2086" s="35">
        <v>22</v>
      </c>
    </row>
    <row r="2087" spans="1:3">
      <c r="A2087" t="s">
        <v>618</v>
      </c>
      <c r="B2087" s="2" t="s">
        <v>908</v>
      </c>
      <c r="C2087" s="35">
        <v>23</v>
      </c>
    </row>
    <row r="2088" spans="1:3">
      <c r="A2088" t="s">
        <v>618</v>
      </c>
      <c r="B2088" s="2" t="s">
        <v>618</v>
      </c>
      <c r="C2088" s="35">
        <v>1</v>
      </c>
    </row>
    <row r="2089" spans="1:3">
      <c r="A2089" t="s">
        <v>618</v>
      </c>
      <c r="B2089" s="2" t="s">
        <v>619</v>
      </c>
      <c r="C2089" s="35">
        <v>1</v>
      </c>
    </row>
    <row r="2090" spans="1:3">
      <c r="A2090" t="s">
        <v>618</v>
      </c>
      <c r="B2090" s="2" t="s">
        <v>663</v>
      </c>
      <c r="C2090" s="35">
        <v>1</v>
      </c>
    </row>
    <row r="2091" spans="1:3">
      <c r="A2091" t="s">
        <v>618</v>
      </c>
      <c r="B2091" s="2" t="s">
        <v>916</v>
      </c>
      <c r="C2091" s="35">
        <v>3</v>
      </c>
    </row>
    <row r="2092" spans="1:3">
      <c r="A2092" t="s">
        <v>618</v>
      </c>
      <c r="B2092" s="2" t="s">
        <v>883</v>
      </c>
      <c r="C2092" s="35">
        <v>3</v>
      </c>
    </row>
    <row r="2093" spans="1:3">
      <c r="A2093" t="s">
        <v>618</v>
      </c>
      <c r="B2093" s="2" t="s">
        <v>884</v>
      </c>
      <c r="C2093" s="35">
        <v>3</v>
      </c>
    </row>
    <row r="2094" spans="1:3">
      <c r="A2094" t="s">
        <v>618</v>
      </c>
      <c r="B2094" s="2" t="s">
        <v>917</v>
      </c>
      <c r="C2094" s="35">
        <v>27</v>
      </c>
    </row>
    <row r="2095" spans="1:3">
      <c r="A2095" t="s">
        <v>618</v>
      </c>
      <c r="B2095" s="2" t="s">
        <v>885</v>
      </c>
      <c r="C2095" s="35">
        <v>3</v>
      </c>
    </row>
    <row r="2096" spans="1:3">
      <c r="A2096" t="s">
        <v>618</v>
      </c>
      <c r="B2096" s="2" t="s">
        <v>918</v>
      </c>
      <c r="C2096" s="35">
        <v>28</v>
      </c>
    </row>
    <row r="2097" spans="1:3">
      <c r="A2097" t="s">
        <v>618</v>
      </c>
      <c r="B2097" s="2" t="s">
        <v>919</v>
      </c>
      <c r="C2097" s="35">
        <v>28</v>
      </c>
    </row>
    <row r="2098" spans="1:3">
      <c r="A2098" t="s">
        <v>618</v>
      </c>
      <c r="B2098" s="2" t="s">
        <v>729</v>
      </c>
      <c r="C2098" s="35">
        <v>1</v>
      </c>
    </row>
    <row r="2099" spans="1:3">
      <c r="A2099" t="s">
        <v>618</v>
      </c>
      <c r="B2099" s="2" t="s">
        <v>920</v>
      </c>
      <c r="C2099" s="35">
        <v>3</v>
      </c>
    </row>
    <row r="2100" spans="1:3">
      <c r="A2100" t="s">
        <v>618</v>
      </c>
      <c r="B2100" s="2" t="s">
        <v>921</v>
      </c>
      <c r="C2100" s="35">
        <v>27</v>
      </c>
    </row>
    <row r="2101" spans="1:3">
      <c r="A2101" t="s">
        <v>618</v>
      </c>
      <c r="B2101" s="2" t="s">
        <v>762</v>
      </c>
      <c r="C2101" s="35">
        <v>3</v>
      </c>
    </row>
    <row r="2102" spans="1:3">
      <c r="A2102" t="s">
        <v>618</v>
      </c>
      <c r="B2102" s="2" t="s">
        <v>890</v>
      </c>
      <c r="C2102" s="35">
        <v>1</v>
      </c>
    </row>
    <row r="2103" spans="1:3">
      <c r="A2103" t="s">
        <v>618</v>
      </c>
      <c r="B2103" s="2" t="s">
        <v>922</v>
      </c>
      <c r="C2103" s="35">
        <v>3</v>
      </c>
    </row>
    <row r="2104" spans="1:3">
      <c r="A2104" t="s">
        <v>618</v>
      </c>
      <c r="B2104" s="2" t="s">
        <v>923</v>
      </c>
      <c r="C2104" s="35">
        <v>3</v>
      </c>
    </row>
    <row r="2105" spans="1:3">
      <c r="A2105" t="s">
        <v>618</v>
      </c>
      <c r="B2105" s="2" t="s">
        <v>924</v>
      </c>
      <c r="C2105" s="35">
        <v>3</v>
      </c>
    </row>
    <row r="2106" spans="1:3">
      <c r="A2106" t="s">
        <v>618</v>
      </c>
      <c r="B2106" s="2" t="s">
        <v>892</v>
      </c>
      <c r="C2106" s="35">
        <v>19</v>
      </c>
    </row>
    <row r="2107" spans="1:3">
      <c r="A2107" t="s">
        <v>618</v>
      </c>
      <c r="B2107" s="2" t="s">
        <v>893</v>
      </c>
      <c r="C2107" s="35">
        <v>19</v>
      </c>
    </row>
    <row r="2108" spans="1:3">
      <c r="A2108" t="s">
        <v>618</v>
      </c>
      <c r="B2108" s="2" t="s">
        <v>894</v>
      </c>
      <c r="C2108" s="35">
        <v>19</v>
      </c>
    </row>
    <row r="2109" spans="1:3">
      <c r="A2109" t="s">
        <v>618</v>
      </c>
      <c r="B2109" s="2" t="s">
        <v>819</v>
      </c>
      <c r="C2109" s="35">
        <v>1</v>
      </c>
    </row>
    <row r="2110" spans="1:3">
      <c r="A2110" t="s">
        <v>618</v>
      </c>
      <c r="B2110" s="2" t="s">
        <v>897</v>
      </c>
      <c r="C2110" s="35">
        <v>3</v>
      </c>
    </row>
    <row r="2111" spans="1:3">
      <c r="A2111" t="s">
        <v>618</v>
      </c>
      <c r="B2111" s="2" t="s">
        <v>925</v>
      </c>
      <c r="C2111" s="35">
        <v>28</v>
      </c>
    </row>
    <row r="2112" spans="1:3">
      <c r="A2112" t="s">
        <v>618</v>
      </c>
      <c r="B2112" s="2" t="s">
        <v>899</v>
      </c>
      <c r="C2112" s="35">
        <v>21</v>
      </c>
    </row>
    <row r="2113" spans="1:3">
      <c r="A2113" t="s">
        <v>618</v>
      </c>
      <c r="B2113" s="2" t="s">
        <v>900</v>
      </c>
      <c r="C2113" s="35">
        <v>3</v>
      </c>
    </row>
    <row r="2114" spans="1:3">
      <c r="A2114" t="s">
        <v>618</v>
      </c>
      <c r="B2114" s="2" t="s">
        <v>841</v>
      </c>
      <c r="C2114" s="35">
        <v>1</v>
      </c>
    </row>
    <row r="2115" spans="1:3">
      <c r="A2115" t="s">
        <v>618</v>
      </c>
      <c r="B2115" s="2" t="s">
        <v>842</v>
      </c>
      <c r="C2115" s="35">
        <v>1</v>
      </c>
    </row>
    <row r="2116" spans="1:3">
      <c r="A2116" t="s">
        <v>618</v>
      </c>
      <c r="B2116" s="2" t="s">
        <v>901</v>
      </c>
      <c r="C2116" s="35">
        <v>3</v>
      </c>
    </row>
    <row r="2117" spans="1:3">
      <c r="A2117" t="s">
        <v>618</v>
      </c>
      <c r="B2117" s="2" t="s">
        <v>912</v>
      </c>
      <c r="C2117" s="35">
        <v>22</v>
      </c>
    </row>
    <row r="2118" spans="1:3">
      <c r="A2118" t="s">
        <v>618</v>
      </c>
      <c r="B2118" s="2" t="s">
        <v>854</v>
      </c>
      <c r="C2118" s="35">
        <v>3</v>
      </c>
    </row>
    <row r="2119" spans="1:3">
      <c r="A2119" t="s">
        <v>618</v>
      </c>
      <c r="B2119" s="2" t="s">
        <v>868</v>
      </c>
      <c r="C2119" s="35">
        <v>5</v>
      </c>
    </row>
    <row r="2120" spans="1:3">
      <c r="A2120" t="s">
        <v>618</v>
      </c>
      <c r="B2120" s="2" t="s">
        <v>926</v>
      </c>
      <c r="C2120" s="35">
        <v>28</v>
      </c>
    </row>
    <row r="2121" spans="1:3">
      <c r="A2121" t="s">
        <v>619</v>
      </c>
      <c r="B2121" s="2" t="s">
        <v>907</v>
      </c>
      <c r="C2121" s="35">
        <v>22</v>
      </c>
    </row>
    <row r="2122" spans="1:3">
      <c r="A2122" t="s">
        <v>619</v>
      </c>
      <c r="B2122" s="2" t="s">
        <v>908</v>
      </c>
      <c r="C2122" s="35">
        <v>23</v>
      </c>
    </row>
    <row r="2123" spans="1:3">
      <c r="A2123" t="s">
        <v>619</v>
      </c>
      <c r="B2123" s="2" t="s">
        <v>619</v>
      </c>
      <c r="C2123" s="35">
        <v>1</v>
      </c>
    </row>
    <row r="2124" spans="1:3">
      <c r="A2124" t="s">
        <v>619</v>
      </c>
      <c r="B2124" s="2" t="s">
        <v>916</v>
      </c>
      <c r="C2124" s="35">
        <v>3</v>
      </c>
    </row>
    <row r="2125" spans="1:3">
      <c r="A2125" t="s">
        <v>619</v>
      </c>
      <c r="B2125" s="2" t="s">
        <v>729</v>
      </c>
      <c r="C2125" s="35">
        <v>1</v>
      </c>
    </row>
    <row r="2126" spans="1:3">
      <c r="A2126" t="s">
        <v>619</v>
      </c>
      <c r="B2126" s="2" t="s">
        <v>920</v>
      </c>
      <c r="C2126" s="35">
        <v>3</v>
      </c>
    </row>
    <row r="2127" spans="1:3">
      <c r="A2127" t="s">
        <v>619</v>
      </c>
      <c r="B2127" s="2" t="s">
        <v>909</v>
      </c>
      <c r="C2127" s="35">
        <v>24</v>
      </c>
    </row>
    <row r="2128" spans="1:3">
      <c r="A2128" t="s">
        <v>619</v>
      </c>
      <c r="B2128" s="2" t="s">
        <v>890</v>
      </c>
      <c r="C2128" s="35">
        <v>1</v>
      </c>
    </row>
    <row r="2129" spans="1:3">
      <c r="A2129" t="s">
        <v>619</v>
      </c>
      <c r="B2129" s="2" t="s">
        <v>922</v>
      </c>
      <c r="C2129" s="35">
        <v>3</v>
      </c>
    </row>
    <row r="2130" spans="1:3">
      <c r="A2130" t="s">
        <v>619</v>
      </c>
      <c r="B2130" s="2" t="s">
        <v>923</v>
      </c>
      <c r="C2130" s="35">
        <v>3</v>
      </c>
    </row>
    <row r="2131" spans="1:3">
      <c r="A2131" t="s">
        <v>619</v>
      </c>
      <c r="B2131" s="2" t="s">
        <v>924</v>
      </c>
      <c r="C2131" s="35">
        <v>3</v>
      </c>
    </row>
    <row r="2132" spans="1:3">
      <c r="A2132" t="s">
        <v>619</v>
      </c>
      <c r="B2132" s="2" t="s">
        <v>910</v>
      </c>
      <c r="C2132" s="35">
        <v>1</v>
      </c>
    </row>
    <row r="2133" spans="1:3">
      <c r="A2133" t="s">
        <v>619</v>
      </c>
      <c r="B2133" s="2" t="s">
        <v>911</v>
      </c>
      <c r="C2133" s="35">
        <v>25</v>
      </c>
    </row>
    <row r="2134" spans="1:3">
      <c r="A2134" t="s">
        <v>619</v>
      </c>
      <c r="B2134" s="2" t="s">
        <v>819</v>
      </c>
      <c r="C2134" s="35">
        <v>1</v>
      </c>
    </row>
    <row r="2135" spans="1:3">
      <c r="A2135" t="s">
        <v>619</v>
      </c>
      <c r="B2135" s="2" t="s">
        <v>898</v>
      </c>
      <c r="C2135" s="35">
        <v>20</v>
      </c>
    </row>
    <row r="2136" spans="1:3">
      <c r="A2136" t="s">
        <v>619</v>
      </c>
      <c r="B2136" s="2" t="s">
        <v>912</v>
      </c>
      <c r="C2136" s="35">
        <v>22</v>
      </c>
    </row>
    <row r="2137" spans="1:3">
      <c r="A2137" t="s">
        <v>620</v>
      </c>
      <c r="B2137" s="2" t="s">
        <v>908</v>
      </c>
      <c r="C2137" s="35">
        <v>23</v>
      </c>
    </row>
    <row r="2138" spans="1:3">
      <c r="A2138" t="s">
        <v>620</v>
      </c>
      <c r="B2138" s="2" t="s">
        <v>928</v>
      </c>
      <c r="C2138" s="35">
        <v>1</v>
      </c>
    </row>
    <row r="2139" spans="1:3">
      <c r="A2139" t="s">
        <v>621</v>
      </c>
      <c r="B2139" s="2" t="s">
        <v>879</v>
      </c>
      <c r="C2139" s="35">
        <v>3</v>
      </c>
    </row>
    <row r="2140" spans="1:3">
      <c r="A2140" t="s">
        <v>621</v>
      </c>
      <c r="B2140" s="2" t="s">
        <v>907</v>
      </c>
      <c r="C2140" s="35">
        <v>22</v>
      </c>
    </row>
    <row r="2141" spans="1:3">
      <c r="A2141" t="s">
        <v>621</v>
      </c>
      <c r="B2141" s="2" t="s">
        <v>908</v>
      </c>
      <c r="C2141" s="35">
        <v>23</v>
      </c>
    </row>
    <row r="2142" spans="1:3">
      <c r="A2142" t="s">
        <v>621</v>
      </c>
      <c r="B2142" s="2" t="s">
        <v>819</v>
      </c>
      <c r="C2142" s="35">
        <v>1</v>
      </c>
    </row>
    <row r="2143" spans="1:3">
      <c r="A2143" t="s">
        <v>621</v>
      </c>
      <c r="B2143" s="2" t="s">
        <v>900</v>
      </c>
      <c r="C2143" s="35">
        <v>3</v>
      </c>
    </row>
    <row r="2144" spans="1:3">
      <c r="A2144" t="s">
        <v>621</v>
      </c>
      <c r="B2144" s="2" t="s">
        <v>841</v>
      </c>
      <c r="C2144" s="35">
        <v>1</v>
      </c>
    </row>
    <row r="2145" spans="1:3">
      <c r="A2145" t="s">
        <v>621</v>
      </c>
      <c r="B2145" s="2" t="s">
        <v>842</v>
      </c>
      <c r="C2145" s="35">
        <v>1</v>
      </c>
    </row>
    <row r="2146" spans="1:3">
      <c r="A2146" t="s">
        <v>621</v>
      </c>
      <c r="B2146" s="2" t="s">
        <v>912</v>
      </c>
      <c r="C2146" s="35">
        <v>22</v>
      </c>
    </row>
    <row r="2147" spans="1:3">
      <c r="A2147" t="s">
        <v>622</v>
      </c>
      <c r="B2147" s="2" t="s">
        <v>879</v>
      </c>
      <c r="C2147" s="35">
        <v>3</v>
      </c>
    </row>
    <row r="2148" spans="1:3">
      <c r="A2148" t="s">
        <v>622</v>
      </c>
      <c r="B2148" s="2" t="s">
        <v>906</v>
      </c>
      <c r="C2148" s="35">
        <v>9</v>
      </c>
    </row>
    <row r="2149" spans="1:3">
      <c r="A2149" t="s">
        <v>622</v>
      </c>
      <c r="B2149" s="2" t="s">
        <v>908</v>
      </c>
      <c r="C2149" s="35">
        <v>23</v>
      </c>
    </row>
    <row r="2150" spans="1:3">
      <c r="A2150" t="s">
        <v>622</v>
      </c>
      <c r="B2150" s="2" t="s">
        <v>916</v>
      </c>
      <c r="C2150" s="35">
        <v>3</v>
      </c>
    </row>
    <row r="2151" spans="1:3">
      <c r="A2151" t="s">
        <v>622</v>
      </c>
      <c r="B2151" s="2" t="s">
        <v>917</v>
      </c>
      <c r="C2151" s="35">
        <v>27</v>
      </c>
    </row>
    <row r="2152" spans="1:3">
      <c r="A2152" t="s">
        <v>622</v>
      </c>
      <c r="B2152" s="2" t="s">
        <v>927</v>
      </c>
      <c r="C2152" s="35">
        <v>1</v>
      </c>
    </row>
    <row r="2153" spans="1:3">
      <c r="A2153" t="s">
        <v>622</v>
      </c>
      <c r="B2153" s="2" t="s">
        <v>920</v>
      </c>
      <c r="C2153" s="35">
        <v>3</v>
      </c>
    </row>
    <row r="2154" spans="1:3">
      <c r="A2154" t="s">
        <v>622</v>
      </c>
      <c r="B2154" s="2" t="s">
        <v>921</v>
      </c>
      <c r="C2154" s="35">
        <v>27</v>
      </c>
    </row>
    <row r="2155" spans="1:3">
      <c r="A2155" t="s">
        <v>622</v>
      </c>
      <c r="B2155" s="2" t="s">
        <v>890</v>
      </c>
      <c r="C2155" s="35">
        <v>1</v>
      </c>
    </row>
    <row r="2156" spans="1:3">
      <c r="A2156" t="s">
        <v>622</v>
      </c>
      <c r="B2156" s="2" t="s">
        <v>922</v>
      </c>
      <c r="C2156" s="35">
        <v>3</v>
      </c>
    </row>
    <row r="2157" spans="1:3">
      <c r="A2157" t="s">
        <v>622</v>
      </c>
      <c r="B2157" s="2" t="s">
        <v>923</v>
      </c>
      <c r="C2157" s="35">
        <v>3</v>
      </c>
    </row>
    <row r="2158" spans="1:3">
      <c r="A2158" t="s">
        <v>622</v>
      </c>
      <c r="B2158" s="2" t="s">
        <v>924</v>
      </c>
      <c r="C2158" s="35">
        <v>3</v>
      </c>
    </row>
    <row r="2159" spans="1:3">
      <c r="A2159" t="s">
        <v>622</v>
      </c>
      <c r="B2159" s="2" t="s">
        <v>766</v>
      </c>
      <c r="C2159" s="35">
        <v>3</v>
      </c>
    </row>
    <row r="2160" spans="1:3">
      <c r="A2160" t="s">
        <v>622</v>
      </c>
      <c r="B2160" s="2" t="s">
        <v>892</v>
      </c>
      <c r="C2160" s="35">
        <v>19</v>
      </c>
    </row>
    <row r="2161" spans="1:3">
      <c r="A2161" t="s">
        <v>622</v>
      </c>
      <c r="B2161" s="2" t="s">
        <v>893</v>
      </c>
      <c r="C2161" s="35">
        <v>19</v>
      </c>
    </row>
    <row r="2162" spans="1:3">
      <c r="A2162" t="s">
        <v>622</v>
      </c>
      <c r="B2162" s="2" t="s">
        <v>894</v>
      </c>
      <c r="C2162" s="35">
        <v>19</v>
      </c>
    </row>
    <row r="2163" spans="1:3">
      <c r="A2163" t="s">
        <v>622</v>
      </c>
      <c r="B2163" s="2" t="s">
        <v>819</v>
      </c>
      <c r="C2163" s="35">
        <v>1</v>
      </c>
    </row>
    <row r="2164" spans="1:3">
      <c r="A2164" t="s">
        <v>622</v>
      </c>
      <c r="B2164" s="2" t="s">
        <v>900</v>
      </c>
      <c r="C2164" s="35">
        <v>3</v>
      </c>
    </row>
    <row r="2165" spans="1:3">
      <c r="A2165" s="2" t="s">
        <v>623</v>
      </c>
      <c r="B2165" s="2" t="s">
        <v>908</v>
      </c>
      <c r="C2165" s="35">
        <v>23</v>
      </c>
    </row>
    <row r="2166" spans="1:3">
      <c r="A2166" s="2" t="s">
        <v>623</v>
      </c>
      <c r="B2166" s="2" t="s">
        <v>917</v>
      </c>
      <c r="C2166" s="35">
        <v>27</v>
      </c>
    </row>
    <row r="2167" spans="1:3">
      <c r="A2167" s="2" t="s">
        <v>623</v>
      </c>
      <c r="B2167" s="2" t="s">
        <v>921</v>
      </c>
      <c r="C2167" s="35">
        <v>27</v>
      </c>
    </row>
    <row r="2168" spans="1:3">
      <c r="A2168" s="2" t="s">
        <v>623</v>
      </c>
      <c r="B2168" s="2" t="s">
        <v>890</v>
      </c>
      <c r="C2168" s="35">
        <v>1</v>
      </c>
    </row>
    <row r="2169" spans="1:3">
      <c r="A2169" t="s">
        <v>624</v>
      </c>
      <c r="B2169" s="2" t="s">
        <v>879</v>
      </c>
      <c r="C2169" s="35">
        <v>3</v>
      </c>
    </row>
    <row r="2170" spans="1:3">
      <c r="A2170" t="s">
        <v>624</v>
      </c>
      <c r="B2170" s="2" t="s">
        <v>906</v>
      </c>
      <c r="C2170" s="35">
        <v>9</v>
      </c>
    </row>
    <row r="2171" spans="1:3">
      <c r="A2171" t="s">
        <v>624</v>
      </c>
      <c r="B2171" s="2" t="s">
        <v>908</v>
      </c>
      <c r="C2171" s="35">
        <v>23</v>
      </c>
    </row>
    <row r="2172" spans="1:3">
      <c r="A2172" t="s">
        <v>624</v>
      </c>
      <c r="B2172" s="2" t="s">
        <v>916</v>
      </c>
      <c r="C2172" s="35">
        <v>3</v>
      </c>
    </row>
    <row r="2173" spans="1:3">
      <c r="A2173" t="s">
        <v>624</v>
      </c>
      <c r="B2173" s="2" t="s">
        <v>917</v>
      </c>
      <c r="C2173" s="35">
        <v>27</v>
      </c>
    </row>
    <row r="2174" spans="1:3">
      <c r="A2174" t="s">
        <v>624</v>
      </c>
      <c r="B2174" s="2" t="s">
        <v>927</v>
      </c>
      <c r="C2174" s="35">
        <v>1</v>
      </c>
    </row>
    <row r="2175" spans="1:3">
      <c r="A2175" t="s">
        <v>624</v>
      </c>
      <c r="B2175" s="2" t="s">
        <v>920</v>
      </c>
      <c r="C2175" s="35">
        <v>3</v>
      </c>
    </row>
    <row r="2176" spans="1:3">
      <c r="A2176" t="s">
        <v>624</v>
      </c>
      <c r="B2176" s="2" t="s">
        <v>921</v>
      </c>
      <c r="C2176" s="35">
        <v>27</v>
      </c>
    </row>
    <row r="2177" spans="1:3">
      <c r="A2177" t="s">
        <v>624</v>
      </c>
      <c r="B2177" s="2" t="s">
        <v>890</v>
      </c>
      <c r="C2177" s="35">
        <v>1</v>
      </c>
    </row>
    <row r="2178" spans="1:3">
      <c r="A2178" t="s">
        <v>624</v>
      </c>
      <c r="B2178" s="2" t="s">
        <v>922</v>
      </c>
      <c r="C2178" s="35">
        <v>3</v>
      </c>
    </row>
    <row r="2179" spans="1:3">
      <c r="A2179" t="s">
        <v>624</v>
      </c>
      <c r="B2179" s="2" t="s">
        <v>923</v>
      </c>
      <c r="C2179" s="35">
        <v>3</v>
      </c>
    </row>
    <row r="2180" spans="1:3">
      <c r="A2180" t="s">
        <v>624</v>
      </c>
      <c r="B2180" s="2" t="s">
        <v>924</v>
      </c>
      <c r="C2180" s="35">
        <v>3</v>
      </c>
    </row>
    <row r="2181" spans="1:3">
      <c r="A2181" t="s">
        <v>624</v>
      </c>
      <c r="B2181" s="2" t="s">
        <v>766</v>
      </c>
      <c r="C2181" s="35">
        <v>3</v>
      </c>
    </row>
    <row r="2182" spans="1:3">
      <c r="A2182" t="s">
        <v>624</v>
      </c>
      <c r="B2182" s="2" t="s">
        <v>892</v>
      </c>
      <c r="C2182" s="35">
        <v>19</v>
      </c>
    </row>
    <row r="2183" spans="1:3">
      <c r="A2183" t="s">
        <v>624</v>
      </c>
      <c r="B2183" s="2" t="s">
        <v>893</v>
      </c>
      <c r="C2183" s="35">
        <v>19</v>
      </c>
    </row>
    <row r="2184" spans="1:3">
      <c r="A2184" t="s">
        <v>624</v>
      </c>
      <c r="B2184" s="2" t="s">
        <v>894</v>
      </c>
      <c r="C2184" s="35">
        <v>19</v>
      </c>
    </row>
    <row r="2185" spans="1:3">
      <c r="A2185" t="s">
        <v>624</v>
      </c>
      <c r="B2185" s="2" t="s">
        <v>819</v>
      </c>
      <c r="C2185" s="35">
        <v>1</v>
      </c>
    </row>
    <row r="2186" spans="1:3">
      <c r="A2186" t="s">
        <v>624</v>
      </c>
      <c r="B2186" s="2" t="s">
        <v>900</v>
      </c>
      <c r="C2186" s="35">
        <v>3</v>
      </c>
    </row>
    <row r="2187" spans="1:3">
      <c r="A2187" t="s">
        <v>625</v>
      </c>
      <c r="B2187" s="2" t="s">
        <v>879</v>
      </c>
      <c r="C2187" s="35">
        <v>3</v>
      </c>
    </row>
    <row r="2188" spans="1:3">
      <c r="A2188" t="s">
        <v>625</v>
      </c>
      <c r="B2188" s="2" t="s">
        <v>914</v>
      </c>
      <c r="C2188" s="35">
        <v>9</v>
      </c>
    </row>
    <row r="2189" spans="1:3">
      <c r="A2189" t="s">
        <v>625</v>
      </c>
      <c r="B2189" s="2" t="s">
        <v>915</v>
      </c>
      <c r="C2189" s="35">
        <v>1</v>
      </c>
    </row>
    <row r="2190" spans="1:3">
      <c r="A2190" t="s">
        <v>625</v>
      </c>
      <c r="B2190" s="2" t="s">
        <v>906</v>
      </c>
      <c r="C2190" s="35">
        <v>9</v>
      </c>
    </row>
    <row r="2191" spans="1:3">
      <c r="A2191" t="s">
        <v>625</v>
      </c>
      <c r="B2191" s="2" t="s">
        <v>907</v>
      </c>
      <c r="C2191" s="35">
        <v>22</v>
      </c>
    </row>
    <row r="2192" spans="1:3">
      <c r="A2192" t="s">
        <v>625</v>
      </c>
      <c r="B2192" s="2" t="s">
        <v>908</v>
      </c>
      <c r="C2192" s="35">
        <v>23</v>
      </c>
    </row>
    <row r="2193" spans="1:3">
      <c r="A2193" t="s">
        <v>625</v>
      </c>
      <c r="B2193" s="2" t="s">
        <v>619</v>
      </c>
      <c r="C2193" s="35">
        <v>1</v>
      </c>
    </row>
    <row r="2194" spans="1:3">
      <c r="A2194" t="s">
        <v>625</v>
      </c>
      <c r="B2194" s="2" t="s">
        <v>663</v>
      </c>
      <c r="C2194" s="35">
        <v>1</v>
      </c>
    </row>
    <row r="2195" spans="1:3">
      <c r="A2195" t="s">
        <v>625</v>
      </c>
      <c r="B2195" s="2" t="s">
        <v>916</v>
      </c>
      <c r="C2195" s="35">
        <v>3</v>
      </c>
    </row>
    <row r="2196" spans="1:3">
      <c r="A2196" t="s">
        <v>625</v>
      </c>
      <c r="B2196" s="2" t="s">
        <v>883</v>
      </c>
      <c r="C2196" s="35">
        <v>3</v>
      </c>
    </row>
    <row r="2197" spans="1:3">
      <c r="A2197" t="s">
        <v>625</v>
      </c>
      <c r="B2197" s="2" t="s">
        <v>884</v>
      </c>
      <c r="C2197" s="35">
        <v>3</v>
      </c>
    </row>
    <row r="2198" spans="1:3">
      <c r="A2198" t="s">
        <v>625</v>
      </c>
      <c r="B2198" s="2" t="s">
        <v>917</v>
      </c>
      <c r="C2198" s="35">
        <v>27</v>
      </c>
    </row>
    <row r="2199" spans="1:3">
      <c r="A2199" t="s">
        <v>625</v>
      </c>
      <c r="B2199" s="2" t="s">
        <v>885</v>
      </c>
      <c r="C2199" s="35">
        <v>3</v>
      </c>
    </row>
    <row r="2200" spans="1:3">
      <c r="A2200" t="s">
        <v>625</v>
      </c>
      <c r="B2200" s="2" t="s">
        <v>918</v>
      </c>
      <c r="C2200" s="35">
        <v>28</v>
      </c>
    </row>
    <row r="2201" spans="1:3">
      <c r="A2201" t="s">
        <v>625</v>
      </c>
      <c r="B2201" s="2" t="s">
        <v>919</v>
      </c>
      <c r="C2201" s="35">
        <v>28</v>
      </c>
    </row>
    <row r="2202" spans="1:3">
      <c r="A2202" t="s">
        <v>625</v>
      </c>
      <c r="B2202" s="2" t="s">
        <v>729</v>
      </c>
      <c r="C2202" s="35">
        <v>1</v>
      </c>
    </row>
    <row r="2203" spans="1:3">
      <c r="A2203" t="s">
        <v>625</v>
      </c>
      <c r="B2203" s="2" t="s">
        <v>920</v>
      </c>
      <c r="C2203" s="35">
        <v>3</v>
      </c>
    </row>
    <row r="2204" spans="1:3">
      <c r="A2204" t="s">
        <v>625</v>
      </c>
      <c r="B2204" s="2" t="s">
        <v>921</v>
      </c>
      <c r="C2204" s="35">
        <v>27</v>
      </c>
    </row>
    <row r="2205" spans="1:3">
      <c r="A2205" t="s">
        <v>625</v>
      </c>
      <c r="B2205" s="2" t="s">
        <v>762</v>
      </c>
      <c r="C2205" s="35">
        <v>3</v>
      </c>
    </row>
    <row r="2206" spans="1:3">
      <c r="A2206" t="s">
        <v>625</v>
      </c>
      <c r="B2206" s="2" t="s">
        <v>890</v>
      </c>
      <c r="C2206" s="35">
        <v>1</v>
      </c>
    </row>
    <row r="2207" spans="1:3">
      <c r="A2207" t="s">
        <v>625</v>
      </c>
      <c r="B2207" s="2" t="s">
        <v>922</v>
      </c>
      <c r="C2207" s="35">
        <v>3</v>
      </c>
    </row>
    <row r="2208" spans="1:3">
      <c r="A2208" t="s">
        <v>625</v>
      </c>
      <c r="B2208" s="2" t="s">
        <v>923</v>
      </c>
      <c r="C2208" s="35">
        <v>3</v>
      </c>
    </row>
    <row r="2209" spans="1:3">
      <c r="A2209" t="s">
        <v>625</v>
      </c>
      <c r="B2209" s="2" t="s">
        <v>924</v>
      </c>
      <c r="C2209" s="35">
        <v>3</v>
      </c>
    </row>
    <row r="2210" spans="1:3">
      <c r="A2210" t="s">
        <v>625</v>
      </c>
      <c r="B2210" s="2" t="s">
        <v>892</v>
      </c>
      <c r="C2210" s="35">
        <v>19</v>
      </c>
    </row>
    <row r="2211" spans="1:3">
      <c r="A2211" t="s">
        <v>625</v>
      </c>
      <c r="B2211" s="2" t="s">
        <v>893</v>
      </c>
      <c r="C2211" s="35">
        <v>19</v>
      </c>
    </row>
    <row r="2212" spans="1:3">
      <c r="A2212" t="s">
        <v>625</v>
      </c>
      <c r="B2212" s="2" t="s">
        <v>894</v>
      </c>
      <c r="C2212" s="35">
        <v>19</v>
      </c>
    </row>
    <row r="2213" spans="1:3">
      <c r="A2213" t="s">
        <v>625</v>
      </c>
      <c r="B2213" s="2" t="s">
        <v>819</v>
      </c>
      <c r="C2213" s="35">
        <v>1</v>
      </c>
    </row>
    <row r="2214" spans="1:3">
      <c r="A2214" t="s">
        <v>625</v>
      </c>
      <c r="B2214" s="2" t="s">
        <v>897</v>
      </c>
      <c r="C2214" s="35">
        <v>3</v>
      </c>
    </row>
    <row r="2215" spans="1:3">
      <c r="A2215" t="s">
        <v>625</v>
      </c>
      <c r="B2215" s="2" t="s">
        <v>925</v>
      </c>
      <c r="C2215" s="35">
        <v>28</v>
      </c>
    </row>
    <row r="2216" spans="1:3">
      <c r="A2216" t="s">
        <v>625</v>
      </c>
      <c r="B2216" s="2" t="s">
        <v>899</v>
      </c>
      <c r="C2216" s="35">
        <v>21</v>
      </c>
    </row>
    <row r="2217" spans="1:3">
      <c r="A2217" t="s">
        <v>625</v>
      </c>
      <c r="B2217" s="2" t="s">
        <v>900</v>
      </c>
      <c r="C2217" s="35">
        <v>3</v>
      </c>
    </row>
    <row r="2218" spans="1:3">
      <c r="A2218" t="s">
        <v>625</v>
      </c>
      <c r="B2218" s="2" t="s">
        <v>841</v>
      </c>
      <c r="C2218" s="35">
        <v>1</v>
      </c>
    </row>
    <row r="2219" spans="1:3">
      <c r="A2219" t="s">
        <v>625</v>
      </c>
      <c r="B2219" s="2" t="s">
        <v>842</v>
      </c>
      <c r="C2219" s="35">
        <v>1</v>
      </c>
    </row>
    <row r="2220" spans="1:3">
      <c r="A2220" t="s">
        <v>625</v>
      </c>
      <c r="B2220" s="2" t="s">
        <v>901</v>
      </c>
      <c r="C2220" s="35">
        <v>3</v>
      </c>
    </row>
    <row r="2221" spans="1:3">
      <c r="A2221" t="s">
        <v>625</v>
      </c>
      <c r="B2221" s="2" t="s">
        <v>912</v>
      </c>
      <c r="C2221" s="35">
        <v>22</v>
      </c>
    </row>
    <row r="2222" spans="1:3">
      <c r="A2222" t="s">
        <v>625</v>
      </c>
      <c r="B2222" s="2" t="s">
        <v>854</v>
      </c>
      <c r="C2222" s="35">
        <v>3</v>
      </c>
    </row>
    <row r="2223" spans="1:3">
      <c r="A2223" t="s">
        <v>625</v>
      </c>
      <c r="B2223" s="2" t="s">
        <v>868</v>
      </c>
      <c r="C2223" s="35">
        <v>5</v>
      </c>
    </row>
    <row r="2224" spans="1:3">
      <c r="A2224" t="s">
        <v>625</v>
      </c>
      <c r="B2224" s="2" t="s">
        <v>926</v>
      </c>
      <c r="C2224" s="35">
        <v>28</v>
      </c>
    </row>
    <row r="2225" spans="1:3">
      <c r="A2225" t="s">
        <v>626</v>
      </c>
      <c r="B2225" s="2" t="s">
        <v>879</v>
      </c>
      <c r="C2225" s="35">
        <v>3</v>
      </c>
    </row>
    <row r="2226" spans="1:3">
      <c r="A2226" t="s">
        <v>626</v>
      </c>
      <c r="B2226" s="2" t="s">
        <v>606</v>
      </c>
      <c r="C2226" s="35">
        <v>1</v>
      </c>
    </row>
    <row r="2227" spans="1:3">
      <c r="A2227" t="s">
        <v>626</v>
      </c>
      <c r="B2227" s="2" t="s">
        <v>906</v>
      </c>
      <c r="C2227" s="35">
        <v>9</v>
      </c>
    </row>
    <row r="2228" spans="1:3">
      <c r="A2228" t="s">
        <v>626</v>
      </c>
      <c r="B2228" s="2" t="s">
        <v>880</v>
      </c>
      <c r="C2228" s="35">
        <v>8</v>
      </c>
    </row>
    <row r="2229" spans="1:3">
      <c r="A2229" t="s">
        <v>626</v>
      </c>
      <c r="B2229" s="2" t="s">
        <v>907</v>
      </c>
      <c r="C2229" s="35">
        <v>22</v>
      </c>
    </row>
    <row r="2230" spans="1:3">
      <c r="A2230" t="s">
        <v>626</v>
      </c>
      <c r="B2230" s="2" t="s">
        <v>908</v>
      </c>
      <c r="C2230" s="35">
        <v>23</v>
      </c>
    </row>
    <row r="2231" spans="1:3">
      <c r="A2231" t="s">
        <v>626</v>
      </c>
      <c r="B2231" s="2" t="s">
        <v>619</v>
      </c>
      <c r="C2231" s="35">
        <v>1</v>
      </c>
    </row>
    <row r="2232" spans="1:3">
      <c r="A2232" t="s">
        <v>626</v>
      </c>
      <c r="B2232" s="2" t="s">
        <v>706</v>
      </c>
      <c r="C2232" s="35">
        <v>11</v>
      </c>
    </row>
    <row r="2233" spans="1:3">
      <c r="A2233" t="s">
        <v>626</v>
      </c>
      <c r="B2233" s="2" t="s">
        <v>729</v>
      </c>
      <c r="C2233" s="35">
        <v>1</v>
      </c>
    </row>
    <row r="2234" spans="1:3">
      <c r="A2234" t="s">
        <v>626</v>
      </c>
      <c r="B2234" s="2" t="s">
        <v>909</v>
      </c>
      <c r="C2234" s="35">
        <v>24</v>
      </c>
    </row>
    <row r="2235" spans="1:3">
      <c r="A2235" t="s">
        <v>626</v>
      </c>
      <c r="B2235" s="2" t="s">
        <v>922</v>
      </c>
      <c r="C2235" s="35">
        <v>3</v>
      </c>
    </row>
    <row r="2236" spans="1:3">
      <c r="A2236" t="s">
        <v>626</v>
      </c>
      <c r="B2236" s="2" t="s">
        <v>923</v>
      </c>
      <c r="C2236" s="35">
        <v>3</v>
      </c>
    </row>
    <row r="2237" spans="1:3">
      <c r="A2237" t="s">
        <v>626</v>
      </c>
      <c r="B2237" s="2" t="s">
        <v>924</v>
      </c>
      <c r="C2237" s="35">
        <v>3</v>
      </c>
    </row>
    <row r="2238" spans="1:3">
      <c r="A2238" t="s">
        <v>626</v>
      </c>
      <c r="B2238" s="2" t="s">
        <v>910</v>
      </c>
      <c r="C2238" s="35">
        <v>1</v>
      </c>
    </row>
    <row r="2239" spans="1:3">
      <c r="A2239" t="s">
        <v>626</v>
      </c>
      <c r="B2239" s="2" t="s">
        <v>911</v>
      </c>
      <c r="C2239" s="35">
        <v>25</v>
      </c>
    </row>
    <row r="2240" spans="1:3">
      <c r="A2240" t="s">
        <v>626</v>
      </c>
      <c r="B2240" s="2" t="s">
        <v>892</v>
      </c>
      <c r="C2240" s="35">
        <v>19</v>
      </c>
    </row>
    <row r="2241" spans="1:3">
      <c r="A2241" t="s">
        <v>626</v>
      </c>
      <c r="B2241" s="2" t="s">
        <v>893</v>
      </c>
      <c r="C2241" s="35">
        <v>19</v>
      </c>
    </row>
    <row r="2242" spans="1:3">
      <c r="A2242" t="s">
        <v>626</v>
      </c>
      <c r="B2242" s="2" t="s">
        <v>894</v>
      </c>
      <c r="C2242" s="35">
        <v>19</v>
      </c>
    </row>
    <row r="2243" spans="1:3">
      <c r="A2243" t="s">
        <v>626</v>
      </c>
      <c r="B2243" s="2" t="s">
        <v>898</v>
      </c>
      <c r="C2243" s="35">
        <v>20</v>
      </c>
    </row>
    <row r="2244" spans="1:3">
      <c r="A2244" t="s">
        <v>626</v>
      </c>
      <c r="B2244" s="2" t="s">
        <v>900</v>
      </c>
      <c r="C2244" s="35">
        <v>3</v>
      </c>
    </row>
    <row r="2245" spans="1:3">
      <c r="A2245" t="s">
        <v>626</v>
      </c>
      <c r="B2245" s="2" t="s">
        <v>841</v>
      </c>
      <c r="C2245" s="35">
        <v>1</v>
      </c>
    </row>
    <row r="2246" spans="1:3">
      <c r="A2246" t="s">
        <v>626</v>
      </c>
      <c r="B2246" s="2" t="s">
        <v>842</v>
      </c>
      <c r="C2246" s="35">
        <v>1</v>
      </c>
    </row>
    <row r="2247" spans="1:3">
      <c r="A2247" t="s">
        <v>626</v>
      </c>
      <c r="B2247" s="2" t="s">
        <v>912</v>
      </c>
      <c r="C2247" s="35">
        <v>22</v>
      </c>
    </row>
    <row r="2248" spans="1:3">
      <c r="A2248" t="s">
        <v>626</v>
      </c>
      <c r="B2248" s="2" t="s">
        <v>913</v>
      </c>
      <c r="C2248" s="35">
        <v>26</v>
      </c>
    </row>
    <row r="2249" spans="1:3">
      <c r="A2249" t="s">
        <v>627</v>
      </c>
      <c r="B2249" s="2" t="s">
        <v>879</v>
      </c>
      <c r="C2249" s="35">
        <v>3</v>
      </c>
    </row>
    <row r="2250" spans="1:3">
      <c r="A2250" t="s">
        <v>627</v>
      </c>
      <c r="B2250" s="2" t="s">
        <v>914</v>
      </c>
      <c r="C2250" s="35">
        <v>9</v>
      </c>
    </row>
    <row r="2251" spans="1:3">
      <c r="A2251" t="s">
        <v>627</v>
      </c>
      <c r="B2251" s="2" t="s">
        <v>915</v>
      </c>
      <c r="C2251" s="35">
        <v>1</v>
      </c>
    </row>
    <row r="2252" spans="1:3">
      <c r="A2252" t="s">
        <v>627</v>
      </c>
      <c r="B2252" s="2" t="s">
        <v>906</v>
      </c>
      <c r="C2252" s="35">
        <v>9</v>
      </c>
    </row>
    <row r="2253" spans="1:3">
      <c r="A2253" t="s">
        <v>627</v>
      </c>
      <c r="B2253" s="2" t="s">
        <v>907</v>
      </c>
      <c r="C2253" s="35">
        <v>22</v>
      </c>
    </row>
    <row r="2254" spans="1:3">
      <c r="A2254" t="s">
        <v>627</v>
      </c>
      <c r="B2254" s="2" t="s">
        <v>908</v>
      </c>
      <c r="C2254" s="35">
        <v>23</v>
      </c>
    </row>
    <row r="2255" spans="1:3">
      <c r="A2255" t="s">
        <v>627</v>
      </c>
      <c r="B2255" s="2" t="s">
        <v>619</v>
      </c>
      <c r="C2255" s="35">
        <v>1</v>
      </c>
    </row>
    <row r="2256" spans="1:3">
      <c r="A2256" t="s">
        <v>627</v>
      </c>
      <c r="B2256" s="2" t="s">
        <v>663</v>
      </c>
      <c r="C2256" s="35">
        <v>1</v>
      </c>
    </row>
    <row r="2257" spans="1:3">
      <c r="A2257" t="s">
        <v>627</v>
      </c>
      <c r="B2257" s="2" t="s">
        <v>916</v>
      </c>
      <c r="C2257" s="35">
        <v>3</v>
      </c>
    </row>
    <row r="2258" spans="1:3">
      <c r="A2258" t="s">
        <v>627</v>
      </c>
      <c r="B2258" s="2" t="s">
        <v>883</v>
      </c>
      <c r="C2258" s="35">
        <v>3</v>
      </c>
    </row>
    <row r="2259" spans="1:3">
      <c r="A2259" t="s">
        <v>627</v>
      </c>
      <c r="B2259" s="2" t="s">
        <v>884</v>
      </c>
      <c r="C2259" s="35">
        <v>3</v>
      </c>
    </row>
    <row r="2260" spans="1:3">
      <c r="A2260" t="s">
        <v>627</v>
      </c>
      <c r="B2260" s="2" t="s">
        <v>917</v>
      </c>
      <c r="C2260" s="35">
        <v>27</v>
      </c>
    </row>
    <row r="2261" spans="1:3">
      <c r="A2261" t="s">
        <v>627</v>
      </c>
      <c r="B2261" s="2" t="s">
        <v>885</v>
      </c>
      <c r="C2261" s="35">
        <v>3</v>
      </c>
    </row>
    <row r="2262" spans="1:3">
      <c r="A2262" t="s">
        <v>627</v>
      </c>
      <c r="B2262" s="2" t="s">
        <v>918</v>
      </c>
      <c r="C2262" s="35">
        <v>28</v>
      </c>
    </row>
    <row r="2263" spans="1:3">
      <c r="A2263" t="s">
        <v>627</v>
      </c>
      <c r="B2263" s="2" t="s">
        <v>919</v>
      </c>
      <c r="C2263" s="35">
        <v>28</v>
      </c>
    </row>
    <row r="2264" spans="1:3">
      <c r="A2264" t="s">
        <v>627</v>
      </c>
      <c r="B2264" s="2" t="s">
        <v>729</v>
      </c>
      <c r="C2264" s="35">
        <v>1</v>
      </c>
    </row>
    <row r="2265" spans="1:3">
      <c r="A2265" t="s">
        <v>627</v>
      </c>
      <c r="B2265" s="2" t="s">
        <v>920</v>
      </c>
      <c r="C2265" s="35">
        <v>3</v>
      </c>
    </row>
    <row r="2266" spans="1:3">
      <c r="A2266" t="s">
        <v>627</v>
      </c>
      <c r="B2266" s="2" t="s">
        <v>921</v>
      </c>
      <c r="C2266" s="35">
        <v>27</v>
      </c>
    </row>
    <row r="2267" spans="1:3">
      <c r="A2267" t="s">
        <v>627</v>
      </c>
      <c r="B2267" s="2" t="s">
        <v>762</v>
      </c>
      <c r="C2267" s="35">
        <v>3</v>
      </c>
    </row>
    <row r="2268" spans="1:3">
      <c r="A2268" t="s">
        <v>627</v>
      </c>
      <c r="B2268" s="2" t="s">
        <v>890</v>
      </c>
      <c r="C2268" s="35">
        <v>1</v>
      </c>
    </row>
    <row r="2269" spans="1:3">
      <c r="A2269" t="s">
        <v>627</v>
      </c>
      <c r="B2269" s="2" t="s">
        <v>922</v>
      </c>
      <c r="C2269" s="35">
        <v>3</v>
      </c>
    </row>
    <row r="2270" spans="1:3">
      <c r="A2270" t="s">
        <v>627</v>
      </c>
      <c r="B2270" s="2" t="s">
        <v>923</v>
      </c>
      <c r="C2270" s="35">
        <v>3</v>
      </c>
    </row>
    <row r="2271" spans="1:3">
      <c r="A2271" t="s">
        <v>627</v>
      </c>
      <c r="B2271" s="2" t="s">
        <v>924</v>
      </c>
      <c r="C2271" s="35">
        <v>3</v>
      </c>
    </row>
    <row r="2272" spans="1:3">
      <c r="A2272" t="s">
        <v>627</v>
      </c>
      <c r="B2272" s="2" t="s">
        <v>892</v>
      </c>
      <c r="C2272" s="35">
        <v>19</v>
      </c>
    </row>
    <row r="2273" spans="1:3">
      <c r="A2273" t="s">
        <v>627</v>
      </c>
      <c r="B2273" s="2" t="s">
        <v>893</v>
      </c>
      <c r="C2273" s="35">
        <v>19</v>
      </c>
    </row>
    <row r="2274" spans="1:3">
      <c r="A2274" t="s">
        <v>627</v>
      </c>
      <c r="B2274" s="2" t="s">
        <v>894</v>
      </c>
      <c r="C2274" s="35">
        <v>19</v>
      </c>
    </row>
    <row r="2275" spans="1:3">
      <c r="A2275" t="s">
        <v>627</v>
      </c>
      <c r="B2275" s="2" t="s">
        <v>819</v>
      </c>
      <c r="C2275" s="35">
        <v>1</v>
      </c>
    </row>
    <row r="2276" spans="1:3">
      <c r="A2276" t="s">
        <v>627</v>
      </c>
      <c r="B2276" s="2" t="s">
        <v>897</v>
      </c>
      <c r="C2276" s="35">
        <v>3</v>
      </c>
    </row>
    <row r="2277" spans="1:3">
      <c r="A2277" t="s">
        <v>627</v>
      </c>
      <c r="B2277" s="2" t="s">
        <v>925</v>
      </c>
      <c r="C2277" s="35">
        <v>28</v>
      </c>
    </row>
    <row r="2278" spans="1:3">
      <c r="A2278" t="s">
        <v>627</v>
      </c>
      <c r="B2278" s="2" t="s">
        <v>899</v>
      </c>
      <c r="C2278" s="35">
        <v>21</v>
      </c>
    </row>
    <row r="2279" spans="1:3">
      <c r="A2279" t="s">
        <v>627</v>
      </c>
      <c r="B2279" s="2" t="s">
        <v>900</v>
      </c>
      <c r="C2279" s="35">
        <v>3</v>
      </c>
    </row>
    <row r="2280" spans="1:3">
      <c r="A2280" t="s">
        <v>627</v>
      </c>
      <c r="B2280" s="2" t="s">
        <v>841</v>
      </c>
      <c r="C2280" s="35">
        <v>1</v>
      </c>
    </row>
    <row r="2281" spans="1:3">
      <c r="A2281" t="s">
        <v>627</v>
      </c>
      <c r="B2281" s="2" t="s">
        <v>842</v>
      </c>
      <c r="C2281" s="35">
        <v>1</v>
      </c>
    </row>
    <row r="2282" spans="1:3">
      <c r="A2282" t="s">
        <v>627</v>
      </c>
      <c r="B2282" s="2" t="s">
        <v>901</v>
      </c>
      <c r="C2282" s="35">
        <v>3</v>
      </c>
    </row>
    <row r="2283" spans="1:3">
      <c r="A2283" t="s">
        <v>627</v>
      </c>
      <c r="B2283" s="2" t="s">
        <v>912</v>
      </c>
      <c r="C2283" s="35">
        <v>22</v>
      </c>
    </row>
    <row r="2284" spans="1:3">
      <c r="A2284" t="s">
        <v>627</v>
      </c>
      <c r="B2284" s="2" t="s">
        <v>854</v>
      </c>
      <c r="C2284" s="35">
        <v>3</v>
      </c>
    </row>
    <row r="2285" spans="1:3">
      <c r="A2285" t="s">
        <v>627</v>
      </c>
      <c r="B2285" s="2" t="s">
        <v>868</v>
      </c>
      <c r="C2285" s="35">
        <v>5</v>
      </c>
    </row>
    <row r="2286" spans="1:3">
      <c r="A2286" t="s">
        <v>627</v>
      </c>
      <c r="B2286" s="2" t="s">
        <v>926</v>
      </c>
      <c r="C2286" s="35">
        <v>28</v>
      </c>
    </row>
    <row r="2287" spans="1:3">
      <c r="A2287" t="s">
        <v>628</v>
      </c>
      <c r="B2287" s="2" t="s">
        <v>879</v>
      </c>
      <c r="C2287" s="35">
        <v>3</v>
      </c>
    </row>
    <row r="2288" spans="1:3">
      <c r="A2288" t="s">
        <v>628</v>
      </c>
      <c r="B2288" s="2" t="s">
        <v>606</v>
      </c>
      <c r="C2288" s="35">
        <v>1</v>
      </c>
    </row>
    <row r="2289" spans="1:3">
      <c r="A2289" t="s">
        <v>628</v>
      </c>
      <c r="B2289" s="2" t="s">
        <v>906</v>
      </c>
      <c r="C2289" s="35">
        <v>9</v>
      </c>
    </row>
    <row r="2290" spans="1:3">
      <c r="A2290" t="s">
        <v>628</v>
      </c>
      <c r="B2290" s="2" t="s">
        <v>880</v>
      </c>
      <c r="C2290" s="35">
        <v>8</v>
      </c>
    </row>
    <row r="2291" spans="1:3">
      <c r="A2291" t="s">
        <v>628</v>
      </c>
      <c r="B2291" s="2" t="s">
        <v>907</v>
      </c>
      <c r="C2291" s="35">
        <v>22</v>
      </c>
    </row>
    <row r="2292" spans="1:3">
      <c r="A2292" t="s">
        <v>628</v>
      </c>
      <c r="B2292" s="2" t="s">
        <v>908</v>
      </c>
      <c r="C2292" s="35">
        <v>23</v>
      </c>
    </row>
    <row r="2293" spans="1:3">
      <c r="A2293" t="s">
        <v>628</v>
      </c>
      <c r="B2293" s="2" t="s">
        <v>619</v>
      </c>
      <c r="C2293" s="35">
        <v>1</v>
      </c>
    </row>
    <row r="2294" spans="1:3">
      <c r="A2294" t="s">
        <v>628</v>
      </c>
      <c r="B2294" s="2" t="s">
        <v>706</v>
      </c>
      <c r="C2294" s="35">
        <v>11</v>
      </c>
    </row>
    <row r="2295" spans="1:3">
      <c r="A2295" t="s">
        <v>628</v>
      </c>
      <c r="B2295" s="2" t="s">
        <v>729</v>
      </c>
      <c r="C2295" s="35">
        <v>1</v>
      </c>
    </row>
    <row r="2296" spans="1:3">
      <c r="A2296" t="s">
        <v>628</v>
      </c>
      <c r="B2296" s="2" t="s">
        <v>909</v>
      </c>
      <c r="C2296" s="35">
        <v>24</v>
      </c>
    </row>
    <row r="2297" spans="1:3">
      <c r="A2297" t="s">
        <v>628</v>
      </c>
      <c r="B2297" s="2" t="s">
        <v>890</v>
      </c>
      <c r="C2297" s="35">
        <v>1</v>
      </c>
    </row>
    <row r="2298" spans="1:3">
      <c r="A2298" t="s">
        <v>628</v>
      </c>
      <c r="B2298" s="2" t="s">
        <v>922</v>
      </c>
      <c r="C2298" s="35">
        <v>3</v>
      </c>
    </row>
    <row r="2299" spans="1:3">
      <c r="A2299" t="s">
        <v>628</v>
      </c>
      <c r="B2299" s="2" t="s">
        <v>923</v>
      </c>
      <c r="C2299" s="35">
        <v>3</v>
      </c>
    </row>
    <row r="2300" spans="1:3">
      <c r="A2300" t="s">
        <v>628</v>
      </c>
      <c r="B2300" s="2" t="s">
        <v>924</v>
      </c>
      <c r="C2300" s="35">
        <v>3</v>
      </c>
    </row>
    <row r="2301" spans="1:3">
      <c r="A2301" t="s">
        <v>628</v>
      </c>
      <c r="B2301" s="2" t="s">
        <v>910</v>
      </c>
      <c r="C2301" s="35">
        <v>1</v>
      </c>
    </row>
    <row r="2302" spans="1:3">
      <c r="A2302" t="s">
        <v>628</v>
      </c>
      <c r="B2302" s="2" t="s">
        <v>911</v>
      </c>
      <c r="C2302" s="35">
        <v>25</v>
      </c>
    </row>
    <row r="2303" spans="1:3">
      <c r="A2303" t="s">
        <v>628</v>
      </c>
      <c r="B2303" s="2" t="s">
        <v>892</v>
      </c>
      <c r="C2303" s="35">
        <v>19</v>
      </c>
    </row>
    <row r="2304" spans="1:3">
      <c r="A2304" t="s">
        <v>628</v>
      </c>
      <c r="B2304" s="2" t="s">
        <v>893</v>
      </c>
      <c r="C2304" s="35">
        <v>19</v>
      </c>
    </row>
    <row r="2305" spans="1:3">
      <c r="A2305" t="s">
        <v>628</v>
      </c>
      <c r="B2305" s="2" t="s">
        <v>894</v>
      </c>
      <c r="C2305" s="35">
        <v>19</v>
      </c>
    </row>
    <row r="2306" spans="1:3">
      <c r="A2306" t="s">
        <v>628</v>
      </c>
      <c r="B2306" s="2" t="s">
        <v>819</v>
      </c>
      <c r="C2306" s="35">
        <v>1</v>
      </c>
    </row>
    <row r="2307" spans="1:3">
      <c r="A2307" t="s">
        <v>628</v>
      </c>
      <c r="B2307" s="2" t="s">
        <v>898</v>
      </c>
      <c r="C2307" s="35">
        <v>20</v>
      </c>
    </row>
    <row r="2308" spans="1:3">
      <c r="A2308" t="s">
        <v>628</v>
      </c>
      <c r="B2308" s="2" t="s">
        <v>900</v>
      </c>
      <c r="C2308" s="35">
        <v>3</v>
      </c>
    </row>
    <row r="2309" spans="1:3">
      <c r="A2309" t="s">
        <v>628</v>
      </c>
      <c r="B2309" s="2" t="s">
        <v>841</v>
      </c>
      <c r="C2309" s="35">
        <v>1</v>
      </c>
    </row>
    <row r="2310" spans="1:3">
      <c r="A2310" t="s">
        <v>628</v>
      </c>
      <c r="B2310" s="2" t="s">
        <v>842</v>
      </c>
      <c r="C2310" s="35">
        <v>1</v>
      </c>
    </row>
    <row r="2311" spans="1:3">
      <c r="A2311" t="s">
        <v>628</v>
      </c>
      <c r="B2311" s="2" t="s">
        <v>913</v>
      </c>
      <c r="C2311" s="35">
        <v>26</v>
      </c>
    </row>
    <row r="2312" spans="1:3">
      <c r="A2312" t="s">
        <v>629</v>
      </c>
      <c r="B2312" s="2" t="s">
        <v>879</v>
      </c>
      <c r="C2312" s="35">
        <v>3</v>
      </c>
    </row>
    <row r="2313" spans="1:3">
      <c r="A2313" t="s">
        <v>629</v>
      </c>
      <c r="B2313" s="2" t="s">
        <v>914</v>
      </c>
      <c r="C2313" s="35">
        <v>9</v>
      </c>
    </row>
    <row r="2314" spans="1:3">
      <c r="A2314" t="s">
        <v>629</v>
      </c>
      <c r="B2314" s="2" t="s">
        <v>915</v>
      </c>
      <c r="C2314" s="35">
        <v>1</v>
      </c>
    </row>
    <row r="2315" spans="1:3">
      <c r="A2315" t="s">
        <v>629</v>
      </c>
      <c r="B2315" s="2" t="s">
        <v>906</v>
      </c>
      <c r="C2315" s="35">
        <v>9</v>
      </c>
    </row>
    <row r="2316" spans="1:3">
      <c r="A2316" t="s">
        <v>629</v>
      </c>
      <c r="B2316" s="2" t="s">
        <v>907</v>
      </c>
      <c r="C2316" s="35">
        <v>22</v>
      </c>
    </row>
    <row r="2317" spans="1:3">
      <c r="A2317" t="s">
        <v>629</v>
      </c>
      <c r="B2317" s="2" t="s">
        <v>908</v>
      </c>
      <c r="C2317" s="35">
        <v>23</v>
      </c>
    </row>
    <row r="2318" spans="1:3">
      <c r="A2318" t="s">
        <v>629</v>
      </c>
      <c r="B2318" s="2" t="s">
        <v>619</v>
      </c>
      <c r="C2318" s="35">
        <v>1</v>
      </c>
    </row>
    <row r="2319" spans="1:3">
      <c r="A2319" t="s">
        <v>629</v>
      </c>
      <c r="B2319" s="2" t="s">
        <v>663</v>
      </c>
      <c r="C2319" s="35">
        <v>1</v>
      </c>
    </row>
    <row r="2320" spans="1:3">
      <c r="A2320" t="s">
        <v>629</v>
      </c>
      <c r="B2320" s="2" t="s">
        <v>916</v>
      </c>
      <c r="C2320" s="35">
        <v>3</v>
      </c>
    </row>
    <row r="2321" spans="1:3">
      <c r="A2321" t="s">
        <v>629</v>
      </c>
      <c r="B2321" s="2" t="s">
        <v>883</v>
      </c>
      <c r="C2321" s="35">
        <v>3</v>
      </c>
    </row>
    <row r="2322" spans="1:3">
      <c r="A2322" t="s">
        <v>629</v>
      </c>
      <c r="B2322" s="2" t="s">
        <v>884</v>
      </c>
      <c r="C2322" s="35">
        <v>3</v>
      </c>
    </row>
    <row r="2323" spans="1:3">
      <c r="A2323" t="s">
        <v>629</v>
      </c>
      <c r="B2323" s="2" t="s">
        <v>917</v>
      </c>
      <c r="C2323" s="35">
        <v>27</v>
      </c>
    </row>
    <row r="2324" spans="1:3">
      <c r="A2324" t="s">
        <v>629</v>
      </c>
      <c r="B2324" s="2" t="s">
        <v>885</v>
      </c>
      <c r="C2324" s="35">
        <v>3</v>
      </c>
    </row>
    <row r="2325" spans="1:3">
      <c r="A2325" t="s">
        <v>629</v>
      </c>
      <c r="B2325" s="2" t="s">
        <v>918</v>
      </c>
      <c r="C2325" s="35">
        <v>28</v>
      </c>
    </row>
    <row r="2326" spans="1:3">
      <c r="A2326" t="s">
        <v>629</v>
      </c>
      <c r="B2326" s="2" t="s">
        <v>919</v>
      </c>
      <c r="C2326" s="35">
        <v>28</v>
      </c>
    </row>
    <row r="2327" spans="1:3">
      <c r="A2327" t="s">
        <v>629</v>
      </c>
      <c r="B2327" s="2" t="s">
        <v>729</v>
      </c>
      <c r="C2327" s="35">
        <v>1</v>
      </c>
    </row>
    <row r="2328" spans="1:3">
      <c r="A2328" t="s">
        <v>629</v>
      </c>
      <c r="B2328" s="2" t="s">
        <v>920</v>
      </c>
      <c r="C2328" s="35">
        <v>3</v>
      </c>
    </row>
    <row r="2329" spans="1:3">
      <c r="A2329" t="s">
        <v>629</v>
      </c>
      <c r="B2329" s="2" t="s">
        <v>921</v>
      </c>
      <c r="C2329" s="35">
        <v>27</v>
      </c>
    </row>
    <row r="2330" spans="1:3">
      <c r="A2330" t="s">
        <v>629</v>
      </c>
      <c r="B2330" s="2" t="s">
        <v>762</v>
      </c>
      <c r="C2330" s="35">
        <v>3</v>
      </c>
    </row>
    <row r="2331" spans="1:3">
      <c r="A2331" t="s">
        <v>629</v>
      </c>
      <c r="B2331" s="2" t="s">
        <v>890</v>
      </c>
      <c r="C2331" s="35">
        <v>1</v>
      </c>
    </row>
    <row r="2332" spans="1:3">
      <c r="A2332" t="s">
        <v>629</v>
      </c>
      <c r="B2332" s="2" t="s">
        <v>922</v>
      </c>
      <c r="C2332" s="35">
        <v>3</v>
      </c>
    </row>
    <row r="2333" spans="1:3">
      <c r="A2333" t="s">
        <v>629</v>
      </c>
      <c r="B2333" s="2" t="s">
        <v>923</v>
      </c>
      <c r="C2333" s="35">
        <v>3</v>
      </c>
    </row>
    <row r="2334" spans="1:3">
      <c r="A2334" t="s">
        <v>629</v>
      </c>
      <c r="B2334" s="2" t="s">
        <v>924</v>
      </c>
      <c r="C2334" s="35">
        <v>3</v>
      </c>
    </row>
    <row r="2335" spans="1:3">
      <c r="A2335" t="s">
        <v>629</v>
      </c>
      <c r="B2335" s="2" t="s">
        <v>892</v>
      </c>
      <c r="C2335" s="35">
        <v>19</v>
      </c>
    </row>
    <row r="2336" spans="1:3">
      <c r="A2336" t="s">
        <v>629</v>
      </c>
      <c r="B2336" s="2" t="s">
        <v>893</v>
      </c>
      <c r="C2336" s="35">
        <v>19</v>
      </c>
    </row>
    <row r="2337" spans="1:3">
      <c r="A2337" t="s">
        <v>629</v>
      </c>
      <c r="B2337" s="2" t="s">
        <v>894</v>
      </c>
      <c r="C2337" s="35">
        <v>19</v>
      </c>
    </row>
    <row r="2338" spans="1:3">
      <c r="A2338" t="s">
        <v>629</v>
      </c>
      <c r="B2338" s="2" t="s">
        <v>819</v>
      </c>
      <c r="C2338" s="35">
        <v>1</v>
      </c>
    </row>
    <row r="2339" spans="1:3">
      <c r="A2339" t="s">
        <v>629</v>
      </c>
      <c r="B2339" s="2" t="s">
        <v>897</v>
      </c>
      <c r="C2339" s="35">
        <v>3</v>
      </c>
    </row>
    <row r="2340" spans="1:3">
      <c r="A2340" t="s">
        <v>629</v>
      </c>
      <c r="B2340" s="2" t="s">
        <v>925</v>
      </c>
      <c r="C2340" s="35">
        <v>28</v>
      </c>
    </row>
    <row r="2341" spans="1:3">
      <c r="A2341" t="s">
        <v>629</v>
      </c>
      <c r="B2341" s="2" t="s">
        <v>899</v>
      </c>
      <c r="C2341" s="35">
        <v>21</v>
      </c>
    </row>
    <row r="2342" spans="1:3">
      <c r="A2342" t="s">
        <v>629</v>
      </c>
      <c r="B2342" s="2" t="s">
        <v>900</v>
      </c>
      <c r="C2342" s="35">
        <v>3</v>
      </c>
    </row>
    <row r="2343" spans="1:3">
      <c r="A2343" t="s">
        <v>629</v>
      </c>
      <c r="B2343" s="2" t="s">
        <v>841</v>
      </c>
      <c r="C2343" s="35">
        <v>1</v>
      </c>
    </row>
    <row r="2344" spans="1:3">
      <c r="A2344" t="s">
        <v>629</v>
      </c>
      <c r="B2344" s="2" t="s">
        <v>842</v>
      </c>
      <c r="C2344" s="35">
        <v>1</v>
      </c>
    </row>
    <row r="2345" spans="1:3">
      <c r="A2345" t="s">
        <v>629</v>
      </c>
      <c r="B2345" s="2" t="s">
        <v>901</v>
      </c>
      <c r="C2345" s="35">
        <v>3</v>
      </c>
    </row>
    <row r="2346" spans="1:3">
      <c r="A2346" t="s">
        <v>629</v>
      </c>
      <c r="B2346" s="2" t="s">
        <v>912</v>
      </c>
      <c r="C2346" s="35">
        <v>22</v>
      </c>
    </row>
    <row r="2347" spans="1:3">
      <c r="A2347" t="s">
        <v>629</v>
      </c>
      <c r="B2347" s="2" t="s">
        <v>854</v>
      </c>
      <c r="C2347" s="35">
        <v>3</v>
      </c>
    </row>
    <row r="2348" spans="1:3">
      <c r="A2348" t="s">
        <v>629</v>
      </c>
      <c r="B2348" s="2" t="s">
        <v>868</v>
      </c>
      <c r="C2348" s="35">
        <v>5</v>
      </c>
    </row>
    <row r="2349" spans="1:3">
      <c r="A2349" t="s">
        <v>629</v>
      </c>
      <c r="B2349" s="2" t="s">
        <v>926</v>
      </c>
      <c r="C2349" s="35">
        <v>28</v>
      </c>
    </row>
    <row r="2350" spans="1:3">
      <c r="A2350" t="s">
        <v>542</v>
      </c>
      <c r="B2350" s="2" t="s">
        <v>879</v>
      </c>
      <c r="C2350" s="35">
        <v>3</v>
      </c>
    </row>
    <row r="2351" spans="1:3">
      <c r="A2351" t="s">
        <v>542</v>
      </c>
      <c r="B2351" s="2" t="s">
        <v>907</v>
      </c>
      <c r="C2351" s="35">
        <v>22</v>
      </c>
    </row>
    <row r="2352" spans="1:3">
      <c r="A2352" t="s">
        <v>542</v>
      </c>
      <c r="B2352" s="2" t="s">
        <v>908</v>
      </c>
      <c r="C2352" s="35">
        <v>23</v>
      </c>
    </row>
    <row r="2353" spans="1:3">
      <c r="A2353" t="s">
        <v>542</v>
      </c>
      <c r="B2353" s="2" t="s">
        <v>823</v>
      </c>
      <c r="C2353" s="35">
        <v>16</v>
      </c>
    </row>
    <row r="2354" spans="1:3">
      <c r="A2354" t="s">
        <v>542</v>
      </c>
      <c r="B2354" s="2" t="s">
        <v>900</v>
      </c>
      <c r="C2354" s="35">
        <v>3</v>
      </c>
    </row>
    <row r="2355" spans="1:3">
      <c r="A2355" t="s">
        <v>542</v>
      </c>
      <c r="B2355" s="2" t="s">
        <v>912</v>
      </c>
      <c r="C2355" s="35">
        <v>22</v>
      </c>
    </row>
    <row r="2356" spans="1:3">
      <c r="A2356" t="s">
        <v>630</v>
      </c>
      <c r="B2356" s="2" t="s">
        <v>606</v>
      </c>
      <c r="C2356" s="35">
        <v>1</v>
      </c>
    </row>
    <row r="2357" spans="1:3">
      <c r="A2357" t="s">
        <v>630</v>
      </c>
      <c r="B2357" s="2" t="s">
        <v>916</v>
      </c>
      <c r="C2357" s="35">
        <v>3</v>
      </c>
    </row>
    <row r="2358" spans="1:3">
      <c r="A2358" t="s">
        <v>630</v>
      </c>
      <c r="B2358" s="2" t="s">
        <v>917</v>
      </c>
      <c r="C2358" s="35">
        <v>27</v>
      </c>
    </row>
    <row r="2359" spans="1:3">
      <c r="A2359" t="s">
        <v>630</v>
      </c>
      <c r="B2359" s="2" t="s">
        <v>920</v>
      </c>
      <c r="C2359" s="35">
        <v>3</v>
      </c>
    </row>
    <row r="2360" spans="1:3">
      <c r="A2360" t="s">
        <v>630</v>
      </c>
      <c r="B2360" s="2" t="s">
        <v>921</v>
      </c>
      <c r="C2360" s="35">
        <v>27</v>
      </c>
    </row>
    <row r="2361" spans="1:3">
      <c r="A2361" t="s">
        <v>630</v>
      </c>
      <c r="B2361" s="2" t="s">
        <v>819</v>
      </c>
      <c r="C2361" s="35">
        <v>1</v>
      </c>
    </row>
    <row r="2362" spans="1:3">
      <c r="A2362" t="s">
        <v>631</v>
      </c>
      <c r="B2362" s="2" t="s">
        <v>879</v>
      </c>
      <c r="C2362" s="35">
        <v>3</v>
      </c>
    </row>
    <row r="2363" spans="1:3">
      <c r="A2363" t="s">
        <v>631</v>
      </c>
      <c r="B2363" s="2" t="s">
        <v>906</v>
      </c>
      <c r="C2363" s="35">
        <v>9</v>
      </c>
    </row>
    <row r="2364" spans="1:3">
      <c r="A2364" t="s">
        <v>631</v>
      </c>
      <c r="B2364" s="2" t="s">
        <v>880</v>
      </c>
      <c r="C2364" s="35">
        <v>8</v>
      </c>
    </row>
    <row r="2365" spans="1:3">
      <c r="A2365" t="s">
        <v>631</v>
      </c>
      <c r="B2365" s="2" t="s">
        <v>907</v>
      </c>
      <c r="C2365" s="35">
        <v>22</v>
      </c>
    </row>
    <row r="2366" spans="1:3">
      <c r="A2366" t="s">
        <v>631</v>
      </c>
      <c r="B2366" s="2" t="s">
        <v>908</v>
      </c>
      <c r="C2366" s="35">
        <v>23</v>
      </c>
    </row>
    <row r="2367" spans="1:3">
      <c r="A2367" t="s">
        <v>631</v>
      </c>
      <c r="B2367" s="2" t="s">
        <v>619</v>
      </c>
      <c r="C2367" s="35">
        <v>1</v>
      </c>
    </row>
    <row r="2368" spans="1:3">
      <c r="A2368" t="s">
        <v>631</v>
      </c>
      <c r="B2368" s="2" t="s">
        <v>706</v>
      </c>
      <c r="C2368" s="35">
        <v>11</v>
      </c>
    </row>
    <row r="2369" spans="1:3">
      <c r="A2369" t="s">
        <v>631</v>
      </c>
      <c r="B2369" s="2" t="s">
        <v>729</v>
      </c>
      <c r="C2369" s="35">
        <v>1</v>
      </c>
    </row>
    <row r="2370" spans="1:3">
      <c r="A2370" t="s">
        <v>631</v>
      </c>
      <c r="B2370" s="2" t="s">
        <v>909</v>
      </c>
      <c r="C2370" s="35">
        <v>24</v>
      </c>
    </row>
    <row r="2371" spans="1:3">
      <c r="A2371" t="s">
        <v>631</v>
      </c>
      <c r="B2371" s="2" t="s">
        <v>922</v>
      </c>
      <c r="C2371" s="35">
        <v>3</v>
      </c>
    </row>
    <row r="2372" spans="1:3">
      <c r="A2372" t="s">
        <v>631</v>
      </c>
      <c r="B2372" s="2" t="s">
        <v>923</v>
      </c>
      <c r="C2372" s="35">
        <v>3</v>
      </c>
    </row>
    <row r="2373" spans="1:3">
      <c r="A2373" t="s">
        <v>631</v>
      </c>
      <c r="B2373" s="2" t="s">
        <v>924</v>
      </c>
      <c r="C2373" s="35">
        <v>3</v>
      </c>
    </row>
    <row r="2374" spans="1:3">
      <c r="A2374" t="s">
        <v>631</v>
      </c>
      <c r="B2374" s="2" t="s">
        <v>910</v>
      </c>
      <c r="C2374" s="35">
        <v>1</v>
      </c>
    </row>
    <row r="2375" spans="1:3">
      <c r="A2375" t="s">
        <v>631</v>
      </c>
      <c r="B2375" s="2" t="s">
        <v>911</v>
      </c>
      <c r="C2375" s="35">
        <v>25</v>
      </c>
    </row>
    <row r="2376" spans="1:3">
      <c r="A2376" t="s">
        <v>631</v>
      </c>
      <c r="B2376" s="2" t="s">
        <v>892</v>
      </c>
      <c r="C2376" s="35">
        <v>19</v>
      </c>
    </row>
    <row r="2377" spans="1:3">
      <c r="A2377" t="s">
        <v>631</v>
      </c>
      <c r="B2377" s="2" t="s">
        <v>893</v>
      </c>
      <c r="C2377" s="35">
        <v>19</v>
      </c>
    </row>
    <row r="2378" spans="1:3">
      <c r="A2378" t="s">
        <v>631</v>
      </c>
      <c r="B2378" s="2" t="s">
        <v>894</v>
      </c>
      <c r="C2378" s="35">
        <v>19</v>
      </c>
    </row>
    <row r="2379" spans="1:3">
      <c r="A2379" t="s">
        <v>631</v>
      </c>
      <c r="B2379" s="2" t="s">
        <v>898</v>
      </c>
      <c r="C2379" s="35">
        <v>20</v>
      </c>
    </row>
    <row r="2380" spans="1:3">
      <c r="A2380" t="s">
        <v>631</v>
      </c>
      <c r="B2380" s="2" t="s">
        <v>900</v>
      </c>
      <c r="C2380" s="35">
        <v>3</v>
      </c>
    </row>
    <row r="2381" spans="1:3">
      <c r="A2381" t="s">
        <v>631</v>
      </c>
      <c r="B2381" s="2" t="s">
        <v>841</v>
      </c>
      <c r="C2381" s="35">
        <v>1</v>
      </c>
    </row>
    <row r="2382" spans="1:3">
      <c r="A2382" t="s">
        <v>631</v>
      </c>
      <c r="B2382" s="2" t="s">
        <v>842</v>
      </c>
      <c r="C2382" s="35">
        <v>1</v>
      </c>
    </row>
    <row r="2383" spans="1:3">
      <c r="A2383" t="s">
        <v>631</v>
      </c>
      <c r="B2383" s="2" t="s">
        <v>912</v>
      </c>
      <c r="C2383" s="35">
        <v>22</v>
      </c>
    </row>
    <row r="2384" spans="1:3">
      <c r="A2384" t="s">
        <v>631</v>
      </c>
      <c r="B2384" s="2" t="s">
        <v>913</v>
      </c>
      <c r="C2384" s="35">
        <v>26</v>
      </c>
    </row>
    <row r="2385" spans="1:3">
      <c r="A2385" t="s">
        <v>632</v>
      </c>
      <c r="B2385" s="2" t="s">
        <v>879</v>
      </c>
      <c r="C2385" s="35">
        <v>3</v>
      </c>
    </row>
    <row r="2386" spans="1:3">
      <c r="A2386" t="s">
        <v>632</v>
      </c>
      <c r="B2386" s="2" t="s">
        <v>914</v>
      </c>
      <c r="C2386" s="35">
        <v>9</v>
      </c>
    </row>
    <row r="2387" spans="1:3">
      <c r="A2387" t="s">
        <v>632</v>
      </c>
      <c r="B2387" s="2" t="s">
        <v>915</v>
      </c>
      <c r="C2387" s="35">
        <v>1</v>
      </c>
    </row>
    <row r="2388" spans="1:3">
      <c r="A2388" t="s">
        <v>632</v>
      </c>
      <c r="B2388" s="2" t="s">
        <v>906</v>
      </c>
      <c r="C2388" s="35">
        <v>9</v>
      </c>
    </row>
    <row r="2389" spans="1:3">
      <c r="A2389" t="s">
        <v>632</v>
      </c>
      <c r="B2389" s="2" t="s">
        <v>907</v>
      </c>
      <c r="C2389" s="35">
        <v>22</v>
      </c>
    </row>
    <row r="2390" spans="1:3">
      <c r="A2390" t="s">
        <v>632</v>
      </c>
      <c r="B2390" s="2" t="s">
        <v>908</v>
      </c>
      <c r="C2390" s="35">
        <v>23</v>
      </c>
    </row>
    <row r="2391" spans="1:3">
      <c r="A2391" t="s">
        <v>632</v>
      </c>
      <c r="B2391" s="2" t="s">
        <v>619</v>
      </c>
      <c r="C2391" s="35">
        <v>1</v>
      </c>
    </row>
    <row r="2392" spans="1:3">
      <c r="A2392" t="s">
        <v>632</v>
      </c>
      <c r="B2392" s="2" t="s">
        <v>663</v>
      </c>
      <c r="C2392" s="35">
        <v>1</v>
      </c>
    </row>
    <row r="2393" spans="1:3">
      <c r="A2393" t="s">
        <v>632</v>
      </c>
      <c r="B2393" s="2" t="s">
        <v>916</v>
      </c>
      <c r="C2393" s="35">
        <v>3</v>
      </c>
    </row>
    <row r="2394" spans="1:3">
      <c r="A2394" t="s">
        <v>632</v>
      </c>
      <c r="B2394" s="2" t="s">
        <v>882</v>
      </c>
      <c r="C2394" s="35">
        <v>3</v>
      </c>
    </row>
    <row r="2395" spans="1:3">
      <c r="A2395" t="s">
        <v>632</v>
      </c>
      <c r="B2395" s="2" t="s">
        <v>883</v>
      </c>
      <c r="C2395" s="35">
        <v>3</v>
      </c>
    </row>
    <row r="2396" spans="1:3">
      <c r="A2396" t="s">
        <v>632</v>
      </c>
      <c r="B2396" s="2" t="s">
        <v>884</v>
      </c>
      <c r="C2396" s="35">
        <v>3</v>
      </c>
    </row>
    <row r="2397" spans="1:3">
      <c r="A2397" t="s">
        <v>632</v>
      </c>
      <c r="B2397" s="2" t="s">
        <v>917</v>
      </c>
      <c r="C2397" s="35">
        <v>27</v>
      </c>
    </row>
    <row r="2398" spans="1:3">
      <c r="A2398" t="s">
        <v>632</v>
      </c>
      <c r="B2398" s="2" t="s">
        <v>885</v>
      </c>
      <c r="C2398" s="35">
        <v>3</v>
      </c>
    </row>
    <row r="2399" spans="1:3">
      <c r="A2399" t="s">
        <v>632</v>
      </c>
      <c r="B2399" s="2" t="s">
        <v>918</v>
      </c>
      <c r="C2399" s="35">
        <v>28</v>
      </c>
    </row>
    <row r="2400" spans="1:3">
      <c r="A2400" t="s">
        <v>632</v>
      </c>
      <c r="B2400" s="2" t="s">
        <v>919</v>
      </c>
      <c r="C2400" s="35">
        <v>28</v>
      </c>
    </row>
    <row r="2401" spans="1:3">
      <c r="A2401" t="s">
        <v>632</v>
      </c>
      <c r="B2401" s="2" t="s">
        <v>729</v>
      </c>
      <c r="C2401" s="35">
        <v>1</v>
      </c>
    </row>
    <row r="2402" spans="1:3">
      <c r="A2402" t="s">
        <v>632</v>
      </c>
      <c r="B2402" s="2" t="s">
        <v>920</v>
      </c>
      <c r="C2402" s="35">
        <v>3</v>
      </c>
    </row>
    <row r="2403" spans="1:3">
      <c r="A2403" t="s">
        <v>632</v>
      </c>
      <c r="B2403" s="2" t="s">
        <v>921</v>
      </c>
      <c r="C2403" s="35">
        <v>27</v>
      </c>
    </row>
    <row r="2404" spans="1:3">
      <c r="A2404" t="s">
        <v>632</v>
      </c>
      <c r="B2404" s="2" t="s">
        <v>762</v>
      </c>
      <c r="C2404" s="35">
        <v>3</v>
      </c>
    </row>
    <row r="2405" spans="1:3">
      <c r="A2405" t="s">
        <v>632</v>
      </c>
      <c r="B2405" s="2" t="s">
        <v>890</v>
      </c>
      <c r="C2405" s="35">
        <v>1</v>
      </c>
    </row>
    <row r="2406" spans="1:3">
      <c r="A2406" t="s">
        <v>632</v>
      </c>
      <c r="B2406" s="2" t="s">
        <v>922</v>
      </c>
      <c r="C2406" s="35">
        <v>3</v>
      </c>
    </row>
    <row r="2407" spans="1:3">
      <c r="A2407" t="s">
        <v>632</v>
      </c>
      <c r="B2407" s="2" t="s">
        <v>923</v>
      </c>
      <c r="C2407" s="35">
        <v>3</v>
      </c>
    </row>
    <row r="2408" spans="1:3">
      <c r="A2408" t="s">
        <v>632</v>
      </c>
      <c r="B2408" s="2" t="s">
        <v>924</v>
      </c>
      <c r="C2408" s="35">
        <v>3</v>
      </c>
    </row>
    <row r="2409" spans="1:3">
      <c r="A2409" t="s">
        <v>632</v>
      </c>
      <c r="B2409" s="2" t="s">
        <v>892</v>
      </c>
      <c r="C2409" s="35">
        <v>19</v>
      </c>
    </row>
    <row r="2410" spans="1:3">
      <c r="A2410" t="s">
        <v>632</v>
      </c>
      <c r="B2410" s="2" t="s">
        <v>893</v>
      </c>
      <c r="C2410" s="35">
        <v>19</v>
      </c>
    </row>
    <row r="2411" spans="1:3">
      <c r="A2411" t="s">
        <v>632</v>
      </c>
      <c r="B2411" s="2" t="s">
        <v>894</v>
      </c>
      <c r="C2411" s="35">
        <v>19</v>
      </c>
    </row>
    <row r="2412" spans="1:3">
      <c r="A2412" t="s">
        <v>632</v>
      </c>
      <c r="B2412" s="2" t="s">
        <v>895</v>
      </c>
      <c r="C2412" s="35">
        <v>3</v>
      </c>
    </row>
    <row r="2413" spans="1:3">
      <c r="A2413" t="s">
        <v>632</v>
      </c>
      <c r="B2413" s="2" t="s">
        <v>896</v>
      </c>
      <c r="C2413" s="35">
        <v>3</v>
      </c>
    </row>
    <row r="2414" spans="1:3">
      <c r="A2414" t="s">
        <v>632</v>
      </c>
      <c r="B2414" s="2" t="s">
        <v>819</v>
      </c>
      <c r="C2414" s="35">
        <v>1</v>
      </c>
    </row>
    <row r="2415" spans="1:3">
      <c r="A2415" t="s">
        <v>632</v>
      </c>
      <c r="B2415" s="2" t="s">
        <v>897</v>
      </c>
      <c r="C2415" s="35">
        <v>3</v>
      </c>
    </row>
    <row r="2416" spans="1:3">
      <c r="A2416" t="s">
        <v>632</v>
      </c>
      <c r="B2416" s="2" t="s">
        <v>925</v>
      </c>
      <c r="C2416" s="35">
        <v>28</v>
      </c>
    </row>
    <row r="2417" spans="1:3">
      <c r="A2417" t="s">
        <v>632</v>
      </c>
      <c r="B2417" s="2" t="s">
        <v>899</v>
      </c>
      <c r="C2417" s="35">
        <v>21</v>
      </c>
    </row>
    <row r="2418" spans="1:3">
      <c r="A2418" t="s">
        <v>632</v>
      </c>
      <c r="B2418" s="2" t="s">
        <v>900</v>
      </c>
      <c r="C2418" s="35">
        <v>3</v>
      </c>
    </row>
    <row r="2419" spans="1:3">
      <c r="A2419" t="s">
        <v>632</v>
      </c>
      <c r="B2419" s="2" t="s">
        <v>841</v>
      </c>
      <c r="C2419" s="35">
        <v>1</v>
      </c>
    </row>
    <row r="2420" spans="1:3">
      <c r="A2420" t="s">
        <v>632</v>
      </c>
      <c r="B2420" s="2" t="s">
        <v>842</v>
      </c>
      <c r="C2420" s="35">
        <v>1</v>
      </c>
    </row>
    <row r="2421" spans="1:3">
      <c r="A2421" t="s">
        <v>632</v>
      </c>
      <c r="B2421" s="2" t="s">
        <v>901</v>
      </c>
      <c r="C2421" s="35">
        <v>3</v>
      </c>
    </row>
    <row r="2422" spans="1:3">
      <c r="A2422" t="s">
        <v>632</v>
      </c>
      <c r="B2422" s="2" t="s">
        <v>912</v>
      </c>
      <c r="C2422" s="35">
        <v>22</v>
      </c>
    </row>
    <row r="2423" spans="1:3">
      <c r="A2423" t="s">
        <v>632</v>
      </c>
      <c r="B2423" s="2" t="s">
        <v>854</v>
      </c>
      <c r="C2423" s="35">
        <v>3</v>
      </c>
    </row>
    <row r="2424" spans="1:3">
      <c r="A2424" t="s">
        <v>632</v>
      </c>
      <c r="B2424" s="2" t="s">
        <v>868</v>
      </c>
      <c r="C2424" s="35">
        <v>5</v>
      </c>
    </row>
    <row r="2425" spans="1:3">
      <c r="A2425" t="s">
        <v>632</v>
      </c>
      <c r="B2425" s="2" t="s">
        <v>926</v>
      </c>
      <c r="C2425" s="35">
        <v>28</v>
      </c>
    </row>
    <row r="2426" spans="1:3">
      <c r="A2426" t="s">
        <v>633</v>
      </c>
      <c r="B2426" s="2" t="s">
        <v>879</v>
      </c>
      <c r="C2426" s="35">
        <v>3</v>
      </c>
    </row>
    <row r="2427" spans="1:3">
      <c r="A2427" t="s">
        <v>633</v>
      </c>
      <c r="B2427" s="2" t="s">
        <v>914</v>
      </c>
      <c r="C2427" s="35">
        <v>9</v>
      </c>
    </row>
    <row r="2428" spans="1:3">
      <c r="A2428" t="s">
        <v>633</v>
      </c>
      <c r="B2428" s="2" t="s">
        <v>915</v>
      </c>
      <c r="C2428" s="35">
        <v>1</v>
      </c>
    </row>
    <row r="2429" spans="1:3">
      <c r="A2429" t="s">
        <v>633</v>
      </c>
      <c r="B2429" s="2" t="s">
        <v>606</v>
      </c>
      <c r="C2429" s="35">
        <v>1</v>
      </c>
    </row>
    <row r="2430" spans="1:3">
      <c r="A2430" t="s">
        <v>633</v>
      </c>
      <c r="B2430" s="2" t="s">
        <v>906</v>
      </c>
      <c r="C2430" s="35">
        <v>9</v>
      </c>
    </row>
    <row r="2431" spans="1:3">
      <c r="A2431" t="s">
        <v>633</v>
      </c>
      <c r="B2431" s="2" t="s">
        <v>907</v>
      </c>
      <c r="C2431" s="35">
        <v>22</v>
      </c>
    </row>
    <row r="2432" spans="1:3">
      <c r="A2432" t="s">
        <v>633</v>
      </c>
      <c r="B2432" s="2" t="s">
        <v>908</v>
      </c>
      <c r="C2432" s="35">
        <v>23</v>
      </c>
    </row>
    <row r="2433" spans="1:3">
      <c r="A2433" t="s">
        <v>633</v>
      </c>
      <c r="B2433" s="2" t="s">
        <v>619</v>
      </c>
      <c r="C2433" s="35">
        <v>1</v>
      </c>
    </row>
    <row r="2434" spans="1:3">
      <c r="A2434" t="s">
        <v>633</v>
      </c>
      <c r="B2434" s="2" t="s">
        <v>663</v>
      </c>
      <c r="C2434" s="35">
        <v>1</v>
      </c>
    </row>
    <row r="2435" spans="1:3">
      <c r="A2435" t="s">
        <v>633</v>
      </c>
      <c r="B2435" s="2" t="s">
        <v>916</v>
      </c>
      <c r="C2435" s="35">
        <v>3</v>
      </c>
    </row>
    <row r="2436" spans="1:3">
      <c r="A2436" t="s">
        <v>633</v>
      </c>
      <c r="B2436" s="2" t="s">
        <v>882</v>
      </c>
      <c r="C2436" s="35">
        <v>3</v>
      </c>
    </row>
    <row r="2437" spans="1:3">
      <c r="A2437" t="s">
        <v>633</v>
      </c>
      <c r="B2437" s="2" t="s">
        <v>883</v>
      </c>
      <c r="C2437" s="35">
        <v>3</v>
      </c>
    </row>
    <row r="2438" spans="1:3">
      <c r="A2438" t="s">
        <v>633</v>
      </c>
      <c r="B2438" s="2" t="s">
        <v>884</v>
      </c>
      <c r="C2438" s="35">
        <v>3</v>
      </c>
    </row>
    <row r="2439" spans="1:3">
      <c r="A2439" t="s">
        <v>633</v>
      </c>
      <c r="B2439" s="2" t="s">
        <v>917</v>
      </c>
      <c r="C2439" s="35">
        <v>27</v>
      </c>
    </row>
    <row r="2440" spans="1:3">
      <c r="A2440" t="s">
        <v>633</v>
      </c>
      <c r="B2440" s="2" t="s">
        <v>885</v>
      </c>
      <c r="C2440" s="35">
        <v>3</v>
      </c>
    </row>
    <row r="2441" spans="1:3">
      <c r="A2441" t="s">
        <v>633</v>
      </c>
      <c r="B2441" s="2" t="s">
        <v>918</v>
      </c>
      <c r="C2441" s="35">
        <v>28</v>
      </c>
    </row>
    <row r="2442" spans="1:3">
      <c r="A2442" t="s">
        <v>633</v>
      </c>
      <c r="B2442" s="2" t="s">
        <v>919</v>
      </c>
      <c r="C2442" s="35">
        <v>28</v>
      </c>
    </row>
    <row r="2443" spans="1:3">
      <c r="A2443" t="s">
        <v>633</v>
      </c>
      <c r="B2443" s="2" t="s">
        <v>729</v>
      </c>
      <c r="C2443" s="35">
        <v>1</v>
      </c>
    </row>
    <row r="2444" spans="1:3">
      <c r="A2444" t="s">
        <v>633</v>
      </c>
      <c r="B2444" s="2" t="s">
        <v>920</v>
      </c>
      <c r="C2444" s="35">
        <v>3</v>
      </c>
    </row>
    <row r="2445" spans="1:3">
      <c r="A2445" t="s">
        <v>633</v>
      </c>
      <c r="B2445" s="2" t="s">
        <v>921</v>
      </c>
      <c r="C2445" s="35">
        <v>27</v>
      </c>
    </row>
    <row r="2446" spans="1:3">
      <c r="A2446" t="s">
        <v>633</v>
      </c>
      <c r="B2446" s="2" t="s">
        <v>762</v>
      </c>
      <c r="C2446" s="35">
        <v>3</v>
      </c>
    </row>
    <row r="2447" spans="1:3">
      <c r="A2447" t="s">
        <v>633</v>
      </c>
      <c r="B2447" s="2" t="s">
        <v>890</v>
      </c>
      <c r="C2447" s="35">
        <v>1</v>
      </c>
    </row>
    <row r="2448" spans="1:3">
      <c r="A2448" t="s">
        <v>633</v>
      </c>
      <c r="B2448" s="2" t="s">
        <v>922</v>
      </c>
      <c r="C2448" s="35">
        <v>3</v>
      </c>
    </row>
    <row r="2449" spans="1:3">
      <c r="A2449" t="s">
        <v>633</v>
      </c>
      <c r="B2449" s="2" t="s">
        <v>923</v>
      </c>
      <c r="C2449" s="35">
        <v>3</v>
      </c>
    </row>
    <row r="2450" spans="1:3">
      <c r="A2450" t="s">
        <v>633</v>
      </c>
      <c r="B2450" s="2" t="s">
        <v>924</v>
      </c>
      <c r="C2450" s="35">
        <v>3</v>
      </c>
    </row>
    <row r="2451" spans="1:3">
      <c r="A2451" t="s">
        <v>633</v>
      </c>
      <c r="B2451" s="2" t="s">
        <v>892</v>
      </c>
      <c r="C2451" s="35">
        <v>19</v>
      </c>
    </row>
    <row r="2452" spans="1:3">
      <c r="A2452" t="s">
        <v>633</v>
      </c>
      <c r="B2452" s="2" t="s">
        <v>893</v>
      </c>
      <c r="C2452" s="35">
        <v>19</v>
      </c>
    </row>
    <row r="2453" spans="1:3">
      <c r="A2453" t="s">
        <v>633</v>
      </c>
      <c r="B2453" s="2" t="s">
        <v>894</v>
      </c>
      <c r="C2453" s="35">
        <v>19</v>
      </c>
    </row>
    <row r="2454" spans="1:3">
      <c r="A2454" t="s">
        <v>633</v>
      </c>
      <c r="B2454" s="2" t="s">
        <v>895</v>
      </c>
      <c r="C2454" s="35">
        <v>3</v>
      </c>
    </row>
    <row r="2455" spans="1:3">
      <c r="A2455" t="s">
        <v>633</v>
      </c>
      <c r="B2455" s="2" t="s">
        <v>896</v>
      </c>
      <c r="C2455" s="35">
        <v>3</v>
      </c>
    </row>
    <row r="2456" spans="1:3">
      <c r="A2456" t="s">
        <v>633</v>
      </c>
      <c r="B2456" s="2" t="s">
        <v>819</v>
      </c>
      <c r="C2456" s="35">
        <v>1</v>
      </c>
    </row>
    <row r="2457" spans="1:3">
      <c r="A2457" t="s">
        <v>633</v>
      </c>
      <c r="B2457" s="2" t="s">
        <v>897</v>
      </c>
      <c r="C2457" s="35">
        <v>3</v>
      </c>
    </row>
    <row r="2458" spans="1:3">
      <c r="A2458" t="s">
        <v>633</v>
      </c>
      <c r="B2458" s="2" t="s">
        <v>925</v>
      </c>
      <c r="C2458" s="35">
        <v>28</v>
      </c>
    </row>
    <row r="2459" spans="1:3">
      <c r="A2459" t="s">
        <v>633</v>
      </c>
      <c r="B2459" s="2" t="s">
        <v>899</v>
      </c>
      <c r="C2459" s="35">
        <v>21</v>
      </c>
    </row>
    <row r="2460" spans="1:3">
      <c r="A2460" t="s">
        <v>633</v>
      </c>
      <c r="B2460" s="2" t="s">
        <v>900</v>
      </c>
      <c r="C2460" s="35">
        <v>3</v>
      </c>
    </row>
    <row r="2461" spans="1:3">
      <c r="A2461" t="s">
        <v>633</v>
      </c>
      <c r="B2461" s="2" t="s">
        <v>841</v>
      </c>
      <c r="C2461" s="35">
        <v>1</v>
      </c>
    </row>
    <row r="2462" spans="1:3">
      <c r="A2462" t="s">
        <v>633</v>
      </c>
      <c r="B2462" s="2" t="s">
        <v>842</v>
      </c>
      <c r="C2462" s="35">
        <v>1</v>
      </c>
    </row>
    <row r="2463" spans="1:3">
      <c r="A2463" t="s">
        <v>633</v>
      </c>
      <c r="B2463" s="2" t="s">
        <v>901</v>
      </c>
      <c r="C2463" s="35">
        <v>3</v>
      </c>
    </row>
    <row r="2464" spans="1:3">
      <c r="A2464" t="s">
        <v>633</v>
      </c>
      <c r="B2464" s="2" t="s">
        <v>912</v>
      </c>
      <c r="C2464" s="35">
        <v>22</v>
      </c>
    </row>
    <row r="2465" spans="1:3">
      <c r="A2465" t="s">
        <v>633</v>
      </c>
      <c r="B2465" s="2" t="s">
        <v>854</v>
      </c>
      <c r="C2465" s="35">
        <v>3</v>
      </c>
    </row>
    <row r="2466" spans="1:3">
      <c r="A2466" t="s">
        <v>633</v>
      </c>
      <c r="B2466" s="2" t="s">
        <v>868</v>
      </c>
      <c r="C2466" s="35">
        <v>5</v>
      </c>
    </row>
    <row r="2467" spans="1:3">
      <c r="A2467" t="s">
        <v>633</v>
      </c>
      <c r="B2467" s="2" t="s">
        <v>926</v>
      </c>
      <c r="C2467" s="35">
        <v>28</v>
      </c>
    </row>
    <row r="2468" spans="1:3">
      <c r="A2468" t="s">
        <v>634</v>
      </c>
      <c r="B2468" s="2" t="s">
        <v>879</v>
      </c>
      <c r="C2468" s="35">
        <v>3</v>
      </c>
    </row>
    <row r="2469" spans="1:3">
      <c r="A2469" t="s">
        <v>634</v>
      </c>
      <c r="B2469" s="2" t="s">
        <v>906</v>
      </c>
      <c r="C2469" s="35">
        <v>9</v>
      </c>
    </row>
    <row r="2470" spans="1:3">
      <c r="A2470" t="s">
        <v>634</v>
      </c>
      <c r="B2470" s="2" t="s">
        <v>880</v>
      </c>
      <c r="C2470" s="35">
        <v>8</v>
      </c>
    </row>
    <row r="2471" spans="1:3">
      <c r="A2471" t="s">
        <v>634</v>
      </c>
      <c r="B2471" s="2" t="s">
        <v>907</v>
      </c>
      <c r="C2471" s="35">
        <v>22</v>
      </c>
    </row>
    <row r="2472" spans="1:3">
      <c r="A2472" t="s">
        <v>634</v>
      </c>
      <c r="B2472" s="2" t="s">
        <v>908</v>
      </c>
      <c r="C2472" s="35">
        <v>23</v>
      </c>
    </row>
    <row r="2473" spans="1:3">
      <c r="A2473" t="s">
        <v>634</v>
      </c>
      <c r="B2473" s="2" t="s">
        <v>706</v>
      </c>
      <c r="C2473" s="35">
        <v>11</v>
      </c>
    </row>
    <row r="2474" spans="1:3">
      <c r="A2474" t="s">
        <v>634</v>
      </c>
      <c r="B2474" s="2" t="s">
        <v>729</v>
      </c>
      <c r="C2474" s="35">
        <v>1</v>
      </c>
    </row>
    <row r="2475" spans="1:3">
      <c r="A2475" t="s">
        <v>634</v>
      </c>
      <c r="B2475" s="2" t="s">
        <v>909</v>
      </c>
      <c r="C2475" s="35">
        <v>24</v>
      </c>
    </row>
    <row r="2476" spans="1:3">
      <c r="A2476" t="s">
        <v>634</v>
      </c>
      <c r="B2476" s="2" t="s">
        <v>890</v>
      </c>
      <c r="C2476" s="35">
        <v>1</v>
      </c>
    </row>
    <row r="2477" spans="1:3">
      <c r="A2477" t="s">
        <v>634</v>
      </c>
      <c r="B2477" s="2" t="s">
        <v>922</v>
      </c>
      <c r="C2477" s="35">
        <v>3</v>
      </c>
    </row>
    <row r="2478" spans="1:3">
      <c r="A2478" t="s">
        <v>634</v>
      </c>
      <c r="B2478" s="2" t="s">
        <v>923</v>
      </c>
      <c r="C2478" s="35">
        <v>3</v>
      </c>
    </row>
    <row r="2479" spans="1:3">
      <c r="A2479" t="s">
        <v>634</v>
      </c>
      <c r="B2479" s="2" t="s">
        <v>924</v>
      </c>
      <c r="C2479" s="35">
        <v>3</v>
      </c>
    </row>
    <row r="2480" spans="1:3">
      <c r="A2480" t="s">
        <v>634</v>
      </c>
      <c r="B2480" s="2" t="s">
        <v>910</v>
      </c>
      <c r="C2480" s="35">
        <v>1</v>
      </c>
    </row>
    <row r="2481" spans="1:3">
      <c r="A2481" t="s">
        <v>634</v>
      </c>
      <c r="B2481" s="2" t="s">
        <v>911</v>
      </c>
      <c r="C2481" s="35">
        <v>25</v>
      </c>
    </row>
    <row r="2482" spans="1:3">
      <c r="A2482" t="s">
        <v>634</v>
      </c>
      <c r="B2482" s="2" t="s">
        <v>892</v>
      </c>
      <c r="C2482" s="35">
        <v>19</v>
      </c>
    </row>
    <row r="2483" spans="1:3">
      <c r="A2483" t="s">
        <v>634</v>
      </c>
      <c r="B2483" s="2" t="s">
        <v>893</v>
      </c>
      <c r="C2483" s="35">
        <v>19</v>
      </c>
    </row>
    <row r="2484" spans="1:3">
      <c r="A2484" t="s">
        <v>634</v>
      </c>
      <c r="B2484" s="2" t="s">
        <v>894</v>
      </c>
      <c r="C2484" s="35">
        <v>19</v>
      </c>
    </row>
    <row r="2485" spans="1:3">
      <c r="A2485" t="s">
        <v>634</v>
      </c>
      <c r="B2485" s="2" t="s">
        <v>819</v>
      </c>
      <c r="C2485" s="35">
        <v>1</v>
      </c>
    </row>
    <row r="2486" spans="1:3">
      <c r="A2486" t="s">
        <v>634</v>
      </c>
      <c r="B2486" s="2" t="s">
        <v>898</v>
      </c>
      <c r="C2486" s="35">
        <v>20</v>
      </c>
    </row>
    <row r="2487" spans="1:3">
      <c r="A2487" t="s">
        <v>634</v>
      </c>
      <c r="B2487" s="2" t="s">
        <v>900</v>
      </c>
      <c r="C2487" s="35">
        <v>3</v>
      </c>
    </row>
    <row r="2488" spans="1:3">
      <c r="A2488" t="s">
        <v>634</v>
      </c>
      <c r="B2488" s="2" t="s">
        <v>841</v>
      </c>
      <c r="C2488" s="35">
        <v>1</v>
      </c>
    </row>
    <row r="2489" spans="1:3">
      <c r="A2489" t="s">
        <v>634</v>
      </c>
      <c r="B2489" s="2" t="s">
        <v>842</v>
      </c>
      <c r="C2489" s="35">
        <v>1</v>
      </c>
    </row>
    <row r="2490" spans="1:3">
      <c r="A2490" t="s">
        <v>634</v>
      </c>
      <c r="B2490" s="2" t="s">
        <v>912</v>
      </c>
      <c r="C2490" s="35">
        <v>22</v>
      </c>
    </row>
    <row r="2491" spans="1:3">
      <c r="A2491" t="s">
        <v>634</v>
      </c>
      <c r="B2491" s="2" t="s">
        <v>913</v>
      </c>
      <c r="C2491" s="35">
        <v>26</v>
      </c>
    </row>
    <row r="2492" spans="1:3">
      <c r="A2492" t="s">
        <v>635</v>
      </c>
      <c r="B2492" s="2" t="s">
        <v>879</v>
      </c>
      <c r="C2492" s="35">
        <v>3</v>
      </c>
    </row>
    <row r="2493" spans="1:3">
      <c r="A2493" t="s">
        <v>635</v>
      </c>
      <c r="B2493" s="2" t="s">
        <v>906</v>
      </c>
      <c r="C2493" s="35">
        <v>9</v>
      </c>
    </row>
    <row r="2494" spans="1:3">
      <c r="A2494" t="s">
        <v>635</v>
      </c>
      <c r="B2494" s="2" t="s">
        <v>908</v>
      </c>
      <c r="C2494" s="35">
        <v>23</v>
      </c>
    </row>
    <row r="2495" spans="1:3">
      <c r="A2495" t="s">
        <v>635</v>
      </c>
      <c r="B2495" s="2" t="s">
        <v>916</v>
      </c>
      <c r="C2495" s="35">
        <v>3</v>
      </c>
    </row>
    <row r="2496" spans="1:3">
      <c r="A2496" t="s">
        <v>635</v>
      </c>
      <c r="B2496" s="2" t="s">
        <v>917</v>
      </c>
      <c r="C2496" s="35">
        <v>27</v>
      </c>
    </row>
    <row r="2497" spans="1:3">
      <c r="A2497" t="s">
        <v>635</v>
      </c>
      <c r="B2497" s="2" t="s">
        <v>885</v>
      </c>
      <c r="C2497" s="35">
        <v>3</v>
      </c>
    </row>
    <row r="2498" spans="1:3">
      <c r="A2498" t="s">
        <v>635</v>
      </c>
      <c r="B2498" s="2" t="s">
        <v>927</v>
      </c>
      <c r="C2498" s="35">
        <v>1</v>
      </c>
    </row>
    <row r="2499" spans="1:3">
      <c r="A2499" t="s">
        <v>635</v>
      </c>
      <c r="B2499" s="2" t="s">
        <v>729</v>
      </c>
      <c r="C2499" s="35">
        <v>1</v>
      </c>
    </row>
    <row r="2500" spans="1:3">
      <c r="A2500" t="s">
        <v>635</v>
      </c>
      <c r="B2500" s="2" t="s">
        <v>920</v>
      </c>
      <c r="C2500" s="35">
        <v>3</v>
      </c>
    </row>
    <row r="2501" spans="1:3">
      <c r="A2501" t="s">
        <v>635</v>
      </c>
      <c r="B2501" s="2" t="s">
        <v>921</v>
      </c>
      <c r="C2501" s="35">
        <v>27</v>
      </c>
    </row>
    <row r="2502" spans="1:3">
      <c r="A2502" t="s">
        <v>635</v>
      </c>
      <c r="B2502" s="2" t="s">
        <v>890</v>
      </c>
      <c r="C2502" s="35">
        <v>1</v>
      </c>
    </row>
    <row r="2503" spans="1:3">
      <c r="A2503" t="s">
        <v>635</v>
      </c>
      <c r="B2503" s="2" t="s">
        <v>922</v>
      </c>
      <c r="C2503" s="35">
        <v>3</v>
      </c>
    </row>
    <row r="2504" spans="1:3">
      <c r="A2504" t="s">
        <v>635</v>
      </c>
      <c r="B2504" s="2" t="s">
        <v>923</v>
      </c>
      <c r="C2504" s="35">
        <v>3</v>
      </c>
    </row>
    <row r="2505" spans="1:3">
      <c r="A2505" t="s">
        <v>635</v>
      </c>
      <c r="B2505" s="2" t="s">
        <v>924</v>
      </c>
      <c r="C2505" s="35">
        <v>3</v>
      </c>
    </row>
    <row r="2506" spans="1:3">
      <c r="A2506" t="s">
        <v>635</v>
      </c>
      <c r="B2506" s="2" t="s">
        <v>766</v>
      </c>
      <c r="C2506" s="35">
        <v>3</v>
      </c>
    </row>
    <row r="2507" spans="1:3">
      <c r="A2507" t="s">
        <v>635</v>
      </c>
      <c r="B2507" s="2" t="s">
        <v>892</v>
      </c>
      <c r="C2507" s="35">
        <v>19</v>
      </c>
    </row>
    <row r="2508" spans="1:3">
      <c r="A2508" t="s">
        <v>635</v>
      </c>
      <c r="B2508" s="2" t="s">
        <v>893</v>
      </c>
      <c r="C2508" s="35">
        <v>19</v>
      </c>
    </row>
    <row r="2509" spans="1:3">
      <c r="A2509" t="s">
        <v>635</v>
      </c>
      <c r="B2509" s="2" t="s">
        <v>894</v>
      </c>
      <c r="C2509" s="35">
        <v>19</v>
      </c>
    </row>
    <row r="2510" spans="1:3">
      <c r="A2510" t="s">
        <v>635</v>
      </c>
      <c r="B2510" s="2" t="s">
        <v>819</v>
      </c>
      <c r="C2510" s="35">
        <v>1</v>
      </c>
    </row>
    <row r="2511" spans="1:3">
      <c r="A2511" t="s">
        <v>635</v>
      </c>
      <c r="B2511" s="2" t="s">
        <v>899</v>
      </c>
      <c r="C2511" s="35">
        <v>21</v>
      </c>
    </row>
    <row r="2512" spans="1:3">
      <c r="A2512" t="s">
        <v>635</v>
      </c>
      <c r="B2512" s="2" t="s">
        <v>900</v>
      </c>
      <c r="C2512" s="35">
        <v>3</v>
      </c>
    </row>
    <row r="2513" spans="1:3">
      <c r="A2513" t="s">
        <v>635</v>
      </c>
      <c r="B2513" s="2" t="s">
        <v>841</v>
      </c>
      <c r="C2513" s="35">
        <v>1</v>
      </c>
    </row>
    <row r="2514" spans="1:3">
      <c r="A2514" t="s">
        <v>635</v>
      </c>
      <c r="B2514" s="2" t="s">
        <v>842</v>
      </c>
      <c r="C2514" s="35">
        <v>1</v>
      </c>
    </row>
    <row r="2515" spans="1:3">
      <c r="A2515" t="s">
        <v>636</v>
      </c>
      <c r="B2515" s="2" t="s">
        <v>879</v>
      </c>
      <c r="C2515" s="35">
        <v>3</v>
      </c>
    </row>
    <row r="2516" spans="1:3">
      <c r="A2516" t="s">
        <v>636</v>
      </c>
      <c r="B2516" s="2" t="s">
        <v>914</v>
      </c>
      <c r="C2516" s="35">
        <v>9</v>
      </c>
    </row>
    <row r="2517" spans="1:3">
      <c r="A2517" t="s">
        <v>636</v>
      </c>
      <c r="B2517" s="2" t="s">
        <v>915</v>
      </c>
      <c r="C2517" s="35">
        <v>1</v>
      </c>
    </row>
    <row r="2518" spans="1:3">
      <c r="A2518" t="s">
        <v>636</v>
      </c>
      <c r="B2518" s="2" t="s">
        <v>906</v>
      </c>
      <c r="C2518" s="35">
        <v>9</v>
      </c>
    </row>
    <row r="2519" spans="1:3">
      <c r="A2519" t="s">
        <v>636</v>
      </c>
      <c r="B2519" s="2" t="s">
        <v>907</v>
      </c>
      <c r="C2519" s="35">
        <v>22</v>
      </c>
    </row>
    <row r="2520" spans="1:3">
      <c r="A2520" t="s">
        <v>636</v>
      </c>
      <c r="B2520" s="2" t="s">
        <v>908</v>
      </c>
      <c r="C2520" s="35">
        <v>23</v>
      </c>
    </row>
    <row r="2521" spans="1:3">
      <c r="A2521" t="s">
        <v>636</v>
      </c>
      <c r="B2521" s="2" t="s">
        <v>619</v>
      </c>
      <c r="C2521" s="35">
        <v>1</v>
      </c>
    </row>
    <row r="2522" spans="1:3">
      <c r="A2522" t="s">
        <v>636</v>
      </c>
      <c r="B2522" s="2" t="s">
        <v>663</v>
      </c>
      <c r="C2522" s="35">
        <v>1</v>
      </c>
    </row>
    <row r="2523" spans="1:3">
      <c r="A2523" t="s">
        <v>636</v>
      </c>
      <c r="B2523" s="2" t="s">
        <v>916</v>
      </c>
      <c r="C2523" s="35">
        <v>3</v>
      </c>
    </row>
    <row r="2524" spans="1:3">
      <c r="A2524" t="s">
        <v>636</v>
      </c>
      <c r="B2524" s="2" t="s">
        <v>882</v>
      </c>
      <c r="C2524" s="35">
        <v>3</v>
      </c>
    </row>
    <row r="2525" spans="1:3">
      <c r="A2525" t="s">
        <v>636</v>
      </c>
      <c r="B2525" s="2" t="s">
        <v>883</v>
      </c>
      <c r="C2525" s="35">
        <v>3</v>
      </c>
    </row>
    <row r="2526" spans="1:3">
      <c r="A2526" t="s">
        <v>636</v>
      </c>
      <c r="B2526" s="2" t="s">
        <v>884</v>
      </c>
      <c r="C2526" s="35">
        <v>3</v>
      </c>
    </row>
    <row r="2527" spans="1:3">
      <c r="A2527" t="s">
        <v>636</v>
      </c>
      <c r="B2527" s="2" t="s">
        <v>917</v>
      </c>
      <c r="C2527" s="35">
        <v>27</v>
      </c>
    </row>
    <row r="2528" spans="1:3">
      <c r="A2528" t="s">
        <v>636</v>
      </c>
      <c r="B2528" s="2" t="s">
        <v>885</v>
      </c>
      <c r="C2528" s="35">
        <v>3</v>
      </c>
    </row>
    <row r="2529" spans="1:3">
      <c r="A2529" t="s">
        <v>636</v>
      </c>
      <c r="B2529" s="2" t="s">
        <v>918</v>
      </c>
      <c r="C2529" s="35">
        <v>28</v>
      </c>
    </row>
    <row r="2530" spans="1:3">
      <c r="A2530" t="s">
        <v>636</v>
      </c>
      <c r="B2530" s="2" t="s">
        <v>919</v>
      </c>
      <c r="C2530" s="35">
        <v>28</v>
      </c>
    </row>
    <row r="2531" spans="1:3">
      <c r="A2531" t="s">
        <v>636</v>
      </c>
      <c r="B2531" s="2" t="s">
        <v>729</v>
      </c>
      <c r="C2531" s="35">
        <v>1</v>
      </c>
    </row>
    <row r="2532" spans="1:3">
      <c r="A2532" t="s">
        <v>636</v>
      </c>
      <c r="B2532" s="2" t="s">
        <v>920</v>
      </c>
      <c r="C2532" s="35">
        <v>3</v>
      </c>
    </row>
    <row r="2533" spans="1:3">
      <c r="A2533" t="s">
        <v>636</v>
      </c>
      <c r="B2533" s="2" t="s">
        <v>921</v>
      </c>
      <c r="C2533" s="35">
        <v>27</v>
      </c>
    </row>
    <row r="2534" spans="1:3">
      <c r="A2534" t="s">
        <v>636</v>
      </c>
      <c r="B2534" s="2" t="s">
        <v>762</v>
      </c>
      <c r="C2534" s="35">
        <v>3</v>
      </c>
    </row>
    <row r="2535" spans="1:3">
      <c r="A2535" t="s">
        <v>636</v>
      </c>
      <c r="B2535" s="2" t="s">
        <v>890</v>
      </c>
      <c r="C2535" s="35">
        <v>1</v>
      </c>
    </row>
    <row r="2536" spans="1:3">
      <c r="A2536" t="s">
        <v>636</v>
      </c>
      <c r="B2536" s="2" t="s">
        <v>922</v>
      </c>
      <c r="C2536" s="35">
        <v>3</v>
      </c>
    </row>
    <row r="2537" spans="1:3">
      <c r="A2537" t="s">
        <v>636</v>
      </c>
      <c r="B2537" s="2" t="s">
        <v>923</v>
      </c>
      <c r="C2537" s="35">
        <v>3</v>
      </c>
    </row>
    <row r="2538" spans="1:3">
      <c r="A2538" t="s">
        <v>636</v>
      </c>
      <c r="B2538" s="2" t="s">
        <v>924</v>
      </c>
      <c r="C2538" s="35">
        <v>3</v>
      </c>
    </row>
    <row r="2539" spans="1:3">
      <c r="A2539" t="s">
        <v>636</v>
      </c>
      <c r="B2539" s="2" t="s">
        <v>892</v>
      </c>
      <c r="C2539" s="35">
        <v>19</v>
      </c>
    </row>
    <row r="2540" spans="1:3">
      <c r="A2540" t="s">
        <v>636</v>
      </c>
      <c r="B2540" s="2" t="s">
        <v>893</v>
      </c>
      <c r="C2540" s="35">
        <v>19</v>
      </c>
    </row>
    <row r="2541" spans="1:3">
      <c r="A2541" t="s">
        <v>636</v>
      </c>
      <c r="B2541" s="2" t="s">
        <v>894</v>
      </c>
      <c r="C2541" s="35">
        <v>19</v>
      </c>
    </row>
    <row r="2542" spans="1:3">
      <c r="A2542" t="s">
        <v>636</v>
      </c>
      <c r="B2542" s="2" t="s">
        <v>895</v>
      </c>
      <c r="C2542" s="35">
        <v>3</v>
      </c>
    </row>
    <row r="2543" spans="1:3">
      <c r="A2543" t="s">
        <v>636</v>
      </c>
      <c r="B2543" s="2" t="s">
        <v>896</v>
      </c>
      <c r="C2543" s="35">
        <v>3</v>
      </c>
    </row>
    <row r="2544" spans="1:3">
      <c r="A2544" t="s">
        <v>636</v>
      </c>
      <c r="B2544" s="2" t="s">
        <v>819</v>
      </c>
      <c r="C2544" s="35">
        <v>1</v>
      </c>
    </row>
    <row r="2545" spans="1:3">
      <c r="A2545" t="s">
        <v>636</v>
      </c>
      <c r="B2545" s="2" t="s">
        <v>897</v>
      </c>
      <c r="C2545" s="35">
        <v>3</v>
      </c>
    </row>
    <row r="2546" spans="1:3">
      <c r="A2546" t="s">
        <v>636</v>
      </c>
      <c r="B2546" s="2" t="s">
        <v>925</v>
      </c>
      <c r="C2546" s="35">
        <v>28</v>
      </c>
    </row>
    <row r="2547" spans="1:3">
      <c r="A2547" t="s">
        <v>636</v>
      </c>
      <c r="B2547" s="2" t="s">
        <v>899</v>
      </c>
      <c r="C2547" s="35">
        <v>21</v>
      </c>
    </row>
    <row r="2548" spans="1:3">
      <c r="A2548" t="s">
        <v>636</v>
      </c>
      <c r="B2548" s="2" t="s">
        <v>900</v>
      </c>
      <c r="C2548" s="35">
        <v>3</v>
      </c>
    </row>
    <row r="2549" spans="1:3">
      <c r="A2549" t="s">
        <v>636</v>
      </c>
      <c r="B2549" s="2" t="s">
        <v>841</v>
      </c>
      <c r="C2549" s="35">
        <v>1</v>
      </c>
    </row>
    <row r="2550" spans="1:3">
      <c r="A2550" t="s">
        <v>636</v>
      </c>
      <c r="B2550" s="2" t="s">
        <v>842</v>
      </c>
      <c r="C2550" s="35">
        <v>1</v>
      </c>
    </row>
    <row r="2551" spans="1:3">
      <c r="A2551" t="s">
        <v>636</v>
      </c>
      <c r="B2551" s="2" t="s">
        <v>901</v>
      </c>
      <c r="C2551" s="35">
        <v>3</v>
      </c>
    </row>
    <row r="2552" spans="1:3">
      <c r="A2552" t="s">
        <v>636</v>
      </c>
      <c r="B2552" s="2" t="s">
        <v>912</v>
      </c>
      <c r="C2552" s="35">
        <v>22</v>
      </c>
    </row>
    <row r="2553" spans="1:3">
      <c r="A2553" t="s">
        <v>636</v>
      </c>
      <c r="B2553" s="2" t="s">
        <v>854</v>
      </c>
      <c r="C2553" s="35">
        <v>3</v>
      </c>
    </row>
    <row r="2554" spans="1:3">
      <c r="A2554" t="s">
        <v>636</v>
      </c>
      <c r="B2554" s="2" t="s">
        <v>868</v>
      </c>
      <c r="C2554" s="35">
        <v>5</v>
      </c>
    </row>
    <row r="2555" spans="1:3">
      <c r="A2555" t="s">
        <v>636</v>
      </c>
      <c r="B2555" s="2" t="s">
        <v>926</v>
      </c>
      <c r="C2555" s="35">
        <v>28</v>
      </c>
    </row>
    <row r="2556" spans="1:3">
      <c r="A2556" t="s">
        <v>929</v>
      </c>
      <c r="B2556" s="2" t="s">
        <v>907</v>
      </c>
      <c r="C2556" s="35">
        <v>22</v>
      </c>
    </row>
    <row r="2557" spans="1:3">
      <c r="A2557" t="s">
        <v>929</v>
      </c>
      <c r="B2557" s="2" t="s">
        <v>908</v>
      </c>
      <c r="C2557" s="35">
        <v>23</v>
      </c>
    </row>
    <row r="2558" spans="1:3">
      <c r="A2558" t="s">
        <v>929</v>
      </c>
      <c r="B2558" s="2" t="s">
        <v>916</v>
      </c>
      <c r="C2558" s="35">
        <v>3</v>
      </c>
    </row>
    <row r="2559" spans="1:3">
      <c r="A2559" t="s">
        <v>929</v>
      </c>
      <c r="B2559" s="2" t="s">
        <v>917</v>
      </c>
      <c r="C2559" s="35">
        <v>27</v>
      </c>
    </row>
    <row r="2560" spans="1:3">
      <c r="A2560" t="s">
        <v>929</v>
      </c>
      <c r="B2560" s="2" t="s">
        <v>729</v>
      </c>
      <c r="C2560" s="35">
        <v>1</v>
      </c>
    </row>
    <row r="2561" spans="1:3">
      <c r="A2561" t="s">
        <v>929</v>
      </c>
      <c r="B2561" s="2" t="s">
        <v>920</v>
      </c>
      <c r="C2561" s="35">
        <v>3</v>
      </c>
    </row>
    <row r="2562" spans="1:3">
      <c r="A2562" t="s">
        <v>929</v>
      </c>
      <c r="B2562" s="2" t="s">
        <v>921</v>
      </c>
      <c r="C2562" s="35">
        <v>27</v>
      </c>
    </row>
    <row r="2563" spans="1:3">
      <c r="A2563" t="s">
        <v>929</v>
      </c>
      <c r="B2563" s="2" t="s">
        <v>890</v>
      </c>
      <c r="C2563" s="35">
        <v>1</v>
      </c>
    </row>
    <row r="2564" spans="1:3">
      <c r="A2564" t="s">
        <v>929</v>
      </c>
      <c r="B2564" s="2" t="s">
        <v>922</v>
      </c>
      <c r="C2564" s="35">
        <v>3</v>
      </c>
    </row>
    <row r="2565" spans="1:3">
      <c r="A2565" t="s">
        <v>929</v>
      </c>
      <c r="B2565" s="2" t="s">
        <v>923</v>
      </c>
      <c r="C2565" s="35">
        <v>3</v>
      </c>
    </row>
    <row r="2566" spans="1:3">
      <c r="A2566" t="s">
        <v>929</v>
      </c>
      <c r="B2566" s="2" t="s">
        <v>924</v>
      </c>
      <c r="C2566" s="35">
        <v>3</v>
      </c>
    </row>
    <row r="2567" spans="1:3">
      <c r="A2567" t="s">
        <v>929</v>
      </c>
      <c r="B2567" s="2" t="s">
        <v>910</v>
      </c>
      <c r="C2567" s="35">
        <v>1</v>
      </c>
    </row>
    <row r="2568" spans="1:3">
      <c r="A2568" t="s">
        <v>929</v>
      </c>
      <c r="B2568" s="2" t="s">
        <v>911</v>
      </c>
      <c r="C2568" s="35">
        <v>25</v>
      </c>
    </row>
    <row r="2569" spans="1:3">
      <c r="A2569" t="s">
        <v>929</v>
      </c>
      <c r="B2569" s="2" t="s">
        <v>912</v>
      </c>
      <c r="C2569" s="35">
        <v>22</v>
      </c>
    </row>
    <row r="2570" spans="1:3">
      <c r="A2570" t="s">
        <v>637</v>
      </c>
      <c r="B2570" s="2" t="s">
        <v>879</v>
      </c>
      <c r="C2570" s="35">
        <v>3</v>
      </c>
    </row>
    <row r="2571" spans="1:3">
      <c r="A2571" t="s">
        <v>637</v>
      </c>
      <c r="B2571" s="2" t="s">
        <v>914</v>
      </c>
      <c r="C2571" s="35">
        <v>9</v>
      </c>
    </row>
    <row r="2572" spans="1:3">
      <c r="A2572" t="s">
        <v>637</v>
      </c>
      <c r="B2572" s="2" t="s">
        <v>915</v>
      </c>
      <c r="C2572" s="35">
        <v>1</v>
      </c>
    </row>
    <row r="2573" spans="1:3">
      <c r="A2573" t="s">
        <v>637</v>
      </c>
      <c r="B2573" s="2" t="s">
        <v>606</v>
      </c>
      <c r="C2573" s="35">
        <v>1</v>
      </c>
    </row>
    <row r="2574" spans="1:3">
      <c r="A2574" t="s">
        <v>637</v>
      </c>
      <c r="B2574" s="2" t="s">
        <v>906</v>
      </c>
      <c r="C2574" s="35">
        <v>9</v>
      </c>
    </row>
    <row r="2575" spans="1:3">
      <c r="A2575" t="s">
        <v>637</v>
      </c>
      <c r="B2575" s="2" t="s">
        <v>907</v>
      </c>
      <c r="C2575" s="35">
        <v>22</v>
      </c>
    </row>
    <row r="2576" spans="1:3">
      <c r="A2576" t="s">
        <v>637</v>
      </c>
      <c r="B2576" s="2" t="s">
        <v>908</v>
      </c>
      <c r="C2576" s="35">
        <v>23</v>
      </c>
    </row>
    <row r="2577" spans="1:3">
      <c r="A2577" t="s">
        <v>637</v>
      </c>
      <c r="B2577" s="2" t="s">
        <v>619</v>
      </c>
      <c r="C2577" s="35">
        <v>1</v>
      </c>
    </row>
    <row r="2578" spans="1:3">
      <c r="A2578" t="s">
        <v>637</v>
      </c>
      <c r="B2578" s="2" t="s">
        <v>633</v>
      </c>
      <c r="C2578" s="35">
        <v>1</v>
      </c>
    </row>
    <row r="2579" spans="1:3">
      <c r="A2579" t="s">
        <v>637</v>
      </c>
      <c r="B2579" s="2" t="s">
        <v>663</v>
      </c>
      <c r="C2579" s="35">
        <v>1</v>
      </c>
    </row>
    <row r="2580" spans="1:3">
      <c r="A2580" t="s">
        <v>637</v>
      </c>
      <c r="B2580" s="2" t="s">
        <v>916</v>
      </c>
      <c r="C2580" s="35">
        <v>3</v>
      </c>
    </row>
    <row r="2581" spans="1:3">
      <c r="A2581" t="s">
        <v>637</v>
      </c>
      <c r="B2581" s="2" t="s">
        <v>882</v>
      </c>
      <c r="C2581" s="35">
        <v>3</v>
      </c>
    </row>
    <row r="2582" spans="1:3">
      <c r="A2582" t="s">
        <v>637</v>
      </c>
      <c r="B2582" s="2" t="s">
        <v>883</v>
      </c>
      <c r="C2582" s="35">
        <v>3</v>
      </c>
    </row>
    <row r="2583" spans="1:3">
      <c r="A2583" t="s">
        <v>637</v>
      </c>
      <c r="B2583" s="2" t="s">
        <v>884</v>
      </c>
      <c r="C2583" s="35">
        <v>3</v>
      </c>
    </row>
    <row r="2584" spans="1:3">
      <c r="A2584" t="s">
        <v>637</v>
      </c>
      <c r="B2584" s="2" t="s">
        <v>917</v>
      </c>
      <c r="C2584" s="35">
        <v>27</v>
      </c>
    </row>
    <row r="2585" spans="1:3">
      <c r="A2585" t="s">
        <v>637</v>
      </c>
      <c r="B2585" s="2" t="s">
        <v>885</v>
      </c>
      <c r="C2585" s="35">
        <v>3</v>
      </c>
    </row>
    <row r="2586" spans="1:3">
      <c r="A2586" t="s">
        <v>637</v>
      </c>
      <c r="B2586" s="2" t="s">
        <v>918</v>
      </c>
      <c r="C2586" s="35">
        <v>28</v>
      </c>
    </row>
    <row r="2587" spans="1:3">
      <c r="A2587" t="s">
        <v>637</v>
      </c>
      <c r="B2587" s="2" t="s">
        <v>919</v>
      </c>
      <c r="C2587" s="35">
        <v>28</v>
      </c>
    </row>
    <row r="2588" spans="1:3">
      <c r="A2588" t="s">
        <v>637</v>
      </c>
      <c r="B2588" s="2" t="s">
        <v>729</v>
      </c>
      <c r="C2588" s="35">
        <v>1</v>
      </c>
    </row>
    <row r="2589" spans="1:3">
      <c r="A2589" t="s">
        <v>637</v>
      </c>
      <c r="B2589" s="2" t="s">
        <v>920</v>
      </c>
      <c r="C2589" s="35">
        <v>3</v>
      </c>
    </row>
    <row r="2590" spans="1:3">
      <c r="A2590" t="s">
        <v>637</v>
      </c>
      <c r="B2590" s="2" t="s">
        <v>921</v>
      </c>
      <c r="C2590" s="35">
        <v>27</v>
      </c>
    </row>
    <row r="2591" spans="1:3">
      <c r="A2591" t="s">
        <v>637</v>
      </c>
      <c r="B2591" s="2" t="s">
        <v>762</v>
      </c>
      <c r="C2591" s="35">
        <v>3</v>
      </c>
    </row>
    <row r="2592" spans="1:3">
      <c r="A2592" t="s">
        <v>637</v>
      </c>
      <c r="B2592" s="2" t="s">
        <v>890</v>
      </c>
      <c r="C2592" s="35">
        <v>1</v>
      </c>
    </row>
    <row r="2593" spans="1:3">
      <c r="A2593" t="s">
        <v>637</v>
      </c>
      <c r="B2593" s="2" t="s">
        <v>922</v>
      </c>
      <c r="C2593" s="35">
        <v>3</v>
      </c>
    </row>
    <row r="2594" spans="1:3">
      <c r="A2594" t="s">
        <v>637</v>
      </c>
      <c r="B2594" s="2" t="s">
        <v>923</v>
      </c>
      <c r="C2594" s="35">
        <v>3</v>
      </c>
    </row>
    <row r="2595" spans="1:3">
      <c r="A2595" t="s">
        <v>637</v>
      </c>
      <c r="B2595" s="2" t="s">
        <v>924</v>
      </c>
      <c r="C2595" s="35">
        <v>3</v>
      </c>
    </row>
    <row r="2596" spans="1:3">
      <c r="A2596" t="s">
        <v>637</v>
      </c>
      <c r="B2596" s="2" t="s">
        <v>892</v>
      </c>
      <c r="C2596" s="35">
        <v>19</v>
      </c>
    </row>
    <row r="2597" spans="1:3">
      <c r="A2597" t="s">
        <v>637</v>
      </c>
      <c r="B2597" s="2" t="s">
        <v>893</v>
      </c>
      <c r="C2597" s="35">
        <v>19</v>
      </c>
    </row>
    <row r="2598" spans="1:3">
      <c r="A2598" t="s">
        <v>637</v>
      </c>
      <c r="B2598" s="2" t="s">
        <v>894</v>
      </c>
      <c r="C2598" s="35">
        <v>19</v>
      </c>
    </row>
    <row r="2599" spans="1:3">
      <c r="A2599" t="s">
        <v>637</v>
      </c>
      <c r="B2599" s="2" t="s">
        <v>895</v>
      </c>
      <c r="C2599" s="35">
        <v>3</v>
      </c>
    </row>
    <row r="2600" spans="1:3">
      <c r="A2600" t="s">
        <v>637</v>
      </c>
      <c r="B2600" s="2" t="s">
        <v>896</v>
      </c>
      <c r="C2600" s="35">
        <v>3</v>
      </c>
    </row>
    <row r="2601" spans="1:3">
      <c r="A2601" t="s">
        <v>637</v>
      </c>
      <c r="B2601" s="2" t="s">
        <v>819</v>
      </c>
      <c r="C2601" s="35">
        <v>1</v>
      </c>
    </row>
    <row r="2602" spans="1:3">
      <c r="A2602" t="s">
        <v>637</v>
      </c>
      <c r="B2602" s="2" t="s">
        <v>897</v>
      </c>
      <c r="C2602" s="35">
        <v>3</v>
      </c>
    </row>
    <row r="2603" spans="1:3">
      <c r="A2603" t="s">
        <v>637</v>
      </c>
      <c r="B2603" s="2" t="s">
        <v>925</v>
      </c>
      <c r="C2603" s="35">
        <v>28</v>
      </c>
    </row>
    <row r="2604" spans="1:3">
      <c r="A2604" t="s">
        <v>637</v>
      </c>
      <c r="B2604" s="2" t="s">
        <v>899</v>
      </c>
      <c r="C2604" s="35">
        <v>21</v>
      </c>
    </row>
    <row r="2605" spans="1:3">
      <c r="A2605" t="s">
        <v>637</v>
      </c>
      <c r="B2605" s="2" t="s">
        <v>900</v>
      </c>
      <c r="C2605" s="35">
        <v>3</v>
      </c>
    </row>
    <row r="2606" spans="1:3">
      <c r="A2606" t="s">
        <v>637</v>
      </c>
      <c r="B2606" s="2" t="s">
        <v>841</v>
      </c>
      <c r="C2606" s="35">
        <v>1</v>
      </c>
    </row>
    <row r="2607" spans="1:3">
      <c r="A2607" t="s">
        <v>637</v>
      </c>
      <c r="B2607" s="2" t="s">
        <v>842</v>
      </c>
      <c r="C2607" s="35">
        <v>1</v>
      </c>
    </row>
    <row r="2608" spans="1:3">
      <c r="A2608" t="s">
        <v>637</v>
      </c>
      <c r="B2608" s="2" t="s">
        <v>901</v>
      </c>
      <c r="C2608" s="35">
        <v>3</v>
      </c>
    </row>
    <row r="2609" spans="1:3">
      <c r="A2609" t="s">
        <v>637</v>
      </c>
      <c r="B2609" s="2" t="s">
        <v>912</v>
      </c>
      <c r="C2609" s="35">
        <v>22</v>
      </c>
    </row>
    <row r="2610" spans="1:3">
      <c r="A2610" t="s">
        <v>637</v>
      </c>
      <c r="B2610" s="2" t="s">
        <v>854</v>
      </c>
      <c r="C2610" s="35">
        <v>3</v>
      </c>
    </row>
    <row r="2611" spans="1:3">
      <c r="A2611" t="s">
        <v>637</v>
      </c>
      <c r="B2611" s="2" t="s">
        <v>868</v>
      </c>
      <c r="C2611" s="35">
        <v>5</v>
      </c>
    </row>
    <row r="2612" spans="1:3">
      <c r="A2612" t="s">
        <v>637</v>
      </c>
      <c r="B2612" s="2" t="s">
        <v>926</v>
      </c>
      <c r="C2612" s="35">
        <v>28</v>
      </c>
    </row>
    <row r="2613" spans="1:3">
      <c r="A2613" t="s">
        <v>638</v>
      </c>
      <c r="B2613" s="2" t="s">
        <v>879</v>
      </c>
      <c r="C2613" s="35">
        <v>3</v>
      </c>
    </row>
    <row r="2614" spans="1:3">
      <c r="A2614" t="s">
        <v>638</v>
      </c>
      <c r="B2614" s="2" t="s">
        <v>906</v>
      </c>
      <c r="C2614" s="35">
        <v>9</v>
      </c>
    </row>
    <row r="2615" spans="1:3">
      <c r="A2615" t="s">
        <v>638</v>
      </c>
      <c r="B2615" s="2" t="s">
        <v>880</v>
      </c>
      <c r="C2615" s="35">
        <v>8</v>
      </c>
    </row>
    <row r="2616" spans="1:3">
      <c r="A2616" t="s">
        <v>638</v>
      </c>
      <c r="B2616" s="2" t="s">
        <v>907</v>
      </c>
      <c r="C2616" s="35">
        <v>22</v>
      </c>
    </row>
    <row r="2617" spans="1:3">
      <c r="A2617" t="s">
        <v>638</v>
      </c>
      <c r="B2617" s="2" t="s">
        <v>908</v>
      </c>
      <c r="C2617" s="35">
        <v>23</v>
      </c>
    </row>
    <row r="2618" spans="1:3">
      <c r="A2618" t="s">
        <v>638</v>
      </c>
      <c r="B2618" s="2" t="s">
        <v>619</v>
      </c>
      <c r="C2618" s="35">
        <v>1</v>
      </c>
    </row>
    <row r="2619" spans="1:3">
      <c r="A2619" t="s">
        <v>638</v>
      </c>
      <c r="B2619" s="2" t="s">
        <v>706</v>
      </c>
      <c r="C2619" s="35">
        <v>11</v>
      </c>
    </row>
    <row r="2620" spans="1:3">
      <c r="A2620" t="s">
        <v>638</v>
      </c>
      <c r="B2620" s="2" t="s">
        <v>729</v>
      </c>
      <c r="C2620" s="35">
        <v>1</v>
      </c>
    </row>
    <row r="2621" spans="1:3">
      <c r="A2621" t="s">
        <v>638</v>
      </c>
      <c r="B2621" s="2" t="s">
        <v>909</v>
      </c>
      <c r="C2621" s="35">
        <v>24</v>
      </c>
    </row>
    <row r="2622" spans="1:3">
      <c r="A2622" t="s">
        <v>638</v>
      </c>
      <c r="B2622" s="2" t="s">
        <v>890</v>
      </c>
      <c r="C2622" s="35">
        <v>1</v>
      </c>
    </row>
    <row r="2623" spans="1:3">
      <c r="A2623" t="s">
        <v>638</v>
      </c>
      <c r="B2623" s="2" t="s">
        <v>922</v>
      </c>
      <c r="C2623" s="35">
        <v>3</v>
      </c>
    </row>
    <row r="2624" spans="1:3">
      <c r="A2624" t="s">
        <v>638</v>
      </c>
      <c r="B2624" s="2" t="s">
        <v>923</v>
      </c>
      <c r="C2624" s="35">
        <v>3</v>
      </c>
    </row>
    <row r="2625" spans="1:3">
      <c r="A2625" t="s">
        <v>638</v>
      </c>
      <c r="B2625" s="2" t="s">
        <v>924</v>
      </c>
      <c r="C2625" s="35">
        <v>3</v>
      </c>
    </row>
    <row r="2626" spans="1:3">
      <c r="A2626" t="s">
        <v>638</v>
      </c>
      <c r="B2626" s="2" t="s">
        <v>910</v>
      </c>
      <c r="C2626" s="35">
        <v>1</v>
      </c>
    </row>
    <row r="2627" spans="1:3">
      <c r="A2627" t="s">
        <v>638</v>
      </c>
      <c r="B2627" s="2" t="s">
        <v>911</v>
      </c>
      <c r="C2627" s="35">
        <v>25</v>
      </c>
    </row>
    <row r="2628" spans="1:3">
      <c r="A2628" t="s">
        <v>638</v>
      </c>
      <c r="B2628" s="2" t="s">
        <v>892</v>
      </c>
      <c r="C2628" s="35">
        <v>19</v>
      </c>
    </row>
    <row r="2629" spans="1:3">
      <c r="A2629" t="s">
        <v>638</v>
      </c>
      <c r="B2629" s="2" t="s">
        <v>893</v>
      </c>
      <c r="C2629" s="35">
        <v>19</v>
      </c>
    </row>
    <row r="2630" spans="1:3">
      <c r="A2630" t="s">
        <v>638</v>
      </c>
      <c r="B2630" s="2" t="s">
        <v>894</v>
      </c>
      <c r="C2630" s="35">
        <v>19</v>
      </c>
    </row>
    <row r="2631" spans="1:3">
      <c r="A2631" t="s">
        <v>638</v>
      </c>
      <c r="B2631" s="2" t="s">
        <v>819</v>
      </c>
      <c r="C2631" s="35">
        <v>1</v>
      </c>
    </row>
    <row r="2632" spans="1:3">
      <c r="A2632" t="s">
        <v>638</v>
      </c>
      <c r="B2632" s="2" t="s">
        <v>898</v>
      </c>
      <c r="C2632" s="35">
        <v>20</v>
      </c>
    </row>
    <row r="2633" spans="1:3">
      <c r="A2633" t="s">
        <v>638</v>
      </c>
      <c r="B2633" s="2" t="s">
        <v>900</v>
      </c>
      <c r="C2633" s="35">
        <v>3</v>
      </c>
    </row>
    <row r="2634" spans="1:3">
      <c r="A2634" t="s">
        <v>638</v>
      </c>
      <c r="B2634" s="2" t="s">
        <v>841</v>
      </c>
      <c r="C2634" s="35">
        <v>1</v>
      </c>
    </row>
    <row r="2635" spans="1:3">
      <c r="A2635" t="s">
        <v>638</v>
      </c>
      <c r="B2635" s="2" t="s">
        <v>842</v>
      </c>
      <c r="C2635" s="35">
        <v>1</v>
      </c>
    </row>
    <row r="2636" spans="1:3">
      <c r="A2636" t="s">
        <v>638</v>
      </c>
      <c r="B2636" s="2" t="s">
        <v>912</v>
      </c>
      <c r="C2636" s="35">
        <v>22</v>
      </c>
    </row>
    <row r="2637" spans="1:3">
      <c r="A2637" t="s">
        <v>638</v>
      </c>
      <c r="B2637" s="2" t="s">
        <v>913</v>
      </c>
      <c r="C2637" s="35">
        <v>26</v>
      </c>
    </row>
    <row r="2638" spans="1:3">
      <c r="A2638" t="s">
        <v>639</v>
      </c>
      <c r="B2638" s="2" t="s">
        <v>914</v>
      </c>
      <c r="C2638" s="35">
        <v>9</v>
      </c>
    </row>
    <row r="2639" spans="1:3">
      <c r="A2639" t="s">
        <v>639</v>
      </c>
      <c r="B2639" s="2" t="s">
        <v>915</v>
      </c>
      <c r="C2639" s="35">
        <v>1</v>
      </c>
    </row>
    <row r="2640" spans="1:3">
      <c r="A2640" t="s">
        <v>639</v>
      </c>
      <c r="B2640" s="2" t="s">
        <v>906</v>
      </c>
      <c r="C2640" s="35">
        <v>9</v>
      </c>
    </row>
    <row r="2641" spans="1:3">
      <c r="A2641" t="s">
        <v>639</v>
      </c>
      <c r="B2641" s="2" t="s">
        <v>907</v>
      </c>
      <c r="C2641" s="35">
        <v>22</v>
      </c>
    </row>
    <row r="2642" spans="1:3">
      <c r="A2642" t="s">
        <v>639</v>
      </c>
      <c r="B2642" s="2" t="s">
        <v>908</v>
      </c>
      <c r="C2642" s="35">
        <v>23</v>
      </c>
    </row>
    <row r="2643" spans="1:3">
      <c r="A2643" t="s">
        <v>639</v>
      </c>
      <c r="B2643" s="2" t="s">
        <v>619</v>
      </c>
      <c r="C2643" s="35">
        <v>1</v>
      </c>
    </row>
    <row r="2644" spans="1:3">
      <c r="A2644" t="s">
        <v>639</v>
      </c>
      <c r="B2644" s="2" t="s">
        <v>663</v>
      </c>
      <c r="C2644" s="35">
        <v>1</v>
      </c>
    </row>
    <row r="2645" spans="1:3">
      <c r="A2645" t="s">
        <v>639</v>
      </c>
      <c r="B2645" s="2" t="s">
        <v>916</v>
      </c>
      <c r="C2645" s="35">
        <v>3</v>
      </c>
    </row>
    <row r="2646" spans="1:3">
      <c r="A2646" t="s">
        <v>639</v>
      </c>
      <c r="B2646" s="2" t="s">
        <v>882</v>
      </c>
      <c r="C2646" s="35">
        <v>3</v>
      </c>
    </row>
    <row r="2647" spans="1:3">
      <c r="A2647" t="s">
        <v>639</v>
      </c>
      <c r="B2647" s="2" t="s">
        <v>883</v>
      </c>
      <c r="C2647" s="35">
        <v>3</v>
      </c>
    </row>
    <row r="2648" spans="1:3">
      <c r="A2648" t="s">
        <v>639</v>
      </c>
      <c r="B2648" s="2" t="s">
        <v>884</v>
      </c>
      <c r="C2648" s="35">
        <v>3</v>
      </c>
    </row>
    <row r="2649" spans="1:3">
      <c r="A2649" t="s">
        <v>639</v>
      </c>
      <c r="B2649" s="2" t="s">
        <v>917</v>
      </c>
      <c r="C2649" s="35">
        <v>27</v>
      </c>
    </row>
    <row r="2650" spans="1:3">
      <c r="A2650" t="s">
        <v>639</v>
      </c>
      <c r="B2650" s="2" t="s">
        <v>885</v>
      </c>
      <c r="C2650" s="35">
        <v>3</v>
      </c>
    </row>
    <row r="2651" spans="1:3">
      <c r="A2651" t="s">
        <v>639</v>
      </c>
      <c r="B2651" s="2" t="s">
        <v>918</v>
      </c>
      <c r="C2651" s="35">
        <v>28</v>
      </c>
    </row>
    <row r="2652" spans="1:3">
      <c r="A2652" t="s">
        <v>639</v>
      </c>
      <c r="B2652" s="2" t="s">
        <v>919</v>
      </c>
      <c r="C2652" s="35">
        <v>28</v>
      </c>
    </row>
    <row r="2653" spans="1:3">
      <c r="A2653" t="s">
        <v>639</v>
      </c>
      <c r="B2653" s="2" t="s">
        <v>729</v>
      </c>
      <c r="C2653" s="35">
        <v>1</v>
      </c>
    </row>
    <row r="2654" spans="1:3">
      <c r="A2654" t="s">
        <v>639</v>
      </c>
      <c r="B2654" s="2" t="s">
        <v>920</v>
      </c>
      <c r="C2654" s="35">
        <v>3</v>
      </c>
    </row>
    <row r="2655" spans="1:3">
      <c r="A2655" t="s">
        <v>639</v>
      </c>
      <c r="B2655" s="2" t="s">
        <v>921</v>
      </c>
      <c r="C2655" s="35">
        <v>27</v>
      </c>
    </row>
    <row r="2656" spans="1:3">
      <c r="A2656" t="s">
        <v>639</v>
      </c>
      <c r="B2656" s="2" t="s">
        <v>762</v>
      </c>
      <c r="C2656" s="35">
        <v>3</v>
      </c>
    </row>
    <row r="2657" spans="1:3">
      <c r="A2657" t="s">
        <v>639</v>
      </c>
      <c r="B2657" s="2" t="s">
        <v>890</v>
      </c>
      <c r="C2657" s="35">
        <v>1</v>
      </c>
    </row>
    <row r="2658" spans="1:3">
      <c r="A2658" t="s">
        <v>639</v>
      </c>
      <c r="B2658" s="2" t="s">
        <v>922</v>
      </c>
      <c r="C2658" s="35">
        <v>3</v>
      </c>
    </row>
    <row r="2659" spans="1:3">
      <c r="A2659" t="s">
        <v>639</v>
      </c>
      <c r="B2659" s="2" t="s">
        <v>923</v>
      </c>
      <c r="C2659" s="35">
        <v>3</v>
      </c>
    </row>
    <row r="2660" spans="1:3">
      <c r="A2660" t="s">
        <v>639</v>
      </c>
      <c r="B2660" s="2" t="s">
        <v>924</v>
      </c>
      <c r="C2660" s="35">
        <v>3</v>
      </c>
    </row>
    <row r="2661" spans="1:3">
      <c r="A2661" t="s">
        <v>639</v>
      </c>
      <c r="B2661" s="2" t="s">
        <v>892</v>
      </c>
      <c r="C2661" s="35">
        <v>19</v>
      </c>
    </row>
    <row r="2662" spans="1:3">
      <c r="A2662" t="s">
        <v>639</v>
      </c>
      <c r="B2662" s="2" t="s">
        <v>893</v>
      </c>
      <c r="C2662" s="35">
        <v>19</v>
      </c>
    </row>
    <row r="2663" spans="1:3">
      <c r="A2663" t="s">
        <v>639</v>
      </c>
      <c r="B2663" s="2" t="s">
        <v>894</v>
      </c>
      <c r="C2663" s="35">
        <v>19</v>
      </c>
    </row>
    <row r="2664" spans="1:3">
      <c r="A2664" t="s">
        <v>639</v>
      </c>
      <c r="B2664" s="2" t="s">
        <v>895</v>
      </c>
      <c r="C2664" s="35">
        <v>3</v>
      </c>
    </row>
    <row r="2665" spans="1:3">
      <c r="A2665" t="s">
        <v>639</v>
      </c>
      <c r="B2665" s="2" t="s">
        <v>896</v>
      </c>
      <c r="C2665" s="35">
        <v>3</v>
      </c>
    </row>
    <row r="2666" spans="1:3">
      <c r="A2666" t="s">
        <v>639</v>
      </c>
      <c r="B2666" s="2" t="s">
        <v>819</v>
      </c>
      <c r="C2666" s="35">
        <v>1</v>
      </c>
    </row>
    <row r="2667" spans="1:3">
      <c r="A2667" t="s">
        <v>639</v>
      </c>
      <c r="B2667" s="2" t="s">
        <v>897</v>
      </c>
      <c r="C2667" s="35">
        <v>3</v>
      </c>
    </row>
    <row r="2668" spans="1:3">
      <c r="A2668" t="s">
        <v>639</v>
      </c>
      <c r="B2668" s="2" t="s">
        <v>925</v>
      </c>
      <c r="C2668" s="35">
        <v>28</v>
      </c>
    </row>
    <row r="2669" spans="1:3">
      <c r="A2669" t="s">
        <v>639</v>
      </c>
      <c r="B2669" s="2" t="s">
        <v>899</v>
      </c>
      <c r="C2669" s="35">
        <v>21</v>
      </c>
    </row>
    <row r="2670" spans="1:3">
      <c r="A2670" t="s">
        <v>639</v>
      </c>
      <c r="B2670" s="2" t="s">
        <v>900</v>
      </c>
      <c r="C2670" s="35">
        <v>3</v>
      </c>
    </row>
    <row r="2671" spans="1:3">
      <c r="A2671" t="s">
        <v>639</v>
      </c>
      <c r="B2671" s="2" t="s">
        <v>841</v>
      </c>
      <c r="C2671" s="35">
        <v>1</v>
      </c>
    </row>
    <row r="2672" spans="1:3">
      <c r="A2672" t="s">
        <v>639</v>
      </c>
      <c r="B2672" s="2" t="s">
        <v>842</v>
      </c>
      <c r="C2672" s="35">
        <v>1</v>
      </c>
    </row>
    <row r="2673" spans="1:3">
      <c r="A2673" t="s">
        <v>639</v>
      </c>
      <c r="B2673" s="2" t="s">
        <v>901</v>
      </c>
      <c r="C2673" s="35">
        <v>3</v>
      </c>
    </row>
    <row r="2674" spans="1:3">
      <c r="A2674" t="s">
        <v>639</v>
      </c>
      <c r="B2674" s="2" t="s">
        <v>912</v>
      </c>
      <c r="C2674" s="35">
        <v>22</v>
      </c>
    </row>
    <row r="2675" spans="1:3">
      <c r="A2675" t="s">
        <v>639</v>
      </c>
      <c r="B2675" s="2" t="s">
        <v>854</v>
      </c>
      <c r="C2675" s="35">
        <v>3</v>
      </c>
    </row>
    <row r="2676" spans="1:3">
      <c r="A2676" t="s">
        <v>639</v>
      </c>
      <c r="B2676" s="2" t="s">
        <v>868</v>
      </c>
      <c r="C2676" s="35">
        <v>5</v>
      </c>
    </row>
    <row r="2677" spans="1:3">
      <c r="A2677" t="s">
        <v>639</v>
      </c>
      <c r="B2677" s="2" t="s">
        <v>926</v>
      </c>
      <c r="C2677" s="35">
        <v>28</v>
      </c>
    </row>
    <row r="2678" spans="1:3">
      <c r="A2678" t="s">
        <v>640</v>
      </c>
      <c r="B2678" s="2" t="s">
        <v>879</v>
      </c>
      <c r="C2678" s="35">
        <v>3</v>
      </c>
    </row>
    <row r="2679" spans="1:3">
      <c r="A2679" t="s">
        <v>640</v>
      </c>
      <c r="B2679" s="2" t="s">
        <v>606</v>
      </c>
      <c r="C2679" s="35">
        <v>1</v>
      </c>
    </row>
    <row r="2680" spans="1:3">
      <c r="A2680" t="s">
        <v>640</v>
      </c>
      <c r="B2680" s="2" t="s">
        <v>880</v>
      </c>
      <c r="C2680" s="35">
        <v>8</v>
      </c>
    </row>
    <row r="2681" spans="1:3">
      <c r="A2681" t="s">
        <v>640</v>
      </c>
      <c r="B2681" s="2" t="s">
        <v>908</v>
      </c>
      <c r="C2681" s="35">
        <v>23</v>
      </c>
    </row>
    <row r="2682" spans="1:3">
      <c r="A2682" t="s">
        <v>640</v>
      </c>
      <c r="B2682" s="2" t="s">
        <v>619</v>
      </c>
      <c r="C2682" s="35">
        <v>1</v>
      </c>
    </row>
    <row r="2683" spans="1:3">
      <c r="A2683" t="s">
        <v>640</v>
      </c>
      <c r="B2683" s="2" t="s">
        <v>648</v>
      </c>
      <c r="C2683" s="35">
        <v>5</v>
      </c>
    </row>
    <row r="2684" spans="1:3">
      <c r="A2684" t="s">
        <v>640</v>
      </c>
      <c r="B2684" s="2" t="s">
        <v>706</v>
      </c>
      <c r="C2684" s="35">
        <v>11</v>
      </c>
    </row>
    <row r="2685" spans="1:3">
      <c r="A2685" t="s">
        <v>640</v>
      </c>
      <c r="B2685" s="2" t="s">
        <v>729</v>
      </c>
      <c r="C2685" s="35">
        <v>1</v>
      </c>
    </row>
    <row r="2686" spans="1:3">
      <c r="A2686" t="s">
        <v>640</v>
      </c>
      <c r="B2686" s="2" t="s">
        <v>909</v>
      </c>
      <c r="C2686" s="35">
        <v>24</v>
      </c>
    </row>
    <row r="2687" spans="1:3">
      <c r="A2687" t="s">
        <v>640</v>
      </c>
      <c r="B2687" s="2" t="s">
        <v>890</v>
      </c>
      <c r="C2687" s="35">
        <v>1</v>
      </c>
    </row>
    <row r="2688" spans="1:3">
      <c r="A2688" t="s">
        <v>640</v>
      </c>
      <c r="B2688" s="2" t="s">
        <v>911</v>
      </c>
      <c r="C2688" s="35">
        <v>25</v>
      </c>
    </row>
    <row r="2689" spans="1:3">
      <c r="A2689" t="s">
        <v>640</v>
      </c>
      <c r="B2689" s="2" t="s">
        <v>892</v>
      </c>
      <c r="C2689" s="35">
        <v>19</v>
      </c>
    </row>
    <row r="2690" spans="1:3">
      <c r="A2690" t="s">
        <v>640</v>
      </c>
      <c r="B2690" s="2" t="s">
        <v>893</v>
      </c>
      <c r="C2690" s="35">
        <v>19</v>
      </c>
    </row>
    <row r="2691" spans="1:3">
      <c r="A2691" t="s">
        <v>640</v>
      </c>
      <c r="B2691" s="2" t="s">
        <v>894</v>
      </c>
      <c r="C2691" s="35">
        <v>19</v>
      </c>
    </row>
    <row r="2692" spans="1:3">
      <c r="A2692" t="s">
        <v>640</v>
      </c>
      <c r="B2692" s="2" t="s">
        <v>819</v>
      </c>
      <c r="C2692" s="35">
        <v>1</v>
      </c>
    </row>
    <row r="2693" spans="1:3">
      <c r="A2693" t="s">
        <v>640</v>
      </c>
      <c r="B2693" s="2" t="s">
        <v>898</v>
      </c>
      <c r="C2693" s="35">
        <v>20</v>
      </c>
    </row>
    <row r="2694" spans="1:3">
      <c r="A2694" t="s">
        <v>640</v>
      </c>
      <c r="B2694" s="2" t="s">
        <v>900</v>
      </c>
      <c r="C2694" s="35">
        <v>3</v>
      </c>
    </row>
    <row r="2695" spans="1:3">
      <c r="A2695" t="s">
        <v>640</v>
      </c>
      <c r="B2695" s="2" t="s">
        <v>841</v>
      </c>
      <c r="C2695" s="35">
        <v>1</v>
      </c>
    </row>
    <row r="2696" spans="1:3">
      <c r="A2696" t="s">
        <v>640</v>
      </c>
      <c r="B2696" s="2" t="s">
        <v>842</v>
      </c>
      <c r="C2696" s="35">
        <v>1</v>
      </c>
    </row>
    <row r="2697" spans="1:3">
      <c r="A2697" t="s">
        <v>640</v>
      </c>
      <c r="B2697" s="2" t="s">
        <v>868</v>
      </c>
      <c r="C2697" s="35">
        <v>5</v>
      </c>
    </row>
    <row r="2698" spans="1:3">
      <c r="A2698" t="s">
        <v>641</v>
      </c>
      <c r="B2698" s="2" t="s">
        <v>879</v>
      </c>
      <c r="C2698" s="35">
        <v>3</v>
      </c>
    </row>
    <row r="2699" spans="1:3">
      <c r="A2699" t="s">
        <v>641</v>
      </c>
      <c r="B2699" s="2" t="s">
        <v>606</v>
      </c>
      <c r="C2699" s="35">
        <v>1</v>
      </c>
    </row>
    <row r="2700" spans="1:3">
      <c r="A2700" t="s">
        <v>641</v>
      </c>
      <c r="B2700" s="2" t="s">
        <v>880</v>
      </c>
      <c r="C2700" s="35">
        <v>8</v>
      </c>
    </row>
    <row r="2701" spans="1:3">
      <c r="A2701" t="s">
        <v>641</v>
      </c>
      <c r="B2701" s="2" t="s">
        <v>908</v>
      </c>
      <c r="C2701" s="35">
        <v>23</v>
      </c>
    </row>
    <row r="2702" spans="1:3">
      <c r="A2702" t="s">
        <v>641</v>
      </c>
      <c r="B2702" s="2" t="s">
        <v>619</v>
      </c>
      <c r="C2702" s="35">
        <v>1</v>
      </c>
    </row>
    <row r="2703" spans="1:3">
      <c r="A2703" t="s">
        <v>641</v>
      </c>
      <c r="B2703" s="2" t="s">
        <v>648</v>
      </c>
      <c r="C2703" s="35">
        <v>5</v>
      </c>
    </row>
    <row r="2704" spans="1:3">
      <c r="A2704" t="s">
        <v>641</v>
      </c>
      <c r="B2704" s="2" t="s">
        <v>706</v>
      </c>
      <c r="C2704" s="35">
        <v>11</v>
      </c>
    </row>
    <row r="2705" spans="1:3">
      <c r="A2705" t="s">
        <v>641</v>
      </c>
      <c r="B2705" s="2" t="s">
        <v>729</v>
      </c>
      <c r="C2705" s="35">
        <v>1</v>
      </c>
    </row>
    <row r="2706" spans="1:3">
      <c r="A2706" t="s">
        <v>641</v>
      </c>
      <c r="B2706" s="2" t="s">
        <v>909</v>
      </c>
      <c r="C2706" s="35">
        <v>24</v>
      </c>
    </row>
    <row r="2707" spans="1:3">
      <c r="A2707" t="s">
        <v>641</v>
      </c>
      <c r="B2707" s="2" t="s">
        <v>890</v>
      </c>
      <c r="C2707" s="35">
        <v>1</v>
      </c>
    </row>
    <row r="2708" spans="1:3">
      <c r="A2708" t="s">
        <v>641</v>
      </c>
      <c r="B2708" s="2" t="s">
        <v>911</v>
      </c>
      <c r="C2708" s="35">
        <v>25</v>
      </c>
    </row>
    <row r="2709" spans="1:3">
      <c r="A2709" t="s">
        <v>641</v>
      </c>
      <c r="B2709" s="2" t="s">
        <v>892</v>
      </c>
      <c r="C2709" s="35">
        <v>19</v>
      </c>
    </row>
    <row r="2710" spans="1:3">
      <c r="A2710" t="s">
        <v>641</v>
      </c>
      <c r="B2710" s="2" t="s">
        <v>893</v>
      </c>
      <c r="C2710" s="35">
        <v>19</v>
      </c>
    </row>
    <row r="2711" spans="1:3">
      <c r="A2711" t="s">
        <v>641</v>
      </c>
      <c r="B2711" s="2" t="s">
        <v>894</v>
      </c>
      <c r="C2711" s="35">
        <v>19</v>
      </c>
    </row>
    <row r="2712" spans="1:3">
      <c r="A2712" t="s">
        <v>641</v>
      </c>
      <c r="B2712" s="2" t="s">
        <v>819</v>
      </c>
      <c r="C2712" s="35">
        <v>1</v>
      </c>
    </row>
    <row r="2713" spans="1:3">
      <c r="A2713" t="s">
        <v>641</v>
      </c>
      <c r="B2713" s="2" t="s">
        <v>898</v>
      </c>
      <c r="C2713" s="35">
        <v>20</v>
      </c>
    </row>
    <row r="2714" spans="1:3">
      <c r="A2714" t="s">
        <v>641</v>
      </c>
      <c r="B2714" s="2" t="s">
        <v>900</v>
      </c>
      <c r="C2714" s="35">
        <v>3</v>
      </c>
    </row>
    <row r="2715" spans="1:3">
      <c r="A2715" t="s">
        <v>641</v>
      </c>
      <c r="B2715" s="2" t="s">
        <v>841</v>
      </c>
      <c r="C2715" s="35">
        <v>1</v>
      </c>
    </row>
    <row r="2716" spans="1:3">
      <c r="A2716" t="s">
        <v>641</v>
      </c>
      <c r="B2716" s="2" t="s">
        <v>842</v>
      </c>
      <c r="C2716" s="35">
        <v>1</v>
      </c>
    </row>
    <row r="2717" spans="1:3">
      <c r="A2717" t="s">
        <v>641</v>
      </c>
      <c r="B2717" s="2" t="s">
        <v>868</v>
      </c>
      <c r="C2717" s="35">
        <v>5</v>
      </c>
    </row>
    <row r="2718" spans="1:3">
      <c r="A2718" t="s">
        <v>642</v>
      </c>
      <c r="B2718" s="2" t="s">
        <v>879</v>
      </c>
      <c r="C2718" s="35">
        <v>3</v>
      </c>
    </row>
    <row r="2719" spans="1:3">
      <c r="A2719" t="s">
        <v>642</v>
      </c>
      <c r="B2719" s="2" t="s">
        <v>606</v>
      </c>
      <c r="C2719" s="35">
        <v>1</v>
      </c>
    </row>
    <row r="2720" spans="1:3">
      <c r="A2720" t="s">
        <v>642</v>
      </c>
      <c r="B2720" s="2" t="s">
        <v>880</v>
      </c>
      <c r="C2720" s="35">
        <v>8</v>
      </c>
    </row>
    <row r="2721" spans="1:3">
      <c r="A2721" t="s">
        <v>642</v>
      </c>
      <c r="B2721" s="2" t="s">
        <v>908</v>
      </c>
      <c r="C2721" s="35">
        <v>23</v>
      </c>
    </row>
    <row r="2722" spans="1:3">
      <c r="A2722" t="s">
        <v>642</v>
      </c>
      <c r="B2722" s="2" t="s">
        <v>619</v>
      </c>
      <c r="C2722" s="35">
        <v>1</v>
      </c>
    </row>
    <row r="2723" spans="1:3">
      <c r="A2723" t="s">
        <v>642</v>
      </c>
      <c r="B2723" s="2" t="s">
        <v>648</v>
      </c>
      <c r="C2723" s="35">
        <v>5</v>
      </c>
    </row>
    <row r="2724" spans="1:3">
      <c r="A2724" t="s">
        <v>642</v>
      </c>
      <c r="B2724" s="2" t="s">
        <v>706</v>
      </c>
      <c r="C2724" s="35">
        <v>11</v>
      </c>
    </row>
    <row r="2725" spans="1:3">
      <c r="A2725" t="s">
        <v>642</v>
      </c>
      <c r="B2725" s="2" t="s">
        <v>729</v>
      </c>
      <c r="C2725" s="35">
        <v>1</v>
      </c>
    </row>
    <row r="2726" spans="1:3">
      <c r="A2726" t="s">
        <v>642</v>
      </c>
      <c r="B2726" s="2" t="s">
        <v>909</v>
      </c>
      <c r="C2726" s="35">
        <v>24</v>
      </c>
    </row>
    <row r="2727" spans="1:3">
      <c r="A2727" t="s">
        <v>642</v>
      </c>
      <c r="B2727" s="2" t="s">
        <v>890</v>
      </c>
      <c r="C2727" s="35">
        <v>1</v>
      </c>
    </row>
    <row r="2728" spans="1:3">
      <c r="A2728" t="s">
        <v>642</v>
      </c>
      <c r="B2728" s="2" t="s">
        <v>911</v>
      </c>
      <c r="C2728" s="35">
        <v>25</v>
      </c>
    </row>
    <row r="2729" spans="1:3">
      <c r="A2729" t="s">
        <v>642</v>
      </c>
      <c r="B2729" s="2" t="s">
        <v>892</v>
      </c>
      <c r="C2729" s="35">
        <v>19</v>
      </c>
    </row>
    <row r="2730" spans="1:3">
      <c r="A2730" t="s">
        <v>642</v>
      </c>
      <c r="B2730" s="2" t="s">
        <v>893</v>
      </c>
      <c r="C2730" s="35">
        <v>19</v>
      </c>
    </row>
    <row r="2731" spans="1:3">
      <c r="A2731" t="s">
        <v>642</v>
      </c>
      <c r="B2731" s="2" t="s">
        <v>894</v>
      </c>
      <c r="C2731" s="35">
        <v>19</v>
      </c>
    </row>
    <row r="2732" spans="1:3">
      <c r="A2732" t="s">
        <v>642</v>
      </c>
      <c r="B2732" s="2" t="s">
        <v>819</v>
      </c>
      <c r="C2732" s="35">
        <v>1</v>
      </c>
    </row>
    <row r="2733" spans="1:3">
      <c r="A2733" t="s">
        <v>642</v>
      </c>
      <c r="B2733" s="2" t="s">
        <v>898</v>
      </c>
      <c r="C2733" s="35">
        <v>20</v>
      </c>
    </row>
    <row r="2734" spans="1:3">
      <c r="A2734" t="s">
        <v>642</v>
      </c>
      <c r="B2734" s="2" t="s">
        <v>900</v>
      </c>
      <c r="C2734" s="35">
        <v>3</v>
      </c>
    </row>
    <row r="2735" spans="1:3">
      <c r="A2735" t="s">
        <v>642</v>
      </c>
      <c r="B2735" s="2" t="s">
        <v>841</v>
      </c>
      <c r="C2735" s="35">
        <v>1</v>
      </c>
    </row>
    <row r="2736" spans="1:3">
      <c r="A2736" t="s">
        <v>642</v>
      </c>
      <c r="B2736" s="2" t="s">
        <v>842</v>
      </c>
      <c r="C2736" s="35">
        <v>1</v>
      </c>
    </row>
    <row r="2737" spans="1:3">
      <c r="A2737" t="s">
        <v>642</v>
      </c>
      <c r="B2737" s="2" t="s">
        <v>868</v>
      </c>
      <c r="C2737" s="35">
        <v>5</v>
      </c>
    </row>
    <row r="2738" spans="1:3">
      <c r="A2738" t="s">
        <v>643</v>
      </c>
      <c r="B2738" s="2" t="s">
        <v>879</v>
      </c>
      <c r="C2738" s="35">
        <v>3</v>
      </c>
    </row>
    <row r="2739" spans="1:3">
      <c r="A2739" t="s">
        <v>643</v>
      </c>
      <c r="B2739" s="2" t="s">
        <v>606</v>
      </c>
      <c r="C2739" s="35">
        <v>1</v>
      </c>
    </row>
    <row r="2740" spans="1:3">
      <c r="A2740" t="s">
        <v>643</v>
      </c>
      <c r="B2740" s="2" t="s">
        <v>906</v>
      </c>
      <c r="C2740" s="35">
        <v>9</v>
      </c>
    </row>
    <row r="2741" spans="1:3">
      <c r="A2741" t="s">
        <v>643</v>
      </c>
      <c r="B2741" s="2" t="s">
        <v>880</v>
      </c>
      <c r="C2741" s="35">
        <v>8</v>
      </c>
    </row>
    <row r="2742" spans="1:3">
      <c r="A2742" t="s">
        <v>643</v>
      </c>
      <c r="B2742" s="2" t="s">
        <v>907</v>
      </c>
      <c r="C2742" s="35">
        <v>22</v>
      </c>
    </row>
    <row r="2743" spans="1:3">
      <c r="A2743" t="s">
        <v>643</v>
      </c>
      <c r="B2743" s="2" t="s">
        <v>908</v>
      </c>
      <c r="C2743" s="35">
        <v>23</v>
      </c>
    </row>
    <row r="2744" spans="1:3">
      <c r="A2744" t="s">
        <v>643</v>
      </c>
      <c r="B2744" s="2" t="s">
        <v>619</v>
      </c>
      <c r="C2744" s="35">
        <v>1</v>
      </c>
    </row>
    <row r="2745" spans="1:3">
      <c r="A2745" t="s">
        <v>643</v>
      </c>
      <c r="B2745" s="2" t="s">
        <v>706</v>
      </c>
      <c r="C2745" s="35">
        <v>11</v>
      </c>
    </row>
    <row r="2746" spans="1:3">
      <c r="A2746" t="s">
        <v>643</v>
      </c>
      <c r="B2746" s="2" t="s">
        <v>729</v>
      </c>
      <c r="C2746" s="35">
        <v>1</v>
      </c>
    </row>
    <row r="2747" spans="1:3">
      <c r="A2747" t="s">
        <v>643</v>
      </c>
      <c r="B2747" s="2" t="s">
        <v>909</v>
      </c>
      <c r="C2747" s="35">
        <v>24</v>
      </c>
    </row>
    <row r="2748" spans="1:3">
      <c r="A2748" t="s">
        <v>643</v>
      </c>
      <c r="B2748" s="2" t="s">
        <v>890</v>
      </c>
      <c r="C2748" s="35">
        <v>1</v>
      </c>
    </row>
    <row r="2749" spans="1:3">
      <c r="A2749" t="s">
        <v>643</v>
      </c>
      <c r="B2749" s="2" t="s">
        <v>922</v>
      </c>
      <c r="C2749" s="35">
        <v>3</v>
      </c>
    </row>
    <row r="2750" spans="1:3">
      <c r="A2750" t="s">
        <v>643</v>
      </c>
      <c r="B2750" s="2" t="s">
        <v>923</v>
      </c>
      <c r="C2750" s="35">
        <v>3</v>
      </c>
    </row>
    <row r="2751" spans="1:3">
      <c r="A2751" t="s">
        <v>643</v>
      </c>
      <c r="B2751" s="2" t="s">
        <v>924</v>
      </c>
      <c r="C2751" s="35">
        <v>3</v>
      </c>
    </row>
    <row r="2752" spans="1:3">
      <c r="A2752" t="s">
        <v>643</v>
      </c>
      <c r="B2752" s="2" t="s">
        <v>910</v>
      </c>
      <c r="C2752" s="35">
        <v>1</v>
      </c>
    </row>
    <row r="2753" spans="1:3">
      <c r="A2753" t="s">
        <v>643</v>
      </c>
      <c r="B2753" s="2" t="s">
        <v>911</v>
      </c>
      <c r="C2753" s="35">
        <v>25</v>
      </c>
    </row>
    <row r="2754" spans="1:3">
      <c r="A2754" t="s">
        <v>643</v>
      </c>
      <c r="B2754" s="2" t="s">
        <v>892</v>
      </c>
      <c r="C2754" s="35">
        <v>19</v>
      </c>
    </row>
    <row r="2755" spans="1:3">
      <c r="A2755" t="s">
        <v>643</v>
      </c>
      <c r="B2755" s="2" t="s">
        <v>893</v>
      </c>
      <c r="C2755" s="35">
        <v>19</v>
      </c>
    </row>
    <row r="2756" spans="1:3">
      <c r="A2756" t="s">
        <v>643</v>
      </c>
      <c r="B2756" s="2" t="s">
        <v>894</v>
      </c>
      <c r="C2756" s="35">
        <v>19</v>
      </c>
    </row>
    <row r="2757" spans="1:3">
      <c r="A2757" t="s">
        <v>643</v>
      </c>
      <c r="B2757" s="2" t="s">
        <v>819</v>
      </c>
      <c r="C2757" s="35">
        <v>1</v>
      </c>
    </row>
    <row r="2758" spans="1:3">
      <c r="A2758" t="s">
        <v>643</v>
      </c>
      <c r="B2758" s="2" t="s">
        <v>898</v>
      </c>
      <c r="C2758" s="35">
        <v>20</v>
      </c>
    </row>
    <row r="2759" spans="1:3">
      <c r="A2759" t="s">
        <v>643</v>
      </c>
      <c r="B2759" s="2" t="s">
        <v>900</v>
      </c>
      <c r="C2759" s="35">
        <v>3</v>
      </c>
    </row>
    <row r="2760" spans="1:3">
      <c r="A2760" t="s">
        <v>643</v>
      </c>
      <c r="B2760" s="2" t="s">
        <v>841</v>
      </c>
      <c r="C2760" s="35">
        <v>1</v>
      </c>
    </row>
    <row r="2761" spans="1:3">
      <c r="A2761" t="s">
        <v>643</v>
      </c>
      <c r="B2761" s="2" t="s">
        <v>842</v>
      </c>
      <c r="C2761" s="35">
        <v>1</v>
      </c>
    </row>
    <row r="2762" spans="1:3">
      <c r="A2762" t="s">
        <v>643</v>
      </c>
      <c r="B2762" s="2" t="s">
        <v>912</v>
      </c>
      <c r="C2762" s="35">
        <v>22</v>
      </c>
    </row>
    <row r="2763" spans="1:3">
      <c r="A2763" t="s">
        <v>643</v>
      </c>
      <c r="B2763" s="2" t="s">
        <v>913</v>
      </c>
      <c r="C2763" s="35">
        <v>26</v>
      </c>
    </row>
    <row r="2764" spans="1:3">
      <c r="A2764" t="s">
        <v>644</v>
      </c>
      <c r="B2764" s="2" t="s">
        <v>879</v>
      </c>
      <c r="C2764" s="35">
        <v>3</v>
      </c>
    </row>
    <row r="2765" spans="1:3">
      <c r="A2765" t="s">
        <v>644</v>
      </c>
      <c r="B2765" s="2" t="s">
        <v>906</v>
      </c>
      <c r="C2765" s="35">
        <v>9</v>
      </c>
    </row>
    <row r="2766" spans="1:3">
      <c r="A2766" t="s">
        <v>644</v>
      </c>
      <c r="B2766" s="2" t="s">
        <v>908</v>
      </c>
      <c r="C2766" s="35">
        <v>23</v>
      </c>
    </row>
    <row r="2767" spans="1:3">
      <c r="A2767" t="s">
        <v>644</v>
      </c>
      <c r="B2767" s="2" t="s">
        <v>916</v>
      </c>
      <c r="C2767" s="35">
        <v>3</v>
      </c>
    </row>
    <row r="2768" spans="1:3">
      <c r="A2768" t="s">
        <v>644</v>
      </c>
      <c r="B2768" s="2" t="s">
        <v>917</v>
      </c>
      <c r="C2768" s="35">
        <v>27</v>
      </c>
    </row>
    <row r="2769" spans="1:3">
      <c r="A2769" t="s">
        <v>644</v>
      </c>
      <c r="B2769" s="2" t="s">
        <v>885</v>
      </c>
      <c r="C2769" s="35">
        <v>3</v>
      </c>
    </row>
    <row r="2770" spans="1:3">
      <c r="A2770" t="s">
        <v>644</v>
      </c>
      <c r="B2770" s="2" t="s">
        <v>699</v>
      </c>
      <c r="C2770" s="35">
        <v>1</v>
      </c>
    </row>
    <row r="2771" spans="1:3">
      <c r="A2771" t="s">
        <v>644</v>
      </c>
      <c r="B2771" s="2" t="s">
        <v>729</v>
      </c>
      <c r="C2771" s="35">
        <v>1</v>
      </c>
    </row>
    <row r="2772" spans="1:3">
      <c r="A2772" t="s">
        <v>644</v>
      </c>
      <c r="B2772" s="2" t="s">
        <v>920</v>
      </c>
      <c r="C2772" s="35">
        <v>3</v>
      </c>
    </row>
    <row r="2773" spans="1:3">
      <c r="A2773" t="s">
        <v>644</v>
      </c>
      <c r="B2773" s="2" t="s">
        <v>921</v>
      </c>
      <c r="C2773" s="35">
        <v>27</v>
      </c>
    </row>
    <row r="2774" spans="1:3">
      <c r="A2774" t="s">
        <v>644</v>
      </c>
      <c r="B2774" s="2" t="s">
        <v>890</v>
      </c>
      <c r="C2774" s="35">
        <v>1</v>
      </c>
    </row>
    <row r="2775" spans="1:3">
      <c r="A2775" t="s">
        <v>644</v>
      </c>
      <c r="B2775" s="2" t="s">
        <v>922</v>
      </c>
      <c r="C2775" s="35">
        <v>3</v>
      </c>
    </row>
    <row r="2776" spans="1:3">
      <c r="A2776" t="s">
        <v>644</v>
      </c>
      <c r="B2776" s="2" t="s">
        <v>923</v>
      </c>
      <c r="C2776" s="35">
        <v>3</v>
      </c>
    </row>
    <row r="2777" spans="1:3">
      <c r="A2777" t="s">
        <v>644</v>
      </c>
      <c r="B2777" s="2" t="s">
        <v>924</v>
      </c>
      <c r="C2777" s="35">
        <v>3</v>
      </c>
    </row>
    <row r="2778" spans="1:3">
      <c r="A2778" t="s">
        <v>644</v>
      </c>
      <c r="B2778" s="2" t="s">
        <v>766</v>
      </c>
      <c r="C2778" s="35">
        <v>3</v>
      </c>
    </row>
    <row r="2779" spans="1:3">
      <c r="A2779" t="s">
        <v>644</v>
      </c>
      <c r="B2779" s="2" t="s">
        <v>892</v>
      </c>
      <c r="C2779" s="35">
        <v>19</v>
      </c>
    </row>
    <row r="2780" spans="1:3">
      <c r="A2780" t="s">
        <v>644</v>
      </c>
      <c r="B2780" s="2" t="s">
        <v>893</v>
      </c>
      <c r="C2780" s="35">
        <v>19</v>
      </c>
    </row>
    <row r="2781" spans="1:3">
      <c r="A2781" t="s">
        <v>644</v>
      </c>
      <c r="B2781" s="2" t="s">
        <v>894</v>
      </c>
      <c r="C2781" s="35">
        <v>19</v>
      </c>
    </row>
    <row r="2782" spans="1:3">
      <c r="A2782" t="s">
        <v>644</v>
      </c>
      <c r="B2782" s="2" t="s">
        <v>819</v>
      </c>
      <c r="C2782" s="35">
        <v>1</v>
      </c>
    </row>
    <row r="2783" spans="1:3">
      <c r="A2783" t="s">
        <v>644</v>
      </c>
      <c r="B2783" s="2" t="s">
        <v>899</v>
      </c>
      <c r="C2783" s="35">
        <v>21</v>
      </c>
    </row>
    <row r="2784" spans="1:3">
      <c r="A2784" t="s">
        <v>644</v>
      </c>
      <c r="B2784" s="2" t="s">
        <v>900</v>
      </c>
      <c r="C2784" s="35">
        <v>3</v>
      </c>
    </row>
    <row r="2785" spans="1:3">
      <c r="A2785" t="s">
        <v>644</v>
      </c>
      <c r="B2785" s="2" t="s">
        <v>841</v>
      </c>
      <c r="C2785" s="35">
        <v>1</v>
      </c>
    </row>
    <row r="2786" spans="1:3">
      <c r="A2786" t="s">
        <v>644</v>
      </c>
      <c r="B2786" s="2" t="s">
        <v>842</v>
      </c>
      <c r="C2786" s="35">
        <v>1</v>
      </c>
    </row>
    <row r="2787" spans="1:3">
      <c r="A2787" t="s">
        <v>645</v>
      </c>
      <c r="B2787" s="2" t="s">
        <v>914</v>
      </c>
      <c r="C2787" s="35">
        <v>9</v>
      </c>
    </row>
    <row r="2788" spans="1:3">
      <c r="A2788" t="s">
        <v>645</v>
      </c>
      <c r="B2788" s="2" t="s">
        <v>915</v>
      </c>
      <c r="C2788" s="35">
        <v>1</v>
      </c>
    </row>
    <row r="2789" spans="1:3">
      <c r="A2789" t="s">
        <v>645</v>
      </c>
      <c r="B2789" s="2" t="s">
        <v>906</v>
      </c>
      <c r="C2789" s="35">
        <v>9</v>
      </c>
    </row>
    <row r="2790" spans="1:3">
      <c r="A2790" t="s">
        <v>645</v>
      </c>
      <c r="B2790" s="2" t="s">
        <v>907</v>
      </c>
      <c r="C2790" s="35">
        <v>22</v>
      </c>
    </row>
    <row r="2791" spans="1:3">
      <c r="A2791" t="s">
        <v>645</v>
      </c>
      <c r="B2791" s="2" t="s">
        <v>908</v>
      </c>
      <c r="C2791" s="35">
        <v>23</v>
      </c>
    </row>
    <row r="2792" spans="1:3">
      <c r="A2792" t="s">
        <v>645</v>
      </c>
      <c r="B2792" s="2" t="s">
        <v>619</v>
      </c>
      <c r="C2792" s="35">
        <v>1</v>
      </c>
    </row>
    <row r="2793" spans="1:3">
      <c r="A2793" t="s">
        <v>645</v>
      </c>
      <c r="B2793" s="2" t="s">
        <v>663</v>
      </c>
      <c r="C2793" s="35">
        <v>1</v>
      </c>
    </row>
    <row r="2794" spans="1:3">
      <c r="A2794" t="s">
        <v>645</v>
      </c>
      <c r="B2794" s="2" t="s">
        <v>916</v>
      </c>
      <c r="C2794" s="35">
        <v>3</v>
      </c>
    </row>
    <row r="2795" spans="1:3">
      <c r="A2795" t="s">
        <v>645</v>
      </c>
      <c r="B2795" s="2" t="s">
        <v>882</v>
      </c>
      <c r="C2795" s="35">
        <v>3</v>
      </c>
    </row>
    <row r="2796" spans="1:3">
      <c r="A2796" t="s">
        <v>645</v>
      </c>
      <c r="B2796" s="2" t="s">
        <v>883</v>
      </c>
      <c r="C2796" s="35">
        <v>3</v>
      </c>
    </row>
    <row r="2797" spans="1:3">
      <c r="A2797" t="s">
        <v>645</v>
      </c>
      <c r="B2797" s="2" t="s">
        <v>884</v>
      </c>
      <c r="C2797" s="35">
        <v>3</v>
      </c>
    </row>
    <row r="2798" spans="1:3">
      <c r="A2798" t="s">
        <v>645</v>
      </c>
      <c r="B2798" s="2" t="s">
        <v>917</v>
      </c>
      <c r="C2798" s="35">
        <v>27</v>
      </c>
    </row>
    <row r="2799" spans="1:3">
      <c r="A2799" t="s">
        <v>645</v>
      </c>
      <c r="B2799" s="2" t="s">
        <v>885</v>
      </c>
      <c r="C2799" s="35">
        <v>3</v>
      </c>
    </row>
    <row r="2800" spans="1:3">
      <c r="A2800" t="s">
        <v>645</v>
      </c>
      <c r="B2800" s="2" t="s">
        <v>918</v>
      </c>
      <c r="C2800" s="35">
        <v>28</v>
      </c>
    </row>
    <row r="2801" spans="1:3">
      <c r="A2801" t="s">
        <v>645</v>
      </c>
      <c r="B2801" s="2" t="s">
        <v>919</v>
      </c>
      <c r="C2801" s="35">
        <v>28</v>
      </c>
    </row>
    <row r="2802" spans="1:3">
      <c r="A2802" t="s">
        <v>645</v>
      </c>
      <c r="B2802" s="2" t="s">
        <v>729</v>
      </c>
      <c r="C2802" s="35">
        <v>1</v>
      </c>
    </row>
    <row r="2803" spans="1:3">
      <c r="A2803" t="s">
        <v>645</v>
      </c>
      <c r="B2803" s="2" t="s">
        <v>920</v>
      </c>
      <c r="C2803" s="35">
        <v>3</v>
      </c>
    </row>
    <row r="2804" spans="1:3">
      <c r="A2804" t="s">
        <v>645</v>
      </c>
      <c r="B2804" s="2" t="s">
        <v>921</v>
      </c>
      <c r="C2804" s="35">
        <v>27</v>
      </c>
    </row>
    <row r="2805" spans="1:3">
      <c r="A2805" t="s">
        <v>645</v>
      </c>
      <c r="B2805" s="2" t="s">
        <v>762</v>
      </c>
      <c r="C2805" s="35">
        <v>3</v>
      </c>
    </row>
    <row r="2806" spans="1:3">
      <c r="A2806" t="s">
        <v>645</v>
      </c>
      <c r="B2806" s="2" t="s">
        <v>890</v>
      </c>
      <c r="C2806" s="35">
        <v>1</v>
      </c>
    </row>
    <row r="2807" spans="1:3">
      <c r="A2807" t="s">
        <v>645</v>
      </c>
      <c r="B2807" s="2" t="s">
        <v>922</v>
      </c>
      <c r="C2807" s="35">
        <v>3</v>
      </c>
    </row>
    <row r="2808" spans="1:3">
      <c r="A2808" t="s">
        <v>645</v>
      </c>
      <c r="B2808" s="2" t="s">
        <v>923</v>
      </c>
      <c r="C2808" s="35">
        <v>3</v>
      </c>
    </row>
    <row r="2809" spans="1:3">
      <c r="A2809" t="s">
        <v>645</v>
      </c>
      <c r="B2809" s="2" t="s">
        <v>924</v>
      </c>
      <c r="C2809" s="35">
        <v>3</v>
      </c>
    </row>
    <row r="2810" spans="1:3">
      <c r="A2810" t="s">
        <v>645</v>
      </c>
      <c r="B2810" s="2" t="s">
        <v>892</v>
      </c>
      <c r="C2810" s="35">
        <v>19</v>
      </c>
    </row>
    <row r="2811" spans="1:3">
      <c r="A2811" t="s">
        <v>645</v>
      </c>
      <c r="B2811" s="2" t="s">
        <v>893</v>
      </c>
      <c r="C2811" s="35">
        <v>19</v>
      </c>
    </row>
    <row r="2812" spans="1:3">
      <c r="A2812" t="s">
        <v>645</v>
      </c>
      <c r="B2812" s="2" t="s">
        <v>894</v>
      </c>
      <c r="C2812" s="35">
        <v>19</v>
      </c>
    </row>
    <row r="2813" spans="1:3">
      <c r="A2813" t="s">
        <v>645</v>
      </c>
      <c r="B2813" s="2" t="s">
        <v>895</v>
      </c>
      <c r="C2813" s="35">
        <v>3</v>
      </c>
    </row>
    <row r="2814" spans="1:3">
      <c r="A2814" t="s">
        <v>645</v>
      </c>
      <c r="B2814" s="2" t="s">
        <v>896</v>
      </c>
      <c r="C2814" s="35">
        <v>3</v>
      </c>
    </row>
    <row r="2815" spans="1:3">
      <c r="A2815" t="s">
        <v>645</v>
      </c>
      <c r="B2815" s="2" t="s">
        <v>819</v>
      </c>
      <c r="C2815" s="35">
        <v>1</v>
      </c>
    </row>
    <row r="2816" spans="1:3">
      <c r="A2816" t="s">
        <v>645</v>
      </c>
      <c r="B2816" s="2" t="s">
        <v>897</v>
      </c>
      <c r="C2816" s="35">
        <v>3</v>
      </c>
    </row>
    <row r="2817" spans="1:3">
      <c r="A2817" t="s">
        <v>645</v>
      </c>
      <c r="B2817" s="2" t="s">
        <v>925</v>
      </c>
      <c r="C2817" s="35">
        <v>28</v>
      </c>
    </row>
    <row r="2818" spans="1:3">
      <c r="A2818" t="s">
        <v>645</v>
      </c>
      <c r="B2818" s="2" t="s">
        <v>899</v>
      </c>
      <c r="C2818" s="35">
        <v>21</v>
      </c>
    </row>
    <row r="2819" spans="1:3">
      <c r="A2819" t="s">
        <v>645</v>
      </c>
      <c r="B2819" s="2" t="s">
        <v>900</v>
      </c>
      <c r="C2819" s="35">
        <v>3</v>
      </c>
    </row>
    <row r="2820" spans="1:3">
      <c r="A2820" t="s">
        <v>645</v>
      </c>
      <c r="B2820" s="2" t="s">
        <v>841</v>
      </c>
      <c r="C2820" s="35">
        <v>1</v>
      </c>
    </row>
    <row r="2821" spans="1:3">
      <c r="A2821" t="s">
        <v>645</v>
      </c>
      <c r="B2821" s="2" t="s">
        <v>842</v>
      </c>
      <c r="C2821" s="35">
        <v>1</v>
      </c>
    </row>
    <row r="2822" spans="1:3">
      <c r="A2822" t="s">
        <v>645</v>
      </c>
      <c r="B2822" s="2" t="s">
        <v>901</v>
      </c>
      <c r="C2822" s="35">
        <v>3</v>
      </c>
    </row>
    <row r="2823" spans="1:3">
      <c r="A2823" t="s">
        <v>645</v>
      </c>
      <c r="B2823" s="2" t="s">
        <v>912</v>
      </c>
      <c r="C2823" s="35">
        <v>22</v>
      </c>
    </row>
    <row r="2824" spans="1:3">
      <c r="A2824" t="s">
        <v>645</v>
      </c>
      <c r="B2824" s="2" t="s">
        <v>854</v>
      </c>
      <c r="C2824" s="35">
        <v>3</v>
      </c>
    </row>
    <row r="2825" spans="1:3">
      <c r="A2825" t="s">
        <v>645</v>
      </c>
      <c r="B2825" s="2" t="s">
        <v>868</v>
      </c>
      <c r="C2825" s="35">
        <v>5</v>
      </c>
    </row>
    <row r="2826" spans="1:3">
      <c r="A2826" t="s">
        <v>645</v>
      </c>
      <c r="B2826" s="2" t="s">
        <v>926</v>
      </c>
      <c r="C2826" s="35">
        <v>28</v>
      </c>
    </row>
    <row r="2827" spans="1:3">
      <c r="A2827" t="s">
        <v>646</v>
      </c>
      <c r="B2827" s="2" t="s">
        <v>908</v>
      </c>
      <c r="C2827" s="35">
        <v>23</v>
      </c>
    </row>
    <row r="2828" spans="1:3">
      <c r="A2828" t="s">
        <v>646</v>
      </c>
      <c r="B2828" s="2" t="s">
        <v>890</v>
      </c>
      <c r="C2828" s="35">
        <v>1</v>
      </c>
    </row>
    <row r="2829" spans="1:3">
      <c r="A2829" t="s">
        <v>647</v>
      </c>
      <c r="B2829" s="2" t="s">
        <v>606</v>
      </c>
      <c r="C2829" s="35">
        <v>1</v>
      </c>
    </row>
    <row r="2830" spans="1:3">
      <c r="A2830" t="s">
        <v>647</v>
      </c>
      <c r="B2830" s="2" t="s">
        <v>906</v>
      </c>
      <c r="C2830" s="35">
        <v>9</v>
      </c>
    </row>
    <row r="2831" spans="1:3">
      <c r="A2831" t="s">
        <v>647</v>
      </c>
      <c r="B2831" s="2" t="s">
        <v>908</v>
      </c>
      <c r="C2831" s="35">
        <v>23</v>
      </c>
    </row>
    <row r="2832" spans="1:3">
      <c r="A2832" t="s">
        <v>647</v>
      </c>
      <c r="B2832" s="2" t="s">
        <v>619</v>
      </c>
      <c r="C2832" s="35">
        <v>1</v>
      </c>
    </row>
    <row r="2833" spans="1:3">
      <c r="A2833" t="s">
        <v>647</v>
      </c>
      <c r="B2833" s="2" t="s">
        <v>916</v>
      </c>
      <c r="C2833" s="35">
        <v>3</v>
      </c>
    </row>
    <row r="2834" spans="1:3">
      <c r="A2834" t="s">
        <v>647</v>
      </c>
      <c r="B2834" s="2" t="s">
        <v>917</v>
      </c>
      <c r="C2834" s="35">
        <v>27</v>
      </c>
    </row>
    <row r="2835" spans="1:3">
      <c r="A2835" t="s">
        <v>647</v>
      </c>
      <c r="B2835" s="2" t="s">
        <v>920</v>
      </c>
      <c r="C2835" s="35">
        <v>3</v>
      </c>
    </row>
    <row r="2836" spans="1:3">
      <c r="A2836" t="s">
        <v>647</v>
      </c>
      <c r="B2836" s="2" t="s">
        <v>921</v>
      </c>
      <c r="C2836" s="35">
        <v>27</v>
      </c>
    </row>
    <row r="2837" spans="1:3">
      <c r="A2837" t="s">
        <v>647</v>
      </c>
      <c r="B2837" s="2" t="s">
        <v>890</v>
      </c>
      <c r="C2837" s="35">
        <v>1</v>
      </c>
    </row>
    <row r="2838" spans="1:3">
      <c r="A2838" t="s">
        <v>647</v>
      </c>
      <c r="B2838" s="2" t="s">
        <v>910</v>
      </c>
      <c r="C2838" s="35">
        <v>1</v>
      </c>
    </row>
    <row r="2839" spans="1:3">
      <c r="A2839" t="s">
        <v>647</v>
      </c>
      <c r="B2839" s="2" t="s">
        <v>819</v>
      </c>
      <c r="C2839" s="35">
        <v>1</v>
      </c>
    </row>
    <row r="2840" spans="1:3">
      <c r="A2840" t="s">
        <v>648</v>
      </c>
      <c r="B2840" s="2" t="s">
        <v>879</v>
      </c>
      <c r="C2840" s="35">
        <v>3</v>
      </c>
    </row>
    <row r="2841" spans="1:3">
      <c r="A2841" t="s">
        <v>648</v>
      </c>
      <c r="B2841" s="2" t="s">
        <v>606</v>
      </c>
      <c r="C2841" s="35">
        <v>1</v>
      </c>
    </row>
    <row r="2842" spans="1:3">
      <c r="A2842" t="s">
        <v>648</v>
      </c>
      <c r="B2842" s="2" t="s">
        <v>906</v>
      </c>
      <c r="C2842" s="35">
        <v>9</v>
      </c>
    </row>
    <row r="2843" spans="1:3">
      <c r="A2843" t="s">
        <v>648</v>
      </c>
      <c r="B2843" s="2" t="s">
        <v>880</v>
      </c>
      <c r="C2843" s="35">
        <v>8</v>
      </c>
    </row>
    <row r="2844" spans="1:3">
      <c r="A2844" t="s">
        <v>648</v>
      </c>
      <c r="B2844" s="2" t="s">
        <v>907</v>
      </c>
      <c r="C2844" s="35">
        <v>22</v>
      </c>
    </row>
    <row r="2845" spans="1:3">
      <c r="A2845" t="s">
        <v>648</v>
      </c>
      <c r="B2845" s="2" t="s">
        <v>908</v>
      </c>
      <c r="C2845" s="35">
        <v>23</v>
      </c>
    </row>
    <row r="2846" spans="1:3">
      <c r="A2846" t="s">
        <v>648</v>
      </c>
      <c r="B2846" s="2" t="s">
        <v>706</v>
      </c>
      <c r="C2846" s="35">
        <v>11</v>
      </c>
    </row>
    <row r="2847" spans="1:3">
      <c r="A2847" t="s">
        <v>648</v>
      </c>
      <c r="B2847" s="2" t="s">
        <v>729</v>
      </c>
      <c r="C2847" s="35">
        <v>1</v>
      </c>
    </row>
    <row r="2848" spans="1:3">
      <c r="A2848" t="s">
        <v>648</v>
      </c>
      <c r="B2848" s="2" t="s">
        <v>909</v>
      </c>
      <c r="C2848" s="35">
        <v>24</v>
      </c>
    </row>
    <row r="2849" spans="1:3">
      <c r="A2849" t="s">
        <v>648</v>
      </c>
      <c r="B2849" s="2" t="s">
        <v>890</v>
      </c>
      <c r="C2849" s="35">
        <v>1</v>
      </c>
    </row>
    <row r="2850" spans="1:3">
      <c r="A2850" t="s">
        <v>648</v>
      </c>
      <c r="B2850" s="2" t="s">
        <v>922</v>
      </c>
      <c r="C2850" s="35">
        <v>3</v>
      </c>
    </row>
    <row r="2851" spans="1:3">
      <c r="A2851" t="s">
        <v>648</v>
      </c>
      <c r="B2851" s="2" t="s">
        <v>923</v>
      </c>
      <c r="C2851" s="35">
        <v>3</v>
      </c>
    </row>
    <row r="2852" spans="1:3">
      <c r="A2852" t="s">
        <v>648</v>
      </c>
      <c r="B2852" s="2" t="s">
        <v>924</v>
      </c>
      <c r="C2852" s="35">
        <v>3</v>
      </c>
    </row>
    <row r="2853" spans="1:3">
      <c r="A2853" t="s">
        <v>648</v>
      </c>
      <c r="B2853" s="2" t="s">
        <v>910</v>
      </c>
      <c r="C2853" s="35">
        <v>1</v>
      </c>
    </row>
    <row r="2854" spans="1:3">
      <c r="A2854" t="s">
        <v>648</v>
      </c>
      <c r="B2854" s="2" t="s">
        <v>911</v>
      </c>
      <c r="C2854" s="35">
        <v>25</v>
      </c>
    </row>
    <row r="2855" spans="1:3">
      <c r="A2855" t="s">
        <v>648</v>
      </c>
      <c r="B2855" s="2" t="s">
        <v>892</v>
      </c>
      <c r="C2855" s="35">
        <v>19</v>
      </c>
    </row>
    <row r="2856" spans="1:3">
      <c r="A2856" t="s">
        <v>648</v>
      </c>
      <c r="B2856" s="2" t="s">
        <v>893</v>
      </c>
      <c r="C2856" s="35">
        <v>19</v>
      </c>
    </row>
    <row r="2857" spans="1:3">
      <c r="A2857" t="s">
        <v>648</v>
      </c>
      <c r="B2857" s="2" t="s">
        <v>894</v>
      </c>
      <c r="C2857" s="35">
        <v>19</v>
      </c>
    </row>
    <row r="2858" spans="1:3">
      <c r="A2858" t="s">
        <v>648</v>
      </c>
      <c r="B2858" s="2" t="s">
        <v>819</v>
      </c>
      <c r="C2858" s="35">
        <v>1</v>
      </c>
    </row>
    <row r="2859" spans="1:3">
      <c r="A2859" t="s">
        <v>648</v>
      </c>
      <c r="B2859" s="2" t="s">
        <v>898</v>
      </c>
      <c r="C2859" s="35">
        <v>20</v>
      </c>
    </row>
    <row r="2860" spans="1:3">
      <c r="A2860" t="s">
        <v>648</v>
      </c>
      <c r="B2860" s="2" t="s">
        <v>900</v>
      </c>
      <c r="C2860" s="35">
        <v>3</v>
      </c>
    </row>
    <row r="2861" spans="1:3">
      <c r="A2861" t="s">
        <v>648</v>
      </c>
      <c r="B2861" s="2" t="s">
        <v>841</v>
      </c>
      <c r="C2861" s="35">
        <v>1</v>
      </c>
    </row>
    <row r="2862" spans="1:3">
      <c r="A2862" t="s">
        <v>648</v>
      </c>
      <c r="B2862" s="2" t="s">
        <v>842</v>
      </c>
      <c r="C2862" s="35">
        <v>1</v>
      </c>
    </row>
    <row r="2863" spans="1:3">
      <c r="A2863" t="s">
        <v>648</v>
      </c>
      <c r="B2863" s="2" t="s">
        <v>912</v>
      </c>
      <c r="C2863" s="35">
        <v>22</v>
      </c>
    </row>
    <row r="2864" spans="1:3">
      <c r="A2864" t="s">
        <v>648</v>
      </c>
      <c r="B2864" s="2" t="s">
        <v>913</v>
      </c>
      <c r="C2864" s="35">
        <v>26</v>
      </c>
    </row>
    <row r="2865" spans="1:3">
      <c r="A2865" t="s">
        <v>649</v>
      </c>
      <c r="B2865" s="2" t="s">
        <v>907</v>
      </c>
      <c r="C2865" s="35">
        <v>22</v>
      </c>
    </row>
    <row r="2866" spans="1:3">
      <c r="A2866" t="s">
        <v>649</v>
      </c>
      <c r="B2866" s="2" t="s">
        <v>916</v>
      </c>
      <c r="C2866" s="35">
        <v>3</v>
      </c>
    </row>
    <row r="2867" spans="1:3">
      <c r="A2867" t="s">
        <v>649</v>
      </c>
      <c r="B2867" s="2" t="s">
        <v>917</v>
      </c>
      <c r="C2867" s="35">
        <v>27</v>
      </c>
    </row>
    <row r="2868" spans="1:3">
      <c r="A2868" t="s">
        <v>649</v>
      </c>
      <c r="B2868" s="2" t="s">
        <v>729</v>
      </c>
      <c r="C2868" s="35">
        <v>1</v>
      </c>
    </row>
    <row r="2869" spans="1:3">
      <c r="A2869" t="s">
        <v>649</v>
      </c>
      <c r="B2869" s="2" t="s">
        <v>920</v>
      </c>
      <c r="C2869" s="35">
        <v>3</v>
      </c>
    </row>
    <row r="2870" spans="1:3">
      <c r="A2870" t="s">
        <v>649</v>
      </c>
      <c r="B2870" s="2" t="s">
        <v>921</v>
      </c>
      <c r="C2870" s="35">
        <v>27</v>
      </c>
    </row>
    <row r="2871" spans="1:3">
      <c r="A2871" t="s">
        <v>649</v>
      </c>
      <c r="B2871" s="2" t="s">
        <v>909</v>
      </c>
      <c r="C2871" s="35">
        <v>24</v>
      </c>
    </row>
    <row r="2872" spans="1:3">
      <c r="A2872" t="s">
        <v>649</v>
      </c>
      <c r="B2872" s="2" t="s">
        <v>890</v>
      </c>
      <c r="C2872" s="35">
        <v>1</v>
      </c>
    </row>
    <row r="2873" spans="1:3">
      <c r="A2873" t="s">
        <v>649</v>
      </c>
      <c r="B2873" s="2" t="s">
        <v>922</v>
      </c>
      <c r="C2873" s="35">
        <v>3</v>
      </c>
    </row>
    <row r="2874" spans="1:3">
      <c r="A2874" t="s">
        <v>649</v>
      </c>
      <c r="B2874" s="2" t="s">
        <v>923</v>
      </c>
      <c r="C2874" s="35">
        <v>3</v>
      </c>
    </row>
    <row r="2875" spans="1:3">
      <c r="A2875" t="s">
        <v>649</v>
      </c>
      <c r="B2875" s="2" t="s">
        <v>924</v>
      </c>
      <c r="C2875" s="35">
        <v>3</v>
      </c>
    </row>
    <row r="2876" spans="1:3">
      <c r="A2876" t="s">
        <v>649</v>
      </c>
      <c r="B2876" s="2" t="s">
        <v>910</v>
      </c>
      <c r="C2876" s="35">
        <v>1</v>
      </c>
    </row>
    <row r="2877" spans="1:3">
      <c r="A2877" t="s">
        <v>649</v>
      </c>
      <c r="B2877" s="2" t="s">
        <v>911</v>
      </c>
      <c r="C2877" s="35">
        <v>25</v>
      </c>
    </row>
    <row r="2878" spans="1:3">
      <c r="A2878" t="s">
        <v>649</v>
      </c>
      <c r="B2878" s="2" t="s">
        <v>898</v>
      </c>
      <c r="C2878" s="35">
        <v>20</v>
      </c>
    </row>
    <row r="2879" spans="1:3">
      <c r="A2879" t="s">
        <v>649</v>
      </c>
      <c r="B2879" s="2" t="s">
        <v>912</v>
      </c>
      <c r="C2879" s="35">
        <v>22</v>
      </c>
    </row>
    <row r="2880" spans="1:3">
      <c r="A2880" t="s">
        <v>650</v>
      </c>
      <c r="B2880" s="2" t="s">
        <v>907</v>
      </c>
      <c r="C2880" s="35">
        <v>22</v>
      </c>
    </row>
    <row r="2881" spans="1:3">
      <c r="A2881" t="s">
        <v>650</v>
      </c>
      <c r="B2881" s="2" t="s">
        <v>916</v>
      </c>
      <c r="C2881" s="35">
        <v>3</v>
      </c>
    </row>
    <row r="2882" spans="1:3">
      <c r="A2882" t="s">
        <v>650</v>
      </c>
      <c r="B2882" s="2" t="s">
        <v>917</v>
      </c>
      <c r="C2882" s="35">
        <v>27</v>
      </c>
    </row>
    <row r="2883" spans="1:3">
      <c r="A2883" t="s">
        <v>650</v>
      </c>
      <c r="B2883" s="2" t="s">
        <v>729</v>
      </c>
      <c r="C2883" s="35">
        <v>1</v>
      </c>
    </row>
    <row r="2884" spans="1:3">
      <c r="A2884" t="s">
        <v>650</v>
      </c>
      <c r="B2884" s="2" t="s">
        <v>920</v>
      </c>
      <c r="C2884" s="35">
        <v>3</v>
      </c>
    </row>
    <row r="2885" spans="1:3">
      <c r="A2885" t="s">
        <v>650</v>
      </c>
      <c r="B2885" s="2" t="s">
        <v>921</v>
      </c>
      <c r="C2885" s="35">
        <v>27</v>
      </c>
    </row>
    <row r="2886" spans="1:3">
      <c r="A2886" t="s">
        <v>650</v>
      </c>
      <c r="B2886" s="2" t="s">
        <v>909</v>
      </c>
      <c r="C2886" s="35">
        <v>24</v>
      </c>
    </row>
    <row r="2887" spans="1:3">
      <c r="A2887" t="s">
        <v>650</v>
      </c>
      <c r="B2887" s="2" t="s">
        <v>890</v>
      </c>
      <c r="C2887" s="35">
        <v>1</v>
      </c>
    </row>
    <row r="2888" spans="1:3">
      <c r="A2888" t="s">
        <v>650</v>
      </c>
      <c r="B2888" s="2" t="s">
        <v>922</v>
      </c>
      <c r="C2888" s="35">
        <v>3</v>
      </c>
    </row>
    <row r="2889" spans="1:3">
      <c r="A2889" t="s">
        <v>650</v>
      </c>
      <c r="B2889" s="2" t="s">
        <v>923</v>
      </c>
      <c r="C2889" s="35">
        <v>3</v>
      </c>
    </row>
    <row r="2890" spans="1:3">
      <c r="A2890" t="s">
        <v>650</v>
      </c>
      <c r="B2890" s="2" t="s">
        <v>924</v>
      </c>
      <c r="C2890" s="35">
        <v>3</v>
      </c>
    </row>
    <row r="2891" spans="1:3">
      <c r="A2891" t="s">
        <v>650</v>
      </c>
      <c r="B2891" s="2" t="s">
        <v>910</v>
      </c>
      <c r="C2891" s="35">
        <v>1</v>
      </c>
    </row>
    <row r="2892" spans="1:3">
      <c r="A2892" t="s">
        <v>650</v>
      </c>
      <c r="B2892" s="2" t="s">
        <v>911</v>
      </c>
      <c r="C2892" s="35">
        <v>25</v>
      </c>
    </row>
    <row r="2893" spans="1:3">
      <c r="A2893" t="s">
        <v>650</v>
      </c>
      <c r="B2893" s="2" t="s">
        <v>898</v>
      </c>
      <c r="C2893" s="35">
        <v>20</v>
      </c>
    </row>
    <row r="2894" spans="1:3">
      <c r="A2894" t="s">
        <v>650</v>
      </c>
      <c r="B2894" s="2" t="s">
        <v>912</v>
      </c>
      <c r="C2894" s="35">
        <v>22</v>
      </c>
    </row>
    <row r="2895" spans="1:3">
      <c r="A2895" t="s">
        <v>651</v>
      </c>
      <c r="B2895" s="2" t="s">
        <v>879</v>
      </c>
      <c r="C2895" s="35">
        <v>3</v>
      </c>
    </row>
    <row r="2896" spans="1:3">
      <c r="A2896" t="s">
        <v>651</v>
      </c>
      <c r="B2896" s="2" t="s">
        <v>606</v>
      </c>
      <c r="C2896" s="35">
        <v>1</v>
      </c>
    </row>
    <row r="2897" spans="1:3">
      <c r="A2897" t="s">
        <v>651</v>
      </c>
      <c r="B2897" s="2" t="s">
        <v>906</v>
      </c>
      <c r="C2897" s="35">
        <v>9</v>
      </c>
    </row>
    <row r="2898" spans="1:3">
      <c r="A2898" t="s">
        <v>651</v>
      </c>
      <c r="B2898" s="2" t="s">
        <v>880</v>
      </c>
      <c r="C2898" s="35">
        <v>8</v>
      </c>
    </row>
    <row r="2899" spans="1:3">
      <c r="A2899" t="s">
        <v>651</v>
      </c>
      <c r="B2899" s="2" t="s">
        <v>907</v>
      </c>
      <c r="C2899" s="35">
        <v>22</v>
      </c>
    </row>
    <row r="2900" spans="1:3">
      <c r="A2900" t="s">
        <v>651</v>
      </c>
      <c r="B2900" s="2" t="s">
        <v>908</v>
      </c>
      <c r="C2900" s="35">
        <v>23</v>
      </c>
    </row>
    <row r="2901" spans="1:3">
      <c r="A2901" t="s">
        <v>651</v>
      </c>
      <c r="B2901" s="2" t="s">
        <v>619</v>
      </c>
      <c r="C2901" s="35">
        <v>1</v>
      </c>
    </row>
    <row r="2902" spans="1:3">
      <c r="A2902" t="s">
        <v>651</v>
      </c>
      <c r="B2902" s="2" t="s">
        <v>706</v>
      </c>
      <c r="C2902" s="35">
        <v>11</v>
      </c>
    </row>
    <row r="2903" spans="1:3">
      <c r="A2903" t="s">
        <v>651</v>
      </c>
      <c r="B2903" s="2" t="s">
        <v>729</v>
      </c>
      <c r="C2903" s="35">
        <v>1</v>
      </c>
    </row>
    <row r="2904" spans="1:3">
      <c r="A2904" t="s">
        <v>651</v>
      </c>
      <c r="B2904" s="2" t="s">
        <v>909</v>
      </c>
      <c r="C2904" s="35">
        <v>24</v>
      </c>
    </row>
    <row r="2905" spans="1:3">
      <c r="A2905" t="s">
        <v>651</v>
      </c>
      <c r="B2905" s="2" t="s">
        <v>890</v>
      </c>
      <c r="C2905" s="35">
        <v>1</v>
      </c>
    </row>
    <row r="2906" spans="1:3">
      <c r="A2906" t="s">
        <v>651</v>
      </c>
      <c r="B2906" s="2" t="s">
        <v>922</v>
      </c>
      <c r="C2906" s="35">
        <v>3</v>
      </c>
    </row>
    <row r="2907" spans="1:3">
      <c r="A2907" t="s">
        <v>651</v>
      </c>
      <c r="B2907" s="2" t="s">
        <v>923</v>
      </c>
      <c r="C2907" s="35">
        <v>3</v>
      </c>
    </row>
    <row r="2908" spans="1:3">
      <c r="A2908" t="s">
        <v>651</v>
      </c>
      <c r="B2908" s="2" t="s">
        <v>924</v>
      </c>
      <c r="C2908" s="35">
        <v>3</v>
      </c>
    </row>
    <row r="2909" spans="1:3">
      <c r="A2909" t="s">
        <v>651</v>
      </c>
      <c r="B2909" s="2" t="s">
        <v>910</v>
      </c>
      <c r="C2909" s="35">
        <v>1</v>
      </c>
    </row>
    <row r="2910" spans="1:3">
      <c r="A2910" t="s">
        <v>651</v>
      </c>
      <c r="B2910" s="2" t="s">
        <v>911</v>
      </c>
      <c r="C2910" s="35">
        <v>25</v>
      </c>
    </row>
    <row r="2911" spans="1:3">
      <c r="A2911" t="s">
        <v>651</v>
      </c>
      <c r="B2911" s="2" t="s">
        <v>892</v>
      </c>
      <c r="C2911" s="35">
        <v>19</v>
      </c>
    </row>
    <row r="2912" spans="1:3">
      <c r="A2912" t="s">
        <v>651</v>
      </c>
      <c r="B2912" s="2" t="s">
        <v>893</v>
      </c>
      <c r="C2912" s="35">
        <v>19</v>
      </c>
    </row>
    <row r="2913" spans="1:3">
      <c r="A2913" t="s">
        <v>651</v>
      </c>
      <c r="B2913" s="2" t="s">
        <v>894</v>
      </c>
      <c r="C2913" s="35">
        <v>19</v>
      </c>
    </row>
    <row r="2914" spans="1:3">
      <c r="A2914" t="s">
        <v>651</v>
      </c>
      <c r="B2914" s="2" t="s">
        <v>819</v>
      </c>
      <c r="C2914" s="35">
        <v>1</v>
      </c>
    </row>
    <row r="2915" spans="1:3">
      <c r="A2915" t="s">
        <v>651</v>
      </c>
      <c r="B2915" s="2" t="s">
        <v>898</v>
      </c>
      <c r="C2915" s="35">
        <v>20</v>
      </c>
    </row>
    <row r="2916" spans="1:3">
      <c r="A2916" t="s">
        <v>651</v>
      </c>
      <c r="B2916" s="2" t="s">
        <v>900</v>
      </c>
      <c r="C2916" s="35">
        <v>3</v>
      </c>
    </row>
    <row r="2917" spans="1:3">
      <c r="A2917" t="s">
        <v>651</v>
      </c>
      <c r="B2917" s="2" t="s">
        <v>841</v>
      </c>
      <c r="C2917" s="35">
        <v>1</v>
      </c>
    </row>
    <row r="2918" spans="1:3">
      <c r="A2918" t="s">
        <v>651</v>
      </c>
      <c r="B2918" s="2" t="s">
        <v>842</v>
      </c>
      <c r="C2918" s="35">
        <v>1</v>
      </c>
    </row>
    <row r="2919" spans="1:3">
      <c r="A2919" t="s">
        <v>651</v>
      </c>
      <c r="B2919" s="2" t="s">
        <v>912</v>
      </c>
      <c r="C2919" s="35">
        <v>22</v>
      </c>
    </row>
    <row r="2920" spans="1:3">
      <c r="A2920" t="s">
        <v>651</v>
      </c>
      <c r="B2920" s="2" t="s">
        <v>913</v>
      </c>
      <c r="C2920" s="35">
        <v>26</v>
      </c>
    </row>
    <row r="2921" spans="1:3">
      <c r="A2921" t="s">
        <v>652</v>
      </c>
      <c r="B2921" s="2" t="s">
        <v>906</v>
      </c>
      <c r="C2921" s="35">
        <v>9</v>
      </c>
    </row>
    <row r="2922" spans="1:3">
      <c r="A2922" t="s">
        <v>652</v>
      </c>
      <c r="B2922" s="2" t="s">
        <v>916</v>
      </c>
      <c r="C2922" s="35">
        <v>3</v>
      </c>
    </row>
    <row r="2923" spans="1:3">
      <c r="A2923" t="s">
        <v>652</v>
      </c>
      <c r="B2923" s="2" t="s">
        <v>927</v>
      </c>
      <c r="C2923" s="35">
        <v>1</v>
      </c>
    </row>
    <row r="2924" spans="1:3">
      <c r="A2924" t="s">
        <v>652</v>
      </c>
      <c r="B2924" s="2" t="s">
        <v>920</v>
      </c>
      <c r="C2924" s="35">
        <v>3</v>
      </c>
    </row>
    <row r="2925" spans="1:3">
      <c r="A2925" t="s">
        <v>652</v>
      </c>
      <c r="B2925" s="2" t="s">
        <v>766</v>
      </c>
      <c r="C2925" s="35">
        <v>3</v>
      </c>
    </row>
    <row r="2926" spans="1:3">
      <c r="A2926" t="s">
        <v>652</v>
      </c>
      <c r="B2926" s="2" t="s">
        <v>892</v>
      </c>
      <c r="C2926" s="35">
        <v>19</v>
      </c>
    </row>
    <row r="2927" spans="1:3">
      <c r="A2927" t="s">
        <v>652</v>
      </c>
      <c r="B2927" s="2" t="s">
        <v>893</v>
      </c>
      <c r="C2927" s="35">
        <v>19</v>
      </c>
    </row>
    <row r="2928" spans="1:3">
      <c r="A2928" t="s">
        <v>652</v>
      </c>
      <c r="B2928" s="2" t="s">
        <v>894</v>
      </c>
      <c r="C2928" s="35">
        <v>19</v>
      </c>
    </row>
    <row r="2929" spans="1:3">
      <c r="A2929" t="s">
        <v>652</v>
      </c>
      <c r="B2929" s="2" t="s">
        <v>819</v>
      </c>
      <c r="C2929" s="35">
        <v>1</v>
      </c>
    </row>
    <row r="2930" spans="1:3">
      <c r="A2930" t="s">
        <v>653</v>
      </c>
      <c r="B2930" s="2" t="s">
        <v>906</v>
      </c>
      <c r="C2930" s="35">
        <v>9</v>
      </c>
    </row>
    <row r="2931" spans="1:3">
      <c r="A2931" t="s">
        <v>653</v>
      </c>
      <c r="B2931" s="2" t="s">
        <v>916</v>
      </c>
      <c r="C2931" s="35">
        <v>3</v>
      </c>
    </row>
    <row r="2932" spans="1:3">
      <c r="A2932" t="s">
        <v>653</v>
      </c>
      <c r="B2932" s="2" t="s">
        <v>927</v>
      </c>
      <c r="C2932" s="35">
        <v>1</v>
      </c>
    </row>
    <row r="2933" spans="1:3">
      <c r="A2933" t="s">
        <v>653</v>
      </c>
      <c r="B2933" s="2" t="s">
        <v>920</v>
      </c>
      <c r="C2933" s="35">
        <v>3</v>
      </c>
    </row>
    <row r="2934" spans="1:3">
      <c r="A2934" t="s">
        <v>653</v>
      </c>
      <c r="B2934" s="2" t="s">
        <v>766</v>
      </c>
      <c r="C2934" s="35">
        <v>3</v>
      </c>
    </row>
    <row r="2935" spans="1:3">
      <c r="A2935" t="s">
        <v>653</v>
      </c>
      <c r="B2935" s="2" t="s">
        <v>892</v>
      </c>
      <c r="C2935" s="35">
        <v>19</v>
      </c>
    </row>
    <row r="2936" spans="1:3">
      <c r="A2936" t="s">
        <v>653</v>
      </c>
      <c r="B2936" s="2" t="s">
        <v>893</v>
      </c>
      <c r="C2936" s="35">
        <v>19</v>
      </c>
    </row>
    <row r="2937" spans="1:3">
      <c r="A2937" t="s">
        <v>653</v>
      </c>
      <c r="B2937" s="2" t="s">
        <v>894</v>
      </c>
      <c r="C2937" s="35">
        <v>19</v>
      </c>
    </row>
    <row r="2938" spans="1:3">
      <c r="A2938" t="s">
        <v>653</v>
      </c>
      <c r="B2938" s="2" t="s">
        <v>819</v>
      </c>
      <c r="C2938" s="35">
        <v>1</v>
      </c>
    </row>
    <row r="2939" spans="1:3">
      <c r="A2939" t="s">
        <v>654</v>
      </c>
      <c r="B2939" s="2" t="s">
        <v>906</v>
      </c>
      <c r="C2939" s="35">
        <v>9</v>
      </c>
    </row>
    <row r="2940" spans="1:3">
      <c r="A2940" t="s">
        <v>654</v>
      </c>
      <c r="B2940" s="2" t="s">
        <v>916</v>
      </c>
      <c r="C2940" s="35">
        <v>3</v>
      </c>
    </row>
    <row r="2941" spans="1:3">
      <c r="A2941" t="s">
        <v>654</v>
      </c>
      <c r="B2941" s="2" t="s">
        <v>927</v>
      </c>
      <c r="C2941" s="35">
        <v>1</v>
      </c>
    </row>
    <row r="2942" spans="1:3">
      <c r="A2942" t="s">
        <v>654</v>
      </c>
      <c r="B2942" s="2" t="s">
        <v>920</v>
      </c>
      <c r="C2942" s="35">
        <v>3</v>
      </c>
    </row>
    <row r="2943" spans="1:3">
      <c r="A2943" t="s">
        <v>654</v>
      </c>
      <c r="B2943" s="2" t="s">
        <v>766</v>
      </c>
      <c r="C2943" s="35">
        <v>3</v>
      </c>
    </row>
    <row r="2944" spans="1:3">
      <c r="A2944" t="s">
        <v>654</v>
      </c>
      <c r="B2944" s="2" t="s">
        <v>892</v>
      </c>
      <c r="C2944" s="35">
        <v>19</v>
      </c>
    </row>
    <row r="2945" spans="1:3">
      <c r="A2945" t="s">
        <v>654</v>
      </c>
      <c r="B2945" s="2" t="s">
        <v>893</v>
      </c>
      <c r="C2945" s="35">
        <v>19</v>
      </c>
    </row>
    <row r="2946" spans="1:3">
      <c r="A2946" t="s">
        <v>654</v>
      </c>
      <c r="B2946" s="2" t="s">
        <v>894</v>
      </c>
      <c r="C2946" s="35">
        <v>19</v>
      </c>
    </row>
    <row r="2947" spans="1:3">
      <c r="A2947" t="s">
        <v>654</v>
      </c>
      <c r="B2947" s="2" t="s">
        <v>819</v>
      </c>
      <c r="C2947" s="35">
        <v>1</v>
      </c>
    </row>
    <row r="2948" spans="1:3">
      <c r="A2948" t="s">
        <v>655</v>
      </c>
      <c r="B2948" s="2" t="s">
        <v>906</v>
      </c>
      <c r="C2948" s="35">
        <v>9</v>
      </c>
    </row>
    <row r="2949" spans="1:3">
      <c r="A2949" t="s">
        <v>655</v>
      </c>
      <c r="B2949" s="2" t="s">
        <v>916</v>
      </c>
      <c r="C2949" s="35">
        <v>3</v>
      </c>
    </row>
    <row r="2950" spans="1:3">
      <c r="A2950" t="s">
        <v>655</v>
      </c>
      <c r="B2950" s="2" t="s">
        <v>927</v>
      </c>
      <c r="C2950" s="35">
        <v>1</v>
      </c>
    </row>
    <row r="2951" spans="1:3">
      <c r="A2951" t="s">
        <v>655</v>
      </c>
      <c r="B2951" s="2" t="s">
        <v>920</v>
      </c>
      <c r="C2951" s="35">
        <v>3</v>
      </c>
    </row>
    <row r="2952" spans="1:3">
      <c r="A2952" t="s">
        <v>655</v>
      </c>
      <c r="B2952" s="2" t="s">
        <v>766</v>
      </c>
      <c r="C2952" s="35">
        <v>3</v>
      </c>
    </row>
    <row r="2953" spans="1:3">
      <c r="A2953" t="s">
        <v>655</v>
      </c>
      <c r="B2953" s="2" t="s">
        <v>892</v>
      </c>
      <c r="C2953" s="35">
        <v>19</v>
      </c>
    </row>
    <row r="2954" spans="1:3">
      <c r="A2954" t="s">
        <v>655</v>
      </c>
      <c r="B2954" s="2" t="s">
        <v>893</v>
      </c>
      <c r="C2954" s="35">
        <v>19</v>
      </c>
    </row>
    <row r="2955" spans="1:3">
      <c r="A2955" t="s">
        <v>655</v>
      </c>
      <c r="B2955" s="2" t="s">
        <v>894</v>
      </c>
      <c r="C2955" s="35">
        <v>19</v>
      </c>
    </row>
    <row r="2956" spans="1:3">
      <c r="A2956" t="s">
        <v>655</v>
      </c>
      <c r="B2956" s="2" t="s">
        <v>819</v>
      </c>
      <c r="C2956" s="35">
        <v>1</v>
      </c>
    </row>
    <row r="2957" spans="1:3">
      <c r="A2957" t="s">
        <v>656</v>
      </c>
      <c r="B2957" s="2" t="s">
        <v>906</v>
      </c>
      <c r="C2957" s="35">
        <v>9</v>
      </c>
    </row>
    <row r="2958" spans="1:3">
      <c r="A2958" t="s">
        <v>656</v>
      </c>
      <c r="B2958" s="2" t="s">
        <v>916</v>
      </c>
      <c r="C2958" s="35">
        <v>3</v>
      </c>
    </row>
    <row r="2959" spans="1:3">
      <c r="A2959" t="s">
        <v>656</v>
      </c>
      <c r="B2959" s="2" t="s">
        <v>927</v>
      </c>
      <c r="C2959" s="35">
        <v>1</v>
      </c>
    </row>
    <row r="2960" spans="1:3">
      <c r="A2960" t="s">
        <v>656</v>
      </c>
      <c r="B2960" s="2" t="s">
        <v>920</v>
      </c>
      <c r="C2960" s="35">
        <v>3</v>
      </c>
    </row>
    <row r="2961" spans="1:3">
      <c r="A2961" t="s">
        <v>656</v>
      </c>
      <c r="B2961" s="2" t="s">
        <v>766</v>
      </c>
      <c r="C2961" s="35">
        <v>3</v>
      </c>
    </row>
    <row r="2962" spans="1:3">
      <c r="A2962" t="s">
        <v>656</v>
      </c>
      <c r="B2962" s="2" t="s">
        <v>892</v>
      </c>
      <c r="C2962" s="35">
        <v>19</v>
      </c>
    </row>
    <row r="2963" spans="1:3">
      <c r="A2963" t="s">
        <v>656</v>
      </c>
      <c r="B2963" s="2" t="s">
        <v>893</v>
      </c>
      <c r="C2963" s="35">
        <v>19</v>
      </c>
    </row>
    <row r="2964" spans="1:3">
      <c r="A2964" t="s">
        <v>656</v>
      </c>
      <c r="B2964" s="2" t="s">
        <v>894</v>
      </c>
      <c r="C2964" s="35">
        <v>19</v>
      </c>
    </row>
    <row r="2965" spans="1:3">
      <c r="A2965" t="s">
        <v>656</v>
      </c>
      <c r="B2965" s="2" t="s">
        <v>819</v>
      </c>
      <c r="C2965" s="35">
        <v>1</v>
      </c>
    </row>
    <row r="2966" spans="1:3">
      <c r="A2966" t="s">
        <v>657</v>
      </c>
      <c r="B2966" s="2" t="s">
        <v>879</v>
      </c>
      <c r="C2966" s="35">
        <v>3</v>
      </c>
    </row>
    <row r="2967" spans="1:3">
      <c r="A2967" t="s">
        <v>657</v>
      </c>
      <c r="B2967" s="2" t="s">
        <v>906</v>
      </c>
      <c r="C2967" s="35">
        <v>9</v>
      </c>
    </row>
    <row r="2968" spans="1:3">
      <c r="A2968" t="s">
        <v>657</v>
      </c>
      <c r="B2968" s="2" t="s">
        <v>908</v>
      </c>
      <c r="C2968" s="35">
        <v>23</v>
      </c>
    </row>
    <row r="2969" spans="1:3">
      <c r="A2969" t="s">
        <v>657</v>
      </c>
      <c r="B2969" s="2" t="s">
        <v>916</v>
      </c>
      <c r="C2969" s="35">
        <v>3</v>
      </c>
    </row>
    <row r="2970" spans="1:3">
      <c r="A2970" t="s">
        <v>657</v>
      </c>
      <c r="B2970" s="2" t="s">
        <v>917</v>
      </c>
      <c r="C2970" s="35">
        <v>27</v>
      </c>
    </row>
    <row r="2971" spans="1:3">
      <c r="A2971" t="s">
        <v>657</v>
      </c>
      <c r="B2971" s="2" t="s">
        <v>927</v>
      </c>
      <c r="C2971" s="35">
        <v>1</v>
      </c>
    </row>
    <row r="2972" spans="1:3">
      <c r="A2972" t="s">
        <v>657</v>
      </c>
      <c r="B2972" s="2" t="s">
        <v>920</v>
      </c>
      <c r="C2972" s="35">
        <v>3</v>
      </c>
    </row>
    <row r="2973" spans="1:3">
      <c r="A2973" t="s">
        <v>657</v>
      </c>
      <c r="B2973" s="2" t="s">
        <v>921</v>
      </c>
      <c r="C2973" s="35">
        <v>27</v>
      </c>
    </row>
    <row r="2974" spans="1:3">
      <c r="A2974" t="s">
        <v>657</v>
      </c>
      <c r="B2974" s="2" t="s">
        <v>890</v>
      </c>
      <c r="C2974" s="35">
        <v>1</v>
      </c>
    </row>
    <row r="2975" spans="1:3">
      <c r="A2975" t="s">
        <v>657</v>
      </c>
      <c r="B2975" s="2" t="s">
        <v>922</v>
      </c>
      <c r="C2975" s="35">
        <v>3</v>
      </c>
    </row>
    <row r="2976" spans="1:3">
      <c r="A2976" t="s">
        <v>657</v>
      </c>
      <c r="B2976" s="2" t="s">
        <v>923</v>
      </c>
      <c r="C2976" s="35">
        <v>3</v>
      </c>
    </row>
    <row r="2977" spans="1:3">
      <c r="A2977" t="s">
        <v>657</v>
      </c>
      <c r="B2977" s="2" t="s">
        <v>924</v>
      </c>
      <c r="C2977" s="35">
        <v>3</v>
      </c>
    </row>
    <row r="2978" spans="1:3">
      <c r="A2978" t="s">
        <v>657</v>
      </c>
      <c r="B2978" s="2" t="s">
        <v>766</v>
      </c>
      <c r="C2978" s="35">
        <v>3</v>
      </c>
    </row>
    <row r="2979" spans="1:3">
      <c r="A2979" t="s">
        <v>657</v>
      </c>
      <c r="B2979" s="2" t="s">
        <v>892</v>
      </c>
      <c r="C2979" s="35">
        <v>19</v>
      </c>
    </row>
    <row r="2980" spans="1:3">
      <c r="A2980" t="s">
        <v>657</v>
      </c>
      <c r="B2980" s="2" t="s">
        <v>893</v>
      </c>
      <c r="C2980" s="35">
        <v>19</v>
      </c>
    </row>
    <row r="2981" spans="1:3">
      <c r="A2981" t="s">
        <v>657</v>
      </c>
      <c r="B2981" s="2" t="s">
        <v>894</v>
      </c>
      <c r="C2981" s="35">
        <v>19</v>
      </c>
    </row>
    <row r="2982" spans="1:3">
      <c r="A2982" t="s">
        <v>657</v>
      </c>
      <c r="B2982" s="2" t="s">
        <v>819</v>
      </c>
      <c r="C2982" s="35">
        <v>1</v>
      </c>
    </row>
    <row r="2983" spans="1:3">
      <c r="A2983" t="s">
        <v>657</v>
      </c>
      <c r="B2983" s="2" t="s">
        <v>900</v>
      </c>
      <c r="C2983" s="35">
        <v>3</v>
      </c>
    </row>
    <row r="2984" spans="1:3">
      <c r="A2984" t="s">
        <v>658</v>
      </c>
      <c r="B2984" s="2" t="s">
        <v>879</v>
      </c>
      <c r="C2984" s="35">
        <v>3</v>
      </c>
    </row>
    <row r="2985" spans="1:3">
      <c r="A2985" t="s">
        <v>658</v>
      </c>
      <c r="B2985" s="2" t="s">
        <v>914</v>
      </c>
      <c r="C2985" s="35">
        <v>9</v>
      </c>
    </row>
    <row r="2986" spans="1:3">
      <c r="A2986" t="s">
        <v>658</v>
      </c>
      <c r="B2986" s="2" t="s">
        <v>915</v>
      </c>
      <c r="C2986" s="35">
        <v>1</v>
      </c>
    </row>
    <row r="2987" spans="1:3">
      <c r="A2987" t="s">
        <v>658</v>
      </c>
      <c r="B2987" s="2" t="s">
        <v>906</v>
      </c>
      <c r="C2987" s="35">
        <v>9</v>
      </c>
    </row>
    <row r="2988" spans="1:3">
      <c r="A2988" t="s">
        <v>658</v>
      </c>
      <c r="B2988" s="2" t="s">
        <v>907</v>
      </c>
      <c r="C2988" s="35">
        <v>22</v>
      </c>
    </row>
    <row r="2989" spans="1:3">
      <c r="A2989" t="s">
        <v>658</v>
      </c>
      <c r="B2989" s="2" t="s">
        <v>908</v>
      </c>
      <c r="C2989" s="35">
        <v>23</v>
      </c>
    </row>
    <row r="2990" spans="1:3">
      <c r="A2990" t="s">
        <v>658</v>
      </c>
      <c r="B2990" s="2" t="s">
        <v>619</v>
      </c>
      <c r="C2990" s="35">
        <v>1</v>
      </c>
    </row>
    <row r="2991" spans="1:3">
      <c r="A2991" t="s">
        <v>658</v>
      </c>
      <c r="B2991" s="2" t="s">
        <v>663</v>
      </c>
      <c r="C2991" s="35">
        <v>1</v>
      </c>
    </row>
    <row r="2992" spans="1:3">
      <c r="A2992" t="s">
        <v>658</v>
      </c>
      <c r="B2992" s="2" t="s">
        <v>916</v>
      </c>
      <c r="C2992" s="35">
        <v>3</v>
      </c>
    </row>
    <row r="2993" spans="1:3">
      <c r="A2993" t="s">
        <v>658</v>
      </c>
      <c r="B2993" s="2" t="s">
        <v>882</v>
      </c>
      <c r="C2993" s="35">
        <v>3</v>
      </c>
    </row>
    <row r="2994" spans="1:3">
      <c r="A2994" t="s">
        <v>658</v>
      </c>
      <c r="B2994" s="2" t="s">
        <v>883</v>
      </c>
      <c r="C2994" s="35">
        <v>3</v>
      </c>
    </row>
    <row r="2995" spans="1:3">
      <c r="A2995" t="s">
        <v>658</v>
      </c>
      <c r="B2995" s="2" t="s">
        <v>884</v>
      </c>
      <c r="C2995" s="35">
        <v>3</v>
      </c>
    </row>
    <row r="2996" spans="1:3">
      <c r="A2996" t="s">
        <v>658</v>
      </c>
      <c r="B2996" s="2" t="s">
        <v>917</v>
      </c>
      <c r="C2996" s="35">
        <v>27</v>
      </c>
    </row>
    <row r="2997" spans="1:3">
      <c r="A2997" t="s">
        <v>658</v>
      </c>
      <c r="B2997" s="2" t="s">
        <v>885</v>
      </c>
      <c r="C2997" s="35">
        <v>3</v>
      </c>
    </row>
    <row r="2998" spans="1:3">
      <c r="A2998" t="s">
        <v>658</v>
      </c>
      <c r="B2998" s="2" t="s">
        <v>918</v>
      </c>
      <c r="C2998" s="35">
        <v>28</v>
      </c>
    </row>
    <row r="2999" spans="1:3">
      <c r="A2999" t="s">
        <v>658</v>
      </c>
      <c r="B2999" s="2" t="s">
        <v>919</v>
      </c>
      <c r="C2999" s="35">
        <v>28</v>
      </c>
    </row>
    <row r="3000" spans="1:3">
      <c r="A3000" t="s">
        <v>658</v>
      </c>
      <c r="B3000" s="2" t="s">
        <v>729</v>
      </c>
      <c r="C3000" s="35">
        <v>1</v>
      </c>
    </row>
    <row r="3001" spans="1:3">
      <c r="A3001" t="s">
        <v>658</v>
      </c>
      <c r="B3001" s="2" t="s">
        <v>920</v>
      </c>
      <c r="C3001" s="35">
        <v>3</v>
      </c>
    </row>
    <row r="3002" spans="1:3">
      <c r="A3002" t="s">
        <v>658</v>
      </c>
      <c r="B3002" s="2" t="s">
        <v>921</v>
      </c>
      <c r="C3002" s="35">
        <v>27</v>
      </c>
    </row>
    <row r="3003" spans="1:3">
      <c r="A3003" t="s">
        <v>658</v>
      </c>
      <c r="B3003" s="2" t="s">
        <v>762</v>
      </c>
      <c r="C3003" s="35">
        <v>3</v>
      </c>
    </row>
    <row r="3004" spans="1:3">
      <c r="A3004" t="s">
        <v>658</v>
      </c>
      <c r="B3004" s="2" t="s">
        <v>890</v>
      </c>
      <c r="C3004" s="35">
        <v>1</v>
      </c>
    </row>
    <row r="3005" spans="1:3">
      <c r="A3005" t="s">
        <v>658</v>
      </c>
      <c r="B3005" s="2" t="s">
        <v>922</v>
      </c>
      <c r="C3005" s="35">
        <v>3</v>
      </c>
    </row>
    <row r="3006" spans="1:3">
      <c r="A3006" t="s">
        <v>658</v>
      </c>
      <c r="B3006" s="2" t="s">
        <v>923</v>
      </c>
      <c r="C3006" s="35">
        <v>3</v>
      </c>
    </row>
    <row r="3007" spans="1:3">
      <c r="A3007" t="s">
        <v>658</v>
      </c>
      <c r="B3007" s="2" t="s">
        <v>924</v>
      </c>
      <c r="C3007" s="35">
        <v>3</v>
      </c>
    </row>
    <row r="3008" spans="1:3">
      <c r="A3008" t="s">
        <v>658</v>
      </c>
      <c r="B3008" s="2" t="s">
        <v>892</v>
      </c>
      <c r="C3008" s="35">
        <v>19</v>
      </c>
    </row>
    <row r="3009" spans="1:3">
      <c r="A3009" t="s">
        <v>658</v>
      </c>
      <c r="B3009" s="2" t="s">
        <v>893</v>
      </c>
      <c r="C3009" s="35">
        <v>19</v>
      </c>
    </row>
    <row r="3010" spans="1:3">
      <c r="A3010" t="s">
        <v>658</v>
      </c>
      <c r="B3010" s="2" t="s">
        <v>894</v>
      </c>
      <c r="C3010" s="35">
        <v>19</v>
      </c>
    </row>
    <row r="3011" spans="1:3">
      <c r="A3011" t="s">
        <v>658</v>
      </c>
      <c r="B3011" s="2" t="s">
        <v>895</v>
      </c>
      <c r="C3011" s="35">
        <v>3</v>
      </c>
    </row>
    <row r="3012" spans="1:3">
      <c r="A3012" t="s">
        <v>658</v>
      </c>
      <c r="B3012" s="2" t="s">
        <v>896</v>
      </c>
      <c r="C3012" s="35">
        <v>3</v>
      </c>
    </row>
    <row r="3013" spans="1:3">
      <c r="A3013" t="s">
        <v>658</v>
      </c>
      <c r="B3013" s="2" t="s">
        <v>819</v>
      </c>
      <c r="C3013" s="35">
        <v>1</v>
      </c>
    </row>
    <row r="3014" spans="1:3">
      <c r="A3014" t="s">
        <v>658</v>
      </c>
      <c r="B3014" s="2" t="s">
        <v>897</v>
      </c>
      <c r="C3014" s="35">
        <v>3</v>
      </c>
    </row>
    <row r="3015" spans="1:3">
      <c r="A3015" t="s">
        <v>658</v>
      </c>
      <c r="B3015" s="2" t="s">
        <v>925</v>
      </c>
      <c r="C3015" s="35">
        <v>28</v>
      </c>
    </row>
    <row r="3016" spans="1:3">
      <c r="A3016" t="s">
        <v>658</v>
      </c>
      <c r="B3016" s="2" t="s">
        <v>899</v>
      </c>
      <c r="C3016" s="35">
        <v>21</v>
      </c>
    </row>
    <row r="3017" spans="1:3">
      <c r="A3017" t="s">
        <v>658</v>
      </c>
      <c r="B3017" s="2" t="s">
        <v>900</v>
      </c>
      <c r="C3017" s="35">
        <v>3</v>
      </c>
    </row>
    <row r="3018" spans="1:3">
      <c r="A3018" t="s">
        <v>658</v>
      </c>
      <c r="B3018" s="2" t="s">
        <v>841</v>
      </c>
      <c r="C3018" s="35">
        <v>1</v>
      </c>
    </row>
    <row r="3019" spans="1:3">
      <c r="A3019" t="s">
        <v>658</v>
      </c>
      <c r="B3019" s="2" t="s">
        <v>842</v>
      </c>
      <c r="C3019" s="35">
        <v>1</v>
      </c>
    </row>
    <row r="3020" spans="1:3">
      <c r="A3020" t="s">
        <v>658</v>
      </c>
      <c r="B3020" s="2" t="s">
        <v>901</v>
      </c>
      <c r="C3020" s="35">
        <v>3</v>
      </c>
    </row>
    <row r="3021" spans="1:3">
      <c r="A3021" t="s">
        <v>658</v>
      </c>
      <c r="B3021" s="2" t="s">
        <v>912</v>
      </c>
      <c r="C3021" s="35">
        <v>22</v>
      </c>
    </row>
    <row r="3022" spans="1:3">
      <c r="A3022" t="s">
        <v>658</v>
      </c>
      <c r="B3022" s="2" t="s">
        <v>854</v>
      </c>
      <c r="C3022" s="35">
        <v>3</v>
      </c>
    </row>
    <row r="3023" spans="1:3">
      <c r="A3023" t="s">
        <v>658</v>
      </c>
      <c r="B3023" s="2" t="s">
        <v>868</v>
      </c>
      <c r="C3023" s="35">
        <v>5</v>
      </c>
    </row>
    <row r="3024" spans="1:3">
      <c r="A3024" t="s">
        <v>658</v>
      </c>
      <c r="B3024" s="2" t="s">
        <v>926</v>
      </c>
      <c r="C3024" s="35">
        <v>28</v>
      </c>
    </row>
    <row r="3025" spans="1:3">
      <c r="A3025" t="s">
        <v>659</v>
      </c>
      <c r="B3025" s="2" t="s">
        <v>914</v>
      </c>
      <c r="C3025" s="35">
        <v>9</v>
      </c>
    </row>
    <row r="3026" spans="1:3">
      <c r="A3026" t="s">
        <v>659</v>
      </c>
      <c r="B3026" s="2" t="s">
        <v>915</v>
      </c>
      <c r="C3026" s="35">
        <v>1</v>
      </c>
    </row>
    <row r="3027" spans="1:3">
      <c r="A3027" t="s">
        <v>659</v>
      </c>
      <c r="B3027" s="2" t="s">
        <v>906</v>
      </c>
      <c r="C3027" s="35">
        <v>9</v>
      </c>
    </row>
    <row r="3028" spans="1:3">
      <c r="A3028" t="s">
        <v>659</v>
      </c>
      <c r="B3028" s="2" t="s">
        <v>907</v>
      </c>
      <c r="C3028" s="35">
        <v>22</v>
      </c>
    </row>
    <row r="3029" spans="1:3">
      <c r="A3029" t="s">
        <v>659</v>
      </c>
      <c r="B3029" s="2" t="s">
        <v>908</v>
      </c>
      <c r="C3029" s="35">
        <v>23</v>
      </c>
    </row>
    <row r="3030" spans="1:3">
      <c r="A3030" t="s">
        <v>659</v>
      </c>
      <c r="B3030" s="2" t="s">
        <v>619</v>
      </c>
      <c r="C3030" s="35">
        <v>1</v>
      </c>
    </row>
    <row r="3031" spans="1:3">
      <c r="A3031" t="s">
        <v>659</v>
      </c>
      <c r="B3031" s="2" t="s">
        <v>663</v>
      </c>
      <c r="C3031" s="35">
        <v>1</v>
      </c>
    </row>
    <row r="3032" spans="1:3">
      <c r="A3032" t="s">
        <v>659</v>
      </c>
      <c r="B3032" s="2" t="s">
        <v>916</v>
      </c>
      <c r="C3032" s="35">
        <v>3</v>
      </c>
    </row>
    <row r="3033" spans="1:3">
      <c r="A3033" t="s">
        <v>659</v>
      </c>
      <c r="B3033" s="2" t="s">
        <v>882</v>
      </c>
      <c r="C3033" s="35">
        <v>3</v>
      </c>
    </row>
    <row r="3034" spans="1:3">
      <c r="A3034" t="s">
        <v>659</v>
      </c>
      <c r="B3034" s="2" t="s">
        <v>883</v>
      </c>
      <c r="C3034" s="35">
        <v>3</v>
      </c>
    </row>
    <row r="3035" spans="1:3">
      <c r="A3035" t="s">
        <v>659</v>
      </c>
      <c r="B3035" s="2" t="s">
        <v>884</v>
      </c>
      <c r="C3035" s="35">
        <v>3</v>
      </c>
    </row>
    <row r="3036" spans="1:3">
      <c r="A3036" t="s">
        <v>659</v>
      </c>
      <c r="B3036" s="2" t="s">
        <v>917</v>
      </c>
      <c r="C3036" s="35">
        <v>27</v>
      </c>
    </row>
    <row r="3037" spans="1:3">
      <c r="A3037" t="s">
        <v>659</v>
      </c>
      <c r="B3037" s="2" t="s">
        <v>885</v>
      </c>
      <c r="C3037" s="35">
        <v>3</v>
      </c>
    </row>
    <row r="3038" spans="1:3">
      <c r="A3038" t="s">
        <v>659</v>
      </c>
      <c r="B3038" s="2" t="s">
        <v>918</v>
      </c>
      <c r="C3038" s="35">
        <v>28</v>
      </c>
    </row>
    <row r="3039" spans="1:3">
      <c r="A3039" t="s">
        <v>659</v>
      </c>
      <c r="B3039" s="2" t="s">
        <v>919</v>
      </c>
      <c r="C3039" s="35">
        <v>28</v>
      </c>
    </row>
    <row r="3040" spans="1:3">
      <c r="A3040" t="s">
        <v>659</v>
      </c>
      <c r="B3040" s="2" t="s">
        <v>729</v>
      </c>
      <c r="C3040" s="35">
        <v>1</v>
      </c>
    </row>
    <row r="3041" spans="1:3">
      <c r="A3041" t="s">
        <v>659</v>
      </c>
      <c r="B3041" s="2" t="s">
        <v>920</v>
      </c>
      <c r="C3041" s="35">
        <v>3</v>
      </c>
    </row>
    <row r="3042" spans="1:3">
      <c r="A3042" t="s">
        <v>659</v>
      </c>
      <c r="B3042" s="2" t="s">
        <v>921</v>
      </c>
      <c r="C3042" s="35">
        <v>27</v>
      </c>
    </row>
    <row r="3043" spans="1:3">
      <c r="A3043" t="s">
        <v>659</v>
      </c>
      <c r="B3043" s="2" t="s">
        <v>762</v>
      </c>
      <c r="C3043" s="35">
        <v>3</v>
      </c>
    </row>
    <row r="3044" spans="1:3">
      <c r="A3044" t="s">
        <v>659</v>
      </c>
      <c r="B3044" s="2" t="s">
        <v>890</v>
      </c>
      <c r="C3044" s="35">
        <v>1</v>
      </c>
    </row>
    <row r="3045" spans="1:3">
      <c r="A3045" t="s">
        <v>659</v>
      </c>
      <c r="B3045" s="2" t="s">
        <v>922</v>
      </c>
      <c r="C3045" s="35">
        <v>3</v>
      </c>
    </row>
    <row r="3046" spans="1:3">
      <c r="A3046" t="s">
        <v>659</v>
      </c>
      <c r="B3046" s="2" t="s">
        <v>923</v>
      </c>
      <c r="C3046" s="35">
        <v>3</v>
      </c>
    </row>
    <row r="3047" spans="1:3">
      <c r="A3047" t="s">
        <v>659</v>
      </c>
      <c r="B3047" s="2" t="s">
        <v>924</v>
      </c>
      <c r="C3047" s="35">
        <v>3</v>
      </c>
    </row>
    <row r="3048" spans="1:3">
      <c r="A3048" t="s">
        <v>659</v>
      </c>
      <c r="B3048" s="2" t="s">
        <v>892</v>
      </c>
      <c r="C3048" s="35">
        <v>19</v>
      </c>
    </row>
    <row r="3049" spans="1:3">
      <c r="A3049" t="s">
        <v>659</v>
      </c>
      <c r="B3049" s="2" t="s">
        <v>893</v>
      </c>
      <c r="C3049" s="35">
        <v>19</v>
      </c>
    </row>
    <row r="3050" spans="1:3">
      <c r="A3050" t="s">
        <v>659</v>
      </c>
      <c r="B3050" s="2" t="s">
        <v>894</v>
      </c>
      <c r="C3050" s="35">
        <v>19</v>
      </c>
    </row>
    <row r="3051" spans="1:3">
      <c r="A3051" t="s">
        <v>659</v>
      </c>
      <c r="B3051" s="2" t="s">
        <v>895</v>
      </c>
      <c r="C3051" s="35">
        <v>3</v>
      </c>
    </row>
    <row r="3052" spans="1:3">
      <c r="A3052" t="s">
        <v>659</v>
      </c>
      <c r="B3052" s="2" t="s">
        <v>896</v>
      </c>
      <c r="C3052" s="35">
        <v>3</v>
      </c>
    </row>
    <row r="3053" spans="1:3">
      <c r="A3053" t="s">
        <v>659</v>
      </c>
      <c r="B3053" s="2" t="s">
        <v>819</v>
      </c>
      <c r="C3053" s="35">
        <v>1</v>
      </c>
    </row>
    <row r="3054" spans="1:3">
      <c r="A3054" t="s">
        <v>659</v>
      </c>
      <c r="B3054" s="2" t="s">
        <v>897</v>
      </c>
      <c r="C3054" s="35">
        <v>3</v>
      </c>
    </row>
    <row r="3055" spans="1:3">
      <c r="A3055" t="s">
        <v>659</v>
      </c>
      <c r="B3055" s="2" t="s">
        <v>925</v>
      </c>
      <c r="C3055" s="35">
        <v>28</v>
      </c>
    </row>
    <row r="3056" spans="1:3">
      <c r="A3056" t="s">
        <v>659</v>
      </c>
      <c r="B3056" s="2" t="s">
        <v>899</v>
      </c>
      <c r="C3056" s="35">
        <v>21</v>
      </c>
    </row>
    <row r="3057" spans="1:3">
      <c r="A3057" t="s">
        <v>659</v>
      </c>
      <c r="B3057" s="2" t="s">
        <v>900</v>
      </c>
      <c r="C3057" s="35">
        <v>3</v>
      </c>
    </row>
    <row r="3058" spans="1:3">
      <c r="A3058" t="s">
        <v>659</v>
      </c>
      <c r="B3058" s="2" t="s">
        <v>841</v>
      </c>
      <c r="C3058" s="35">
        <v>1</v>
      </c>
    </row>
    <row r="3059" spans="1:3">
      <c r="A3059" t="s">
        <v>659</v>
      </c>
      <c r="B3059" s="2" t="s">
        <v>842</v>
      </c>
      <c r="C3059" s="35">
        <v>1</v>
      </c>
    </row>
    <row r="3060" spans="1:3">
      <c r="A3060" t="s">
        <v>659</v>
      </c>
      <c r="B3060" s="2" t="s">
        <v>901</v>
      </c>
      <c r="C3060" s="35">
        <v>3</v>
      </c>
    </row>
    <row r="3061" spans="1:3">
      <c r="A3061" t="s">
        <v>659</v>
      </c>
      <c r="B3061" s="2" t="s">
        <v>912</v>
      </c>
      <c r="C3061" s="35">
        <v>22</v>
      </c>
    </row>
    <row r="3062" spans="1:3">
      <c r="A3062" t="s">
        <v>659</v>
      </c>
      <c r="B3062" s="2" t="s">
        <v>854</v>
      </c>
      <c r="C3062" s="35">
        <v>3</v>
      </c>
    </row>
    <row r="3063" spans="1:3">
      <c r="A3063" t="s">
        <v>659</v>
      </c>
      <c r="B3063" s="2" t="s">
        <v>868</v>
      </c>
      <c r="C3063" s="35">
        <v>5</v>
      </c>
    </row>
    <row r="3064" spans="1:3">
      <c r="A3064" t="s">
        <v>659</v>
      </c>
      <c r="B3064" s="2" t="s">
        <v>926</v>
      </c>
      <c r="C3064" s="35">
        <v>28</v>
      </c>
    </row>
    <row r="3065" spans="1:3">
      <c r="A3065" s="2" t="s">
        <v>660</v>
      </c>
      <c r="B3065" s="2" t="s">
        <v>879</v>
      </c>
      <c r="C3065" s="35">
        <v>3</v>
      </c>
    </row>
    <row r="3066" spans="1:3">
      <c r="A3066" s="2" t="s">
        <v>660</v>
      </c>
      <c r="B3066" s="2" t="s">
        <v>906</v>
      </c>
      <c r="C3066" s="35">
        <v>9</v>
      </c>
    </row>
    <row r="3067" spans="1:3">
      <c r="A3067" s="2" t="s">
        <v>660</v>
      </c>
      <c r="B3067" s="2" t="s">
        <v>908</v>
      </c>
      <c r="C3067" s="35">
        <v>23</v>
      </c>
    </row>
    <row r="3068" spans="1:3">
      <c r="A3068" s="2" t="s">
        <v>660</v>
      </c>
      <c r="B3068" s="2" t="s">
        <v>618</v>
      </c>
      <c r="C3068" s="35">
        <v>1</v>
      </c>
    </row>
    <row r="3069" spans="1:3">
      <c r="A3069" s="2" t="s">
        <v>660</v>
      </c>
      <c r="B3069" s="2" t="s">
        <v>916</v>
      </c>
      <c r="C3069" s="35">
        <v>3</v>
      </c>
    </row>
    <row r="3070" spans="1:3">
      <c r="A3070" s="2" t="s">
        <v>660</v>
      </c>
      <c r="B3070" s="2" t="s">
        <v>917</v>
      </c>
      <c r="C3070" s="35">
        <v>27</v>
      </c>
    </row>
    <row r="3071" spans="1:3">
      <c r="A3071" s="2" t="s">
        <v>660</v>
      </c>
      <c r="B3071" s="2" t="s">
        <v>885</v>
      </c>
      <c r="C3071" s="35">
        <v>3</v>
      </c>
    </row>
    <row r="3072" spans="1:3">
      <c r="A3072" s="2" t="s">
        <v>660</v>
      </c>
      <c r="B3072" s="2" t="s">
        <v>699</v>
      </c>
      <c r="C3072" s="35">
        <v>1</v>
      </c>
    </row>
    <row r="3073" spans="1:3">
      <c r="A3073" s="2" t="s">
        <v>660</v>
      </c>
      <c r="B3073" s="2" t="s">
        <v>927</v>
      </c>
      <c r="C3073" s="35">
        <v>1</v>
      </c>
    </row>
    <row r="3074" spans="1:3">
      <c r="A3074" s="2" t="s">
        <v>660</v>
      </c>
      <c r="B3074" s="2" t="s">
        <v>729</v>
      </c>
      <c r="C3074" s="35">
        <v>1</v>
      </c>
    </row>
    <row r="3075" spans="1:3">
      <c r="A3075" s="2" t="s">
        <v>660</v>
      </c>
      <c r="B3075" s="2" t="s">
        <v>920</v>
      </c>
      <c r="C3075" s="35">
        <v>3</v>
      </c>
    </row>
    <row r="3076" spans="1:3">
      <c r="A3076" s="2" t="s">
        <v>660</v>
      </c>
      <c r="B3076" s="2" t="s">
        <v>921</v>
      </c>
      <c r="C3076" s="35">
        <v>27</v>
      </c>
    </row>
    <row r="3077" spans="1:3">
      <c r="A3077" s="2" t="s">
        <v>660</v>
      </c>
      <c r="B3077" s="2" t="s">
        <v>890</v>
      </c>
      <c r="C3077" s="35">
        <v>1</v>
      </c>
    </row>
    <row r="3078" spans="1:3">
      <c r="A3078" s="2" t="s">
        <v>660</v>
      </c>
      <c r="B3078" s="2" t="s">
        <v>922</v>
      </c>
      <c r="C3078" s="35">
        <v>3</v>
      </c>
    </row>
    <row r="3079" spans="1:3">
      <c r="A3079" s="2" t="s">
        <v>660</v>
      </c>
      <c r="B3079" s="2" t="s">
        <v>923</v>
      </c>
      <c r="C3079" s="35">
        <v>3</v>
      </c>
    </row>
    <row r="3080" spans="1:3">
      <c r="A3080" s="2" t="s">
        <v>660</v>
      </c>
      <c r="B3080" s="2" t="s">
        <v>924</v>
      </c>
      <c r="C3080" s="35">
        <v>3</v>
      </c>
    </row>
    <row r="3081" spans="1:3">
      <c r="A3081" s="2" t="s">
        <v>660</v>
      </c>
      <c r="B3081" s="2" t="s">
        <v>766</v>
      </c>
      <c r="C3081" s="35">
        <v>3</v>
      </c>
    </row>
    <row r="3082" spans="1:3">
      <c r="A3082" s="2" t="s">
        <v>660</v>
      </c>
      <c r="B3082" s="2" t="s">
        <v>892</v>
      </c>
      <c r="C3082" s="35">
        <v>19</v>
      </c>
    </row>
    <row r="3083" spans="1:3">
      <c r="A3083" s="2" t="s">
        <v>660</v>
      </c>
      <c r="B3083" s="2" t="s">
        <v>893</v>
      </c>
      <c r="C3083" s="35">
        <v>19</v>
      </c>
    </row>
    <row r="3084" spans="1:3">
      <c r="A3084" s="2" t="s">
        <v>660</v>
      </c>
      <c r="B3084" s="2" t="s">
        <v>894</v>
      </c>
      <c r="C3084" s="35">
        <v>19</v>
      </c>
    </row>
    <row r="3085" spans="1:3">
      <c r="A3085" s="2" t="s">
        <v>660</v>
      </c>
      <c r="B3085" s="2" t="s">
        <v>819</v>
      </c>
      <c r="C3085" s="35">
        <v>1</v>
      </c>
    </row>
    <row r="3086" spans="1:3">
      <c r="A3086" s="2" t="s">
        <v>660</v>
      </c>
      <c r="B3086" s="2" t="s">
        <v>899</v>
      </c>
      <c r="C3086" s="35">
        <v>21</v>
      </c>
    </row>
    <row r="3087" spans="1:3">
      <c r="A3087" s="2" t="s">
        <v>660</v>
      </c>
      <c r="B3087" s="2" t="s">
        <v>900</v>
      </c>
      <c r="C3087" s="35">
        <v>3</v>
      </c>
    </row>
    <row r="3088" spans="1:3">
      <c r="A3088" s="2" t="s">
        <v>660</v>
      </c>
      <c r="B3088" s="2" t="s">
        <v>841</v>
      </c>
      <c r="C3088" s="35">
        <v>1</v>
      </c>
    </row>
    <row r="3089" spans="1:3">
      <c r="A3089" s="2" t="s">
        <v>660</v>
      </c>
      <c r="B3089" s="2" t="s">
        <v>842</v>
      </c>
      <c r="C3089" s="35">
        <v>1</v>
      </c>
    </row>
    <row r="3090" spans="1:3">
      <c r="A3090" t="s">
        <v>661</v>
      </c>
      <c r="B3090" s="2" t="s">
        <v>879</v>
      </c>
      <c r="C3090" s="35">
        <v>3</v>
      </c>
    </row>
    <row r="3091" spans="1:3">
      <c r="A3091" t="s">
        <v>661</v>
      </c>
      <c r="B3091" s="2" t="s">
        <v>906</v>
      </c>
      <c r="C3091" s="35">
        <v>9</v>
      </c>
    </row>
    <row r="3092" spans="1:3">
      <c r="A3092" t="s">
        <v>661</v>
      </c>
      <c r="B3092" s="2" t="s">
        <v>908</v>
      </c>
      <c r="C3092" s="35">
        <v>23</v>
      </c>
    </row>
    <row r="3093" spans="1:3">
      <c r="A3093" t="s">
        <v>661</v>
      </c>
      <c r="B3093" s="2" t="s">
        <v>916</v>
      </c>
      <c r="C3093" s="35">
        <v>3</v>
      </c>
    </row>
    <row r="3094" spans="1:3">
      <c r="A3094" t="s">
        <v>661</v>
      </c>
      <c r="B3094" s="2" t="s">
        <v>917</v>
      </c>
      <c r="C3094" s="35">
        <v>27</v>
      </c>
    </row>
    <row r="3095" spans="1:3">
      <c r="A3095" t="s">
        <v>661</v>
      </c>
      <c r="B3095" s="2" t="s">
        <v>885</v>
      </c>
      <c r="C3095" s="35">
        <v>3</v>
      </c>
    </row>
    <row r="3096" spans="1:3">
      <c r="A3096" t="s">
        <v>661</v>
      </c>
      <c r="B3096" s="2" t="s">
        <v>699</v>
      </c>
      <c r="C3096" s="35">
        <v>1</v>
      </c>
    </row>
    <row r="3097" spans="1:3">
      <c r="A3097" t="s">
        <v>661</v>
      </c>
      <c r="B3097" s="2" t="s">
        <v>927</v>
      </c>
      <c r="C3097" s="35">
        <v>1</v>
      </c>
    </row>
    <row r="3098" spans="1:3">
      <c r="A3098" t="s">
        <v>661</v>
      </c>
      <c r="B3098" s="2" t="s">
        <v>729</v>
      </c>
      <c r="C3098" s="35">
        <v>1</v>
      </c>
    </row>
    <row r="3099" spans="1:3">
      <c r="A3099" t="s">
        <v>661</v>
      </c>
      <c r="B3099" s="2" t="s">
        <v>920</v>
      </c>
      <c r="C3099" s="35">
        <v>3</v>
      </c>
    </row>
    <row r="3100" spans="1:3">
      <c r="A3100" t="s">
        <v>661</v>
      </c>
      <c r="B3100" s="2" t="s">
        <v>921</v>
      </c>
      <c r="C3100" s="35">
        <v>27</v>
      </c>
    </row>
    <row r="3101" spans="1:3">
      <c r="A3101" t="s">
        <v>661</v>
      </c>
      <c r="B3101" s="2" t="s">
        <v>890</v>
      </c>
      <c r="C3101" s="35">
        <v>1</v>
      </c>
    </row>
    <row r="3102" spans="1:3">
      <c r="A3102" t="s">
        <v>661</v>
      </c>
      <c r="B3102" s="2" t="s">
        <v>922</v>
      </c>
      <c r="C3102" s="35">
        <v>3</v>
      </c>
    </row>
    <row r="3103" spans="1:3">
      <c r="A3103" t="s">
        <v>661</v>
      </c>
      <c r="B3103" s="2" t="s">
        <v>923</v>
      </c>
      <c r="C3103" s="35">
        <v>3</v>
      </c>
    </row>
    <row r="3104" spans="1:3">
      <c r="A3104" t="s">
        <v>661</v>
      </c>
      <c r="B3104" s="2" t="s">
        <v>924</v>
      </c>
      <c r="C3104" s="35">
        <v>3</v>
      </c>
    </row>
    <row r="3105" spans="1:3">
      <c r="A3105" t="s">
        <v>661</v>
      </c>
      <c r="B3105" s="2" t="s">
        <v>766</v>
      </c>
      <c r="C3105" s="35">
        <v>3</v>
      </c>
    </row>
    <row r="3106" spans="1:3">
      <c r="A3106" t="s">
        <v>661</v>
      </c>
      <c r="B3106" s="2" t="s">
        <v>892</v>
      </c>
      <c r="C3106" s="35">
        <v>19</v>
      </c>
    </row>
    <row r="3107" spans="1:3">
      <c r="A3107" t="s">
        <v>661</v>
      </c>
      <c r="B3107" s="2" t="s">
        <v>893</v>
      </c>
      <c r="C3107" s="35">
        <v>19</v>
      </c>
    </row>
    <row r="3108" spans="1:3">
      <c r="A3108" t="s">
        <v>661</v>
      </c>
      <c r="B3108" s="2" t="s">
        <v>894</v>
      </c>
      <c r="C3108" s="35">
        <v>19</v>
      </c>
    </row>
    <row r="3109" spans="1:3">
      <c r="A3109" t="s">
        <v>661</v>
      </c>
      <c r="B3109" s="2" t="s">
        <v>819</v>
      </c>
      <c r="C3109" s="35">
        <v>1</v>
      </c>
    </row>
    <row r="3110" spans="1:3">
      <c r="A3110" t="s">
        <v>661</v>
      </c>
      <c r="B3110" s="2" t="s">
        <v>899</v>
      </c>
      <c r="C3110" s="35">
        <v>21</v>
      </c>
    </row>
    <row r="3111" spans="1:3">
      <c r="A3111" t="s">
        <v>661</v>
      </c>
      <c r="B3111" s="2" t="s">
        <v>900</v>
      </c>
      <c r="C3111" s="35">
        <v>3</v>
      </c>
    </row>
    <row r="3112" spans="1:3">
      <c r="A3112" t="s">
        <v>661</v>
      </c>
      <c r="B3112" s="2" t="s">
        <v>841</v>
      </c>
      <c r="C3112" s="35">
        <v>1</v>
      </c>
    </row>
    <row r="3113" spans="1:3">
      <c r="A3113" t="s">
        <v>661</v>
      </c>
      <c r="B3113" s="2" t="s">
        <v>842</v>
      </c>
      <c r="C3113" s="35">
        <v>1</v>
      </c>
    </row>
    <row r="3114" spans="1:3">
      <c r="A3114" t="s">
        <v>662</v>
      </c>
      <c r="B3114" s="2" t="s">
        <v>879</v>
      </c>
      <c r="C3114" s="35">
        <v>3</v>
      </c>
    </row>
    <row r="3115" spans="1:3">
      <c r="A3115" t="s">
        <v>662</v>
      </c>
      <c r="B3115" s="2" t="s">
        <v>906</v>
      </c>
      <c r="C3115" s="35">
        <v>9</v>
      </c>
    </row>
    <row r="3116" spans="1:3">
      <c r="A3116" t="s">
        <v>662</v>
      </c>
      <c r="B3116" s="2" t="s">
        <v>908</v>
      </c>
      <c r="C3116" s="35">
        <v>23</v>
      </c>
    </row>
    <row r="3117" spans="1:3">
      <c r="A3117" t="s">
        <v>662</v>
      </c>
      <c r="B3117" s="2" t="s">
        <v>618</v>
      </c>
      <c r="C3117" s="35">
        <v>1</v>
      </c>
    </row>
    <row r="3118" spans="1:3">
      <c r="A3118" t="s">
        <v>662</v>
      </c>
      <c r="B3118" s="2" t="s">
        <v>916</v>
      </c>
      <c r="C3118" s="35">
        <v>3</v>
      </c>
    </row>
    <row r="3119" spans="1:3">
      <c r="A3119" t="s">
        <v>662</v>
      </c>
      <c r="B3119" s="2" t="s">
        <v>917</v>
      </c>
      <c r="C3119" s="35">
        <v>27</v>
      </c>
    </row>
    <row r="3120" spans="1:3">
      <c r="A3120" t="s">
        <v>662</v>
      </c>
      <c r="B3120" s="2" t="s">
        <v>885</v>
      </c>
      <c r="C3120" s="35">
        <v>3</v>
      </c>
    </row>
    <row r="3121" spans="1:3">
      <c r="A3121" t="s">
        <v>662</v>
      </c>
      <c r="B3121" s="2" t="s">
        <v>699</v>
      </c>
      <c r="C3121" s="35">
        <v>1</v>
      </c>
    </row>
    <row r="3122" spans="1:3">
      <c r="A3122" t="s">
        <v>662</v>
      </c>
      <c r="B3122" s="2" t="s">
        <v>927</v>
      </c>
      <c r="C3122" s="35">
        <v>1</v>
      </c>
    </row>
    <row r="3123" spans="1:3">
      <c r="A3123" t="s">
        <v>662</v>
      </c>
      <c r="B3123" s="2" t="s">
        <v>729</v>
      </c>
      <c r="C3123" s="35">
        <v>1</v>
      </c>
    </row>
    <row r="3124" spans="1:3">
      <c r="A3124" t="s">
        <v>662</v>
      </c>
      <c r="B3124" s="2" t="s">
        <v>920</v>
      </c>
      <c r="C3124" s="35">
        <v>3</v>
      </c>
    </row>
    <row r="3125" spans="1:3">
      <c r="A3125" t="s">
        <v>662</v>
      </c>
      <c r="B3125" s="2" t="s">
        <v>921</v>
      </c>
      <c r="C3125" s="35">
        <v>27</v>
      </c>
    </row>
    <row r="3126" spans="1:3">
      <c r="A3126" t="s">
        <v>662</v>
      </c>
      <c r="B3126" s="2" t="s">
        <v>890</v>
      </c>
      <c r="C3126" s="35">
        <v>1</v>
      </c>
    </row>
    <row r="3127" spans="1:3">
      <c r="A3127" t="s">
        <v>662</v>
      </c>
      <c r="B3127" s="2" t="s">
        <v>922</v>
      </c>
      <c r="C3127" s="35">
        <v>3</v>
      </c>
    </row>
    <row r="3128" spans="1:3">
      <c r="A3128" t="s">
        <v>662</v>
      </c>
      <c r="B3128" s="2" t="s">
        <v>923</v>
      </c>
      <c r="C3128" s="35">
        <v>3</v>
      </c>
    </row>
    <row r="3129" spans="1:3">
      <c r="A3129" t="s">
        <v>662</v>
      </c>
      <c r="B3129" s="2" t="s">
        <v>924</v>
      </c>
      <c r="C3129" s="35">
        <v>3</v>
      </c>
    </row>
    <row r="3130" spans="1:3">
      <c r="A3130" t="s">
        <v>662</v>
      </c>
      <c r="B3130" s="2" t="s">
        <v>766</v>
      </c>
      <c r="C3130" s="35">
        <v>3</v>
      </c>
    </row>
    <row r="3131" spans="1:3">
      <c r="A3131" t="s">
        <v>662</v>
      </c>
      <c r="B3131" s="2" t="s">
        <v>892</v>
      </c>
      <c r="C3131" s="35">
        <v>19</v>
      </c>
    </row>
    <row r="3132" spans="1:3">
      <c r="A3132" t="s">
        <v>662</v>
      </c>
      <c r="B3132" s="2" t="s">
        <v>893</v>
      </c>
      <c r="C3132" s="35">
        <v>19</v>
      </c>
    </row>
    <row r="3133" spans="1:3">
      <c r="A3133" t="s">
        <v>662</v>
      </c>
      <c r="B3133" s="2" t="s">
        <v>894</v>
      </c>
      <c r="C3133" s="35">
        <v>19</v>
      </c>
    </row>
    <row r="3134" spans="1:3">
      <c r="A3134" t="s">
        <v>662</v>
      </c>
      <c r="B3134" s="2" t="s">
        <v>819</v>
      </c>
      <c r="C3134" s="35">
        <v>1</v>
      </c>
    </row>
    <row r="3135" spans="1:3">
      <c r="A3135" t="s">
        <v>662</v>
      </c>
      <c r="B3135" s="2" t="s">
        <v>899</v>
      </c>
      <c r="C3135" s="35">
        <v>21</v>
      </c>
    </row>
    <row r="3136" spans="1:3">
      <c r="A3136" t="s">
        <v>662</v>
      </c>
      <c r="B3136" s="2" t="s">
        <v>900</v>
      </c>
      <c r="C3136" s="35">
        <v>3</v>
      </c>
    </row>
    <row r="3137" spans="1:3">
      <c r="A3137" t="s">
        <v>662</v>
      </c>
      <c r="B3137" s="2" t="s">
        <v>841</v>
      </c>
      <c r="C3137" s="35">
        <v>1</v>
      </c>
    </row>
    <row r="3138" spans="1:3">
      <c r="A3138" t="s">
        <v>662</v>
      </c>
      <c r="B3138" s="2" t="s">
        <v>842</v>
      </c>
      <c r="C3138" s="35">
        <v>1</v>
      </c>
    </row>
    <row r="3139" spans="1:3">
      <c r="A3139" t="s">
        <v>663</v>
      </c>
      <c r="B3139" s="2" t="s">
        <v>908</v>
      </c>
      <c r="C3139" s="35">
        <v>23</v>
      </c>
    </row>
    <row r="3140" spans="1:3">
      <c r="A3140" t="s">
        <v>663</v>
      </c>
      <c r="B3140" s="2" t="s">
        <v>890</v>
      </c>
      <c r="C3140" s="35">
        <v>1</v>
      </c>
    </row>
    <row r="3141" spans="1:3">
      <c r="A3141" t="s">
        <v>664</v>
      </c>
      <c r="B3141" s="2" t="s">
        <v>606</v>
      </c>
      <c r="C3141" s="35">
        <v>1</v>
      </c>
    </row>
    <row r="3142" spans="1:3">
      <c r="A3142" t="s">
        <v>664</v>
      </c>
      <c r="B3142" s="2" t="s">
        <v>906</v>
      </c>
      <c r="C3142" s="35">
        <v>9</v>
      </c>
    </row>
    <row r="3143" spans="1:3">
      <c r="A3143" t="s">
        <v>664</v>
      </c>
      <c r="B3143" s="2" t="s">
        <v>908</v>
      </c>
      <c r="C3143" s="35">
        <v>23</v>
      </c>
    </row>
    <row r="3144" spans="1:3">
      <c r="A3144" t="s">
        <v>664</v>
      </c>
      <c r="B3144" s="2" t="s">
        <v>619</v>
      </c>
      <c r="C3144" s="35">
        <v>1</v>
      </c>
    </row>
    <row r="3145" spans="1:3">
      <c r="A3145" t="s">
        <v>664</v>
      </c>
      <c r="B3145" s="2" t="s">
        <v>916</v>
      </c>
      <c r="C3145" s="35">
        <v>3</v>
      </c>
    </row>
    <row r="3146" spans="1:3">
      <c r="A3146" t="s">
        <v>664</v>
      </c>
      <c r="B3146" s="2" t="s">
        <v>917</v>
      </c>
      <c r="C3146" s="35">
        <v>27</v>
      </c>
    </row>
    <row r="3147" spans="1:3">
      <c r="A3147" t="s">
        <v>664</v>
      </c>
      <c r="B3147" s="2" t="s">
        <v>920</v>
      </c>
      <c r="C3147" s="35">
        <v>3</v>
      </c>
    </row>
    <row r="3148" spans="1:3">
      <c r="A3148" t="s">
        <v>664</v>
      </c>
      <c r="B3148" s="2" t="s">
        <v>921</v>
      </c>
      <c r="C3148" s="35">
        <v>27</v>
      </c>
    </row>
    <row r="3149" spans="1:3">
      <c r="A3149" t="s">
        <v>664</v>
      </c>
      <c r="B3149" s="2" t="s">
        <v>890</v>
      </c>
      <c r="C3149" s="35">
        <v>1</v>
      </c>
    </row>
    <row r="3150" spans="1:3">
      <c r="A3150" t="s">
        <v>664</v>
      </c>
      <c r="B3150" s="2" t="s">
        <v>819</v>
      </c>
      <c r="C3150" s="35">
        <v>1</v>
      </c>
    </row>
    <row r="3151" spans="1:3">
      <c r="A3151" t="s">
        <v>665</v>
      </c>
      <c r="B3151" s="2" t="s">
        <v>606</v>
      </c>
      <c r="C3151" s="35">
        <v>1</v>
      </c>
    </row>
    <row r="3152" spans="1:3">
      <c r="A3152" t="s">
        <v>665</v>
      </c>
      <c r="B3152" s="2" t="s">
        <v>906</v>
      </c>
      <c r="C3152" s="35">
        <v>9</v>
      </c>
    </row>
    <row r="3153" spans="1:3">
      <c r="A3153" t="s">
        <v>665</v>
      </c>
      <c r="B3153" s="2" t="s">
        <v>908</v>
      </c>
      <c r="C3153" s="35">
        <v>23</v>
      </c>
    </row>
    <row r="3154" spans="1:3">
      <c r="A3154" t="s">
        <v>665</v>
      </c>
      <c r="B3154" s="2" t="s">
        <v>619</v>
      </c>
      <c r="C3154" s="35">
        <v>1</v>
      </c>
    </row>
    <row r="3155" spans="1:3">
      <c r="A3155" t="s">
        <v>665</v>
      </c>
      <c r="B3155" s="2" t="s">
        <v>916</v>
      </c>
      <c r="C3155" s="35">
        <v>3</v>
      </c>
    </row>
    <row r="3156" spans="1:3">
      <c r="A3156" t="s">
        <v>665</v>
      </c>
      <c r="B3156" s="2" t="s">
        <v>917</v>
      </c>
      <c r="C3156" s="35">
        <v>27</v>
      </c>
    </row>
    <row r="3157" spans="1:3">
      <c r="A3157" t="s">
        <v>665</v>
      </c>
      <c r="B3157" s="2" t="s">
        <v>920</v>
      </c>
      <c r="C3157" s="35">
        <v>3</v>
      </c>
    </row>
    <row r="3158" spans="1:3">
      <c r="A3158" t="s">
        <v>665</v>
      </c>
      <c r="B3158" s="2" t="s">
        <v>921</v>
      </c>
      <c r="C3158" s="35">
        <v>27</v>
      </c>
    </row>
    <row r="3159" spans="1:3">
      <c r="A3159" t="s">
        <v>665</v>
      </c>
      <c r="B3159" s="2" t="s">
        <v>819</v>
      </c>
      <c r="C3159" s="35">
        <v>1</v>
      </c>
    </row>
    <row r="3160" spans="1:3">
      <c r="A3160" t="s">
        <v>666</v>
      </c>
      <c r="B3160" s="2" t="s">
        <v>606</v>
      </c>
      <c r="C3160" s="35">
        <v>1</v>
      </c>
    </row>
    <row r="3161" spans="1:3">
      <c r="A3161" t="s">
        <v>666</v>
      </c>
      <c r="B3161" s="2" t="s">
        <v>906</v>
      </c>
      <c r="C3161" s="35">
        <v>9</v>
      </c>
    </row>
    <row r="3162" spans="1:3">
      <c r="A3162" t="s">
        <v>666</v>
      </c>
      <c r="B3162" s="2" t="s">
        <v>908</v>
      </c>
      <c r="C3162" s="35">
        <v>23</v>
      </c>
    </row>
    <row r="3163" spans="1:3">
      <c r="A3163" t="s">
        <v>666</v>
      </c>
      <c r="B3163" s="2" t="s">
        <v>619</v>
      </c>
      <c r="C3163" s="35">
        <v>1</v>
      </c>
    </row>
    <row r="3164" spans="1:3">
      <c r="A3164" t="s">
        <v>666</v>
      </c>
      <c r="B3164" s="2" t="s">
        <v>916</v>
      </c>
      <c r="C3164" s="35">
        <v>3</v>
      </c>
    </row>
    <row r="3165" spans="1:3">
      <c r="A3165" t="s">
        <v>666</v>
      </c>
      <c r="B3165" s="2" t="s">
        <v>917</v>
      </c>
      <c r="C3165" s="35">
        <v>27</v>
      </c>
    </row>
    <row r="3166" spans="1:3">
      <c r="A3166" t="s">
        <v>666</v>
      </c>
      <c r="B3166" s="2" t="s">
        <v>920</v>
      </c>
      <c r="C3166" s="35">
        <v>3</v>
      </c>
    </row>
    <row r="3167" spans="1:3">
      <c r="A3167" t="s">
        <v>666</v>
      </c>
      <c r="B3167" s="2" t="s">
        <v>921</v>
      </c>
      <c r="C3167" s="35">
        <v>27</v>
      </c>
    </row>
    <row r="3168" spans="1:3">
      <c r="A3168" t="s">
        <v>666</v>
      </c>
      <c r="B3168" s="2" t="s">
        <v>890</v>
      </c>
      <c r="C3168" s="35">
        <v>1</v>
      </c>
    </row>
    <row r="3169" spans="1:3">
      <c r="A3169" t="s">
        <v>666</v>
      </c>
      <c r="B3169" s="2" t="s">
        <v>819</v>
      </c>
      <c r="C3169" s="35">
        <v>1</v>
      </c>
    </row>
    <row r="3170" spans="1:3">
      <c r="A3170" t="s">
        <v>667</v>
      </c>
      <c r="B3170" s="2" t="s">
        <v>879</v>
      </c>
      <c r="C3170" s="35">
        <v>3</v>
      </c>
    </row>
    <row r="3171" spans="1:3">
      <c r="A3171" t="s">
        <v>667</v>
      </c>
      <c r="B3171" s="2" t="s">
        <v>606</v>
      </c>
      <c r="C3171" s="35">
        <v>1</v>
      </c>
    </row>
    <row r="3172" spans="1:3">
      <c r="A3172" t="s">
        <v>667</v>
      </c>
      <c r="B3172" s="2" t="s">
        <v>880</v>
      </c>
      <c r="C3172" s="35">
        <v>8</v>
      </c>
    </row>
    <row r="3173" spans="1:3">
      <c r="A3173" t="s">
        <v>667</v>
      </c>
      <c r="B3173" s="2" t="s">
        <v>908</v>
      </c>
      <c r="C3173" s="35">
        <v>23</v>
      </c>
    </row>
    <row r="3174" spans="1:3">
      <c r="A3174" t="s">
        <v>667</v>
      </c>
      <c r="B3174" s="2" t="s">
        <v>619</v>
      </c>
      <c r="C3174" s="35">
        <v>1</v>
      </c>
    </row>
    <row r="3175" spans="1:3">
      <c r="A3175" t="s">
        <v>667</v>
      </c>
      <c r="B3175" s="2" t="s">
        <v>648</v>
      </c>
      <c r="C3175" s="35">
        <v>5</v>
      </c>
    </row>
    <row r="3176" spans="1:3">
      <c r="A3176" t="s">
        <v>667</v>
      </c>
      <c r="B3176" s="2" t="s">
        <v>706</v>
      </c>
      <c r="C3176" s="35">
        <v>11</v>
      </c>
    </row>
    <row r="3177" spans="1:3">
      <c r="A3177" t="s">
        <v>667</v>
      </c>
      <c r="B3177" s="2" t="s">
        <v>729</v>
      </c>
      <c r="C3177" s="35">
        <v>1</v>
      </c>
    </row>
    <row r="3178" spans="1:3">
      <c r="A3178" t="s">
        <v>667</v>
      </c>
      <c r="B3178" s="2" t="s">
        <v>909</v>
      </c>
      <c r="C3178" s="35">
        <v>24</v>
      </c>
    </row>
    <row r="3179" spans="1:3">
      <c r="A3179" t="s">
        <v>667</v>
      </c>
      <c r="B3179" s="2" t="s">
        <v>890</v>
      </c>
      <c r="C3179" s="35">
        <v>1</v>
      </c>
    </row>
    <row r="3180" spans="1:3">
      <c r="A3180" t="s">
        <v>667</v>
      </c>
      <c r="B3180" s="2" t="s">
        <v>911</v>
      </c>
      <c r="C3180" s="35">
        <v>25</v>
      </c>
    </row>
    <row r="3181" spans="1:3">
      <c r="A3181" t="s">
        <v>667</v>
      </c>
      <c r="B3181" s="2" t="s">
        <v>892</v>
      </c>
      <c r="C3181" s="35">
        <v>19</v>
      </c>
    </row>
    <row r="3182" spans="1:3">
      <c r="A3182" t="s">
        <v>667</v>
      </c>
      <c r="B3182" s="2" t="s">
        <v>893</v>
      </c>
      <c r="C3182" s="35">
        <v>19</v>
      </c>
    </row>
    <row r="3183" spans="1:3">
      <c r="A3183" t="s">
        <v>667</v>
      </c>
      <c r="B3183" s="2" t="s">
        <v>894</v>
      </c>
      <c r="C3183" s="35">
        <v>19</v>
      </c>
    </row>
    <row r="3184" spans="1:3">
      <c r="A3184" t="s">
        <v>667</v>
      </c>
      <c r="B3184" s="2" t="s">
        <v>819</v>
      </c>
      <c r="C3184" s="35">
        <v>1</v>
      </c>
    </row>
    <row r="3185" spans="1:3">
      <c r="A3185" t="s">
        <v>667</v>
      </c>
      <c r="B3185" s="2" t="s">
        <v>898</v>
      </c>
      <c r="C3185" s="35">
        <v>20</v>
      </c>
    </row>
    <row r="3186" spans="1:3">
      <c r="A3186" t="s">
        <v>667</v>
      </c>
      <c r="B3186" s="2" t="s">
        <v>900</v>
      </c>
      <c r="C3186" s="35">
        <v>3</v>
      </c>
    </row>
    <row r="3187" spans="1:3">
      <c r="A3187" t="s">
        <v>667</v>
      </c>
      <c r="B3187" s="2" t="s">
        <v>841</v>
      </c>
      <c r="C3187" s="35">
        <v>1</v>
      </c>
    </row>
    <row r="3188" spans="1:3">
      <c r="A3188" t="s">
        <v>667</v>
      </c>
      <c r="B3188" s="2" t="s">
        <v>842</v>
      </c>
      <c r="C3188" s="35">
        <v>1</v>
      </c>
    </row>
    <row r="3189" spans="1:3">
      <c r="A3189" t="s">
        <v>667</v>
      </c>
      <c r="B3189" s="2" t="s">
        <v>868</v>
      </c>
      <c r="C3189" s="35">
        <v>5</v>
      </c>
    </row>
    <row r="3190" spans="1:3">
      <c r="A3190" t="s">
        <v>668</v>
      </c>
      <c r="B3190" s="2" t="s">
        <v>879</v>
      </c>
      <c r="C3190" s="35">
        <v>3</v>
      </c>
    </row>
    <row r="3191" spans="1:3">
      <c r="A3191" t="s">
        <v>668</v>
      </c>
      <c r="B3191" s="2" t="s">
        <v>914</v>
      </c>
      <c r="C3191" s="35">
        <v>9</v>
      </c>
    </row>
    <row r="3192" spans="1:3">
      <c r="A3192" t="s">
        <v>668</v>
      </c>
      <c r="B3192" s="2" t="s">
        <v>915</v>
      </c>
      <c r="C3192" s="35">
        <v>1</v>
      </c>
    </row>
    <row r="3193" spans="1:3">
      <c r="A3193" t="s">
        <v>668</v>
      </c>
      <c r="B3193" s="2" t="s">
        <v>906</v>
      </c>
      <c r="C3193" s="35">
        <v>9</v>
      </c>
    </row>
    <row r="3194" spans="1:3">
      <c r="A3194" t="s">
        <v>668</v>
      </c>
      <c r="B3194" s="2" t="s">
        <v>907</v>
      </c>
      <c r="C3194" s="35">
        <v>22</v>
      </c>
    </row>
    <row r="3195" spans="1:3">
      <c r="A3195" t="s">
        <v>668</v>
      </c>
      <c r="B3195" s="2" t="s">
        <v>908</v>
      </c>
      <c r="C3195" s="35">
        <v>23</v>
      </c>
    </row>
    <row r="3196" spans="1:3">
      <c r="A3196" t="s">
        <v>668</v>
      </c>
      <c r="B3196" s="2" t="s">
        <v>619</v>
      </c>
      <c r="C3196" s="35">
        <v>1</v>
      </c>
    </row>
    <row r="3197" spans="1:3">
      <c r="A3197" t="s">
        <v>668</v>
      </c>
      <c r="B3197" s="2" t="s">
        <v>663</v>
      </c>
      <c r="C3197" s="35">
        <v>1</v>
      </c>
    </row>
    <row r="3198" spans="1:3">
      <c r="A3198" t="s">
        <v>668</v>
      </c>
      <c r="B3198" s="2" t="s">
        <v>916</v>
      </c>
      <c r="C3198" s="35">
        <v>3</v>
      </c>
    </row>
    <row r="3199" spans="1:3">
      <c r="A3199" t="s">
        <v>668</v>
      </c>
      <c r="B3199" s="2" t="s">
        <v>882</v>
      </c>
      <c r="C3199" s="35">
        <v>3</v>
      </c>
    </row>
    <row r="3200" spans="1:3">
      <c r="A3200" t="s">
        <v>668</v>
      </c>
      <c r="B3200" s="2" t="s">
        <v>883</v>
      </c>
      <c r="C3200" s="35">
        <v>3</v>
      </c>
    </row>
    <row r="3201" spans="1:3">
      <c r="A3201" t="s">
        <v>668</v>
      </c>
      <c r="B3201" s="2" t="s">
        <v>884</v>
      </c>
      <c r="C3201" s="35">
        <v>3</v>
      </c>
    </row>
    <row r="3202" spans="1:3">
      <c r="A3202" t="s">
        <v>668</v>
      </c>
      <c r="B3202" s="2" t="s">
        <v>917</v>
      </c>
      <c r="C3202" s="35">
        <v>27</v>
      </c>
    </row>
    <row r="3203" spans="1:3">
      <c r="A3203" t="s">
        <v>668</v>
      </c>
      <c r="B3203" s="2" t="s">
        <v>885</v>
      </c>
      <c r="C3203" s="35">
        <v>3</v>
      </c>
    </row>
    <row r="3204" spans="1:3">
      <c r="A3204" t="s">
        <v>668</v>
      </c>
      <c r="B3204" s="2" t="s">
        <v>918</v>
      </c>
      <c r="C3204" s="35">
        <v>28</v>
      </c>
    </row>
    <row r="3205" spans="1:3">
      <c r="A3205" t="s">
        <v>668</v>
      </c>
      <c r="B3205" s="2" t="s">
        <v>919</v>
      </c>
      <c r="C3205" s="35">
        <v>28</v>
      </c>
    </row>
    <row r="3206" spans="1:3">
      <c r="A3206" t="s">
        <v>668</v>
      </c>
      <c r="B3206" s="2" t="s">
        <v>729</v>
      </c>
      <c r="C3206" s="35">
        <v>1</v>
      </c>
    </row>
    <row r="3207" spans="1:3">
      <c r="A3207" t="s">
        <v>668</v>
      </c>
      <c r="B3207" s="2" t="s">
        <v>920</v>
      </c>
      <c r="C3207" s="35">
        <v>3</v>
      </c>
    </row>
    <row r="3208" spans="1:3">
      <c r="A3208" t="s">
        <v>668</v>
      </c>
      <c r="B3208" s="2" t="s">
        <v>921</v>
      </c>
      <c r="C3208" s="35">
        <v>27</v>
      </c>
    </row>
    <row r="3209" spans="1:3">
      <c r="A3209" t="s">
        <v>668</v>
      </c>
      <c r="B3209" s="2" t="s">
        <v>762</v>
      </c>
      <c r="C3209" s="35">
        <v>3</v>
      </c>
    </row>
    <row r="3210" spans="1:3">
      <c r="A3210" t="s">
        <v>668</v>
      </c>
      <c r="B3210" s="2" t="s">
        <v>890</v>
      </c>
      <c r="C3210" s="35">
        <v>1</v>
      </c>
    </row>
    <row r="3211" spans="1:3">
      <c r="A3211" t="s">
        <v>668</v>
      </c>
      <c r="B3211" s="2" t="s">
        <v>922</v>
      </c>
      <c r="C3211" s="35">
        <v>3</v>
      </c>
    </row>
    <row r="3212" spans="1:3">
      <c r="A3212" t="s">
        <v>668</v>
      </c>
      <c r="B3212" s="2" t="s">
        <v>923</v>
      </c>
      <c r="C3212" s="35">
        <v>3</v>
      </c>
    </row>
    <row r="3213" spans="1:3">
      <c r="A3213" t="s">
        <v>668</v>
      </c>
      <c r="B3213" s="2" t="s">
        <v>924</v>
      </c>
      <c r="C3213" s="35">
        <v>3</v>
      </c>
    </row>
    <row r="3214" spans="1:3">
      <c r="A3214" t="s">
        <v>668</v>
      </c>
      <c r="B3214" s="2" t="s">
        <v>892</v>
      </c>
      <c r="C3214" s="35">
        <v>19</v>
      </c>
    </row>
    <row r="3215" spans="1:3">
      <c r="A3215" t="s">
        <v>668</v>
      </c>
      <c r="B3215" s="2" t="s">
        <v>893</v>
      </c>
      <c r="C3215" s="35">
        <v>19</v>
      </c>
    </row>
    <row r="3216" spans="1:3">
      <c r="A3216" t="s">
        <v>668</v>
      </c>
      <c r="B3216" s="2" t="s">
        <v>894</v>
      </c>
      <c r="C3216" s="35">
        <v>19</v>
      </c>
    </row>
    <row r="3217" spans="1:3">
      <c r="A3217" t="s">
        <v>668</v>
      </c>
      <c r="B3217" s="2" t="s">
        <v>895</v>
      </c>
      <c r="C3217" s="35">
        <v>3</v>
      </c>
    </row>
    <row r="3218" spans="1:3">
      <c r="A3218" t="s">
        <v>668</v>
      </c>
      <c r="B3218" s="2" t="s">
        <v>896</v>
      </c>
      <c r="C3218" s="35">
        <v>3</v>
      </c>
    </row>
    <row r="3219" spans="1:3">
      <c r="A3219" t="s">
        <v>668</v>
      </c>
      <c r="B3219" s="2" t="s">
        <v>819</v>
      </c>
      <c r="C3219" s="35">
        <v>1</v>
      </c>
    </row>
    <row r="3220" spans="1:3">
      <c r="A3220" t="s">
        <v>668</v>
      </c>
      <c r="B3220" s="2" t="s">
        <v>897</v>
      </c>
      <c r="C3220" s="35">
        <v>3</v>
      </c>
    </row>
    <row r="3221" spans="1:3">
      <c r="A3221" t="s">
        <v>668</v>
      </c>
      <c r="B3221" s="2" t="s">
        <v>925</v>
      </c>
      <c r="C3221" s="35">
        <v>28</v>
      </c>
    </row>
    <row r="3222" spans="1:3">
      <c r="A3222" t="s">
        <v>668</v>
      </c>
      <c r="B3222" s="2" t="s">
        <v>899</v>
      </c>
      <c r="C3222" s="35">
        <v>21</v>
      </c>
    </row>
    <row r="3223" spans="1:3">
      <c r="A3223" t="s">
        <v>668</v>
      </c>
      <c r="B3223" s="2" t="s">
        <v>900</v>
      </c>
      <c r="C3223" s="35">
        <v>3</v>
      </c>
    </row>
    <row r="3224" spans="1:3">
      <c r="A3224" t="s">
        <v>668</v>
      </c>
      <c r="B3224" s="2" t="s">
        <v>841</v>
      </c>
      <c r="C3224" s="35">
        <v>1</v>
      </c>
    </row>
    <row r="3225" spans="1:3">
      <c r="A3225" t="s">
        <v>668</v>
      </c>
      <c r="B3225" s="2" t="s">
        <v>842</v>
      </c>
      <c r="C3225" s="35">
        <v>1</v>
      </c>
    </row>
    <row r="3226" spans="1:3">
      <c r="A3226" t="s">
        <v>668</v>
      </c>
      <c r="B3226" s="2" t="s">
        <v>901</v>
      </c>
      <c r="C3226" s="35">
        <v>3</v>
      </c>
    </row>
    <row r="3227" spans="1:3">
      <c r="A3227" t="s">
        <v>668</v>
      </c>
      <c r="B3227" s="2" t="s">
        <v>912</v>
      </c>
      <c r="C3227" s="35">
        <v>22</v>
      </c>
    </row>
    <row r="3228" spans="1:3">
      <c r="A3228" t="s">
        <v>668</v>
      </c>
      <c r="B3228" s="2" t="s">
        <v>854</v>
      </c>
      <c r="C3228" s="35">
        <v>3</v>
      </c>
    </row>
    <row r="3229" spans="1:3">
      <c r="A3229" t="s">
        <v>668</v>
      </c>
      <c r="B3229" s="2" t="s">
        <v>868</v>
      </c>
      <c r="C3229" s="35">
        <v>5</v>
      </c>
    </row>
    <row r="3230" spans="1:3">
      <c r="A3230" t="s">
        <v>668</v>
      </c>
      <c r="B3230" s="2" t="s">
        <v>926</v>
      </c>
      <c r="C3230" s="35">
        <v>28</v>
      </c>
    </row>
    <row r="3231" spans="1:3">
      <c r="A3231" t="s">
        <v>669</v>
      </c>
      <c r="B3231" s="2" t="s">
        <v>914</v>
      </c>
      <c r="C3231" s="35">
        <v>9</v>
      </c>
    </row>
    <row r="3232" spans="1:3">
      <c r="A3232" t="s">
        <v>669</v>
      </c>
      <c r="B3232" s="2" t="s">
        <v>915</v>
      </c>
      <c r="C3232" s="35">
        <v>1</v>
      </c>
    </row>
    <row r="3233" spans="1:3">
      <c r="A3233" t="s">
        <v>669</v>
      </c>
      <c r="B3233" s="2" t="s">
        <v>906</v>
      </c>
      <c r="C3233" s="35">
        <v>9</v>
      </c>
    </row>
    <row r="3234" spans="1:3">
      <c r="A3234" t="s">
        <v>669</v>
      </c>
      <c r="B3234" s="2" t="s">
        <v>907</v>
      </c>
      <c r="C3234" s="35">
        <v>22</v>
      </c>
    </row>
    <row r="3235" spans="1:3">
      <c r="A3235" t="s">
        <v>669</v>
      </c>
      <c r="B3235" s="2" t="s">
        <v>908</v>
      </c>
      <c r="C3235" s="35">
        <v>23</v>
      </c>
    </row>
    <row r="3236" spans="1:3">
      <c r="A3236" t="s">
        <v>669</v>
      </c>
      <c r="B3236" s="2" t="s">
        <v>619</v>
      </c>
      <c r="C3236" s="35">
        <v>1</v>
      </c>
    </row>
    <row r="3237" spans="1:3">
      <c r="A3237" t="s">
        <v>669</v>
      </c>
      <c r="B3237" s="2" t="s">
        <v>663</v>
      </c>
      <c r="C3237" s="35">
        <v>1</v>
      </c>
    </row>
    <row r="3238" spans="1:3">
      <c r="A3238" t="s">
        <v>669</v>
      </c>
      <c r="B3238" s="2" t="s">
        <v>916</v>
      </c>
      <c r="C3238" s="35">
        <v>3</v>
      </c>
    </row>
    <row r="3239" spans="1:3">
      <c r="A3239" t="s">
        <v>669</v>
      </c>
      <c r="B3239" s="2" t="s">
        <v>882</v>
      </c>
      <c r="C3239" s="35">
        <v>3</v>
      </c>
    </row>
    <row r="3240" spans="1:3">
      <c r="A3240" t="s">
        <v>669</v>
      </c>
      <c r="B3240" s="2" t="s">
        <v>883</v>
      </c>
      <c r="C3240" s="35">
        <v>3</v>
      </c>
    </row>
    <row r="3241" spans="1:3">
      <c r="A3241" t="s">
        <v>669</v>
      </c>
      <c r="B3241" s="2" t="s">
        <v>884</v>
      </c>
      <c r="C3241" s="35">
        <v>3</v>
      </c>
    </row>
    <row r="3242" spans="1:3">
      <c r="A3242" t="s">
        <v>669</v>
      </c>
      <c r="B3242" s="2" t="s">
        <v>917</v>
      </c>
      <c r="C3242" s="35">
        <v>27</v>
      </c>
    </row>
    <row r="3243" spans="1:3">
      <c r="A3243" t="s">
        <v>669</v>
      </c>
      <c r="B3243" s="2" t="s">
        <v>885</v>
      </c>
      <c r="C3243" s="35">
        <v>3</v>
      </c>
    </row>
    <row r="3244" spans="1:3">
      <c r="A3244" t="s">
        <v>669</v>
      </c>
      <c r="B3244" s="2" t="s">
        <v>918</v>
      </c>
      <c r="C3244" s="35">
        <v>28</v>
      </c>
    </row>
    <row r="3245" spans="1:3">
      <c r="A3245" t="s">
        <v>669</v>
      </c>
      <c r="B3245" s="2" t="s">
        <v>919</v>
      </c>
      <c r="C3245" s="35">
        <v>28</v>
      </c>
    </row>
    <row r="3246" spans="1:3">
      <c r="A3246" t="s">
        <v>669</v>
      </c>
      <c r="B3246" s="2" t="s">
        <v>729</v>
      </c>
      <c r="C3246" s="35">
        <v>1</v>
      </c>
    </row>
    <row r="3247" spans="1:3">
      <c r="A3247" t="s">
        <v>669</v>
      </c>
      <c r="B3247" s="2" t="s">
        <v>920</v>
      </c>
      <c r="C3247" s="35">
        <v>3</v>
      </c>
    </row>
    <row r="3248" spans="1:3">
      <c r="A3248" t="s">
        <v>669</v>
      </c>
      <c r="B3248" s="2" t="s">
        <v>921</v>
      </c>
      <c r="C3248" s="35">
        <v>27</v>
      </c>
    </row>
    <row r="3249" spans="1:3">
      <c r="A3249" t="s">
        <v>669</v>
      </c>
      <c r="B3249" s="2" t="s">
        <v>762</v>
      </c>
      <c r="C3249" s="35">
        <v>3</v>
      </c>
    </row>
    <row r="3250" spans="1:3">
      <c r="A3250" t="s">
        <v>669</v>
      </c>
      <c r="B3250" s="2" t="s">
        <v>890</v>
      </c>
      <c r="C3250" s="35">
        <v>1</v>
      </c>
    </row>
    <row r="3251" spans="1:3">
      <c r="A3251" t="s">
        <v>669</v>
      </c>
      <c r="B3251" s="2" t="s">
        <v>922</v>
      </c>
      <c r="C3251" s="35">
        <v>3</v>
      </c>
    </row>
    <row r="3252" spans="1:3">
      <c r="A3252" t="s">
        <v>669</v>
      </c>
      <c r="B3252" s="2" t="s">
        <v>923</v>
      </c>
      <c r="C3252" s="35">
        <v>3</v>
      </c>
    </row>
    <row r="3253" spans="1:3">
      <c r="A3253" t="s">
        <v>669</v>
      </c>
      <c r="B3253" s="2" t="s">
        <v>924</v>
      </c>
      <c r="C3253" s="35">
        <v>3</v>
      </c>
    </row>
    <row r="3254" spans="1:3">
      <c r="A3254" t="s">
        <v>669</v>
      </c>
      <c r="B3254" s="2" t="s">
        <v>892</v>
      </c>
      <c r="C3254" s="35">
        <v>19</v>
      </c>
    </row>
    <row r="3255" spans="1:3">
      <c r="A3255" t="s">
        <v>669</v>
      </c>
      <c r="B3255" s="2" t="s">
        <v>893</v>
      </c>
      <c r="C3255" s="35">
        <v>19</v>
      </c>
    </row>
    <row r="3256" spans="1:3">
      <c r="A3256" t="s">
        <v>669</v>
      </c>
      <c r="B3256" s="2" t="s">
        <v>894</v>
      </c>
      <c r="C3256" s="35">
        <v>19</v>
      </c>
    </row>
    <row r="3257" spans="1:3">
      <c r="A3257" t="s">
        <v>669</v>
      </c>
      <c r="B3257" s="2" t="s">
        <v>895</v>
      </c>
      <c r="C3257" s="35">
        <v>3</v>
      </c>
    </row>
    <row r="3258" spans="1:3">
      <c r="A3258" t="s">
        <v>669</v>
      </c>
      <c r="B3258" s="2" t="s">
        <v>896</v>
      </c>
      <c r="C3258" s="35">
        <v>3</v>
      </c>
    </row>
    <row r="3259" spans="1:3">
      <c r="A3259" t="s">
        <v>669</v>
      </c>
      <c r="B3259" s="2" t="s">
        <v>819</v>
      </c>
      <c r="C3259" s="35">
        <v>1</v>
      </c>
    </row>
    <row r="3260" spans="1:3">
      <c r="A3260" t="s">
        <v>669</v>
      </c>
      <c r="B3260" s="2" t="s">
        <v>897</v>
      </c>
      <c r="C3260" s="35">
        <v>3</v>
      </c>
    </row>
    <row r="3261" spans="1:3">
      <c r="A3261" t="s">
        <v>669</v>
      </c>
      <c r="B3261" s="2" t="s">
        <v>925</v>
      </c>
      <c r="C3261" s="35">
        <v>28</v>
      </c>
    </row>
    <row r="3262" spans="1:3">
      <c r="A3262" t="s">
        <v>669</v>
      </c>
      <c r="B3262" s="2" t="s">
        <v>899</v>
      </c>
      <c r="C3262" s="35">
        <v>21</v>
      </c>
    </row>
    <row r="3263" spans="1:3">
      <c r="A3263" t="s">
        <v>669</v>
      </c>
      <c r="B3263" s="2" t="s">
        <v>900</v>
      </c>
      <c r="C3263" s="35">
        <v>3</v>
      </c>
    </row>
    <row r="3264" spans="1:3">
      <c r="A3264" t="s">
        <v>669</v>
      </c>
      <c r="B3264" s="2" t="s">
        <v>841</v>
      </c>
      <c r="C3264" s="35">
        <v>1</v>
      </c>
    </row>
    <row r="3265" spans="1:3">
      <c r="A3265" t="s">
        <v>669</v>
      </c>
      <c r="B3265" s="2" t="s">
        <v>842</v>
      </c>
      <c r="C3265" s="35">
        <v>1</v>
      </c>
    </row>
    <row r="3266" spans="1:3">
      <c r="A3266" t="s">
        <v>669</v>
      </c>
      <c r="B3266" s="2" t="s">
        <v>901</v>
      </c>
      <c r="C3266" s="35">
        <v>3</v>
      </c>
    </row>
    <row r="3267" spans="1:3">
      <c r="A3267" t="s">
        <v>669</v>
      </c>
      <c r="B3267" s="2" t="s">
        <v>912</v>
      </c>
      <c r="C3267" s="35">
        <v>22</v>
      </c>
    </row>
    <row r="3268" spans="1:3">
      <c r="A3268" t="s">
        <v>669</v>
      </c>
      <c r="B3268" s="2" t="s">
        <v>854</v>
      </c>
      <c r="C3268" s="35">
        <v>3</v>
      </c>
    </row>
    <row r="3269" spans="1:3">
      <c r="A3269" t="s">
        <v>669</v>
      </c>
      <c r="B3269" s="2" t="s">
        <v>868</v>
      </c>
      <c r="C3269" s="35">
        <v>5</v>
      </c>
    </row>
    <row r="3270" spans="1:3">
      <c r="A3270" t="s">
        <v>669</v>
      </c>
      <c r="B3270" s="2" t="s">
        <v>926</v>
      </c>
      <c r="C3270" s="35">
        <v>28</v>
      </c>
    </row>
    <row r="3271" spans="1:3">
      <c r="A3271" t="s">
        <v>670</v>
      </c>
      <c r="B3271" s="2" t="s">
        <v>916</v>
      </c>
      <c r="C3271" s="35">
        <v>3</v>
      </c>
    </row>
    <row r="3272" spans="1:3">
      <c r="A3272" t="s">
        <v>670</v>
      </c>
      <c r="B3272" s="2" t="s">
        <v>917</v>
      </c>
      <c r="C3272" s="35">
        <v>27</v>
      </c>
    </row>
    <row r="3273" spans="1:3">
      <c r="A3273" t="s">
        <v>670</v>
      </c>
      <c r="B3273" s="2" t="s">
        <v>920</v>
      </c>
      <c r="C3273" s="35">
        <v>3</v>
      </c>
    </row>
    <row r="3274" spans="1:3">
      <c r="A3274" t="s">
        <v>670</v>
      </c>
      <c r="B3274" s="2" t="s">
        <v>921</v>
      </c>
      <c r="C3274" s="35">
        <v>27</v>
      </c>
    </row>
    <row r="3275" spans="1:3">
      <c r="A3275" t="s">
        <v>916</v>
      </c>
      <c r="B3275" s="2" t="s">
        <v>914</v>
      </c>
      <c r="C3275" s="35">
        <v>9</v>
      </c>
    </row>
    <row r="3276" spans="1:3">
      <c r="A3276" t="s">
        <v>916</v>
      </c>
      <c r="B3276" s="2" t="s">
        <v>915</v>
      </c>
      <c r="C3276" s="35">
        <v>1</v>
      </c>
    </row>
    <row r="3277" spans="1:3">
      <c r="A3277" t="s">
        <v>916</v>
      </c>
      <c r="B3277" s="2" t="s">
        <v>906</v>
      </c>
      <c r="C3277" s="35">
        <v>9</v>
      </c>
    </row>
    <row r="3278" spans="1:3">
      <c r="A3278" t="s">
        <v>916</v>
      </c>
      <c r="B3278" s="2" t="s">
        <v>907</v>
      </c>
      <c r="C3278" s="35">
        <v>22</v>
      </c>
    </row>
    <row r="3279" spans="1:3">
      <c r="A3279" t="s">
        <v>916</v>
      </c>
      <c r="B3279" s="2" t="s">
        <v>908</v>
      </c>
      <c r="C3279" s="35">
        <v>23</v>
      </c>
    </row>
    <row r="3280" spans="1:3">
      <c r="A3280" t="s">
        <v>916</v>
      </c>
      <c r="B3280" s="2" t="s">
        <v>619</v>
      </c>
      <c r="C3280" s="35">
        <v>1</v>
      </c>
    </row>
    <row r="3281" spans="1:3">
      <c r="A3281" t="s">
        <v>916</v>
      </c>
      <c r="B3281" s="2" t="s">
        <v>663</v>
      </c>
      <c r="C3281" s="35">
        <v>1</v>
      </c>
    </row>
    <row r="3282" spans="1:3">
      <c r="A3282" t="s">
        <v>916</v>
      </c>
      <c r="B3282" s="2" t="s">
        <v>882</v>
      </c>
      <c r="C3282" s="35">
        <v>3</v>
      </c>
    </row>
    <row r="3283" spans="1:3">
      <c r="A3283" t="s">
        <v>916</v>
      </c>
      <c r="B3283" s="2" t="s">
        <v>883</v>
      </c>
      <c r="C3283" s="35">
        <v>3</v>
      </c>
    </row>
    <row r="3284" spans="1:3">
      <c r="A3284" t="s">
        <v>916</v>
      </c>
      <c r="B3284" s="2" t="s">
        <v>884</v>
      </c>
      <c r="C3284" s="35">
        <v>3</v>
      </c>
    </row>
    <row r="3285" spans="1:3">
      <c r="A3285" t="s">
        <v>916</v>
      </c>
      <c r="B3285" s="2" t="s">
        <v>917</v>
      </c>
      <c r="C3285" s="35">
        <v>27</v>
      </c>
    </row>
    <row r="3286" spans="1:3">
      <c r="A3286" t="s">
        <v>916</v>
      </c>
      <c r="B3286" s="2" t="s">
        <v>885</v>
      </c>
      <c r="C3286" s="35">
        <v>3</v>
      </c>
    </row>
    <row r="3287" spans="1:3">
      <c r="A3287" t="s">
        <v>916</v>
      </c>
      <c r="B3287" s="2" t="s">
        <v>918</v>
      </c>
      <c r="C3287" s="35">
        <v>28</v>
      </c>
    </row>
    <row r="3288" spans="1:3">
      <c r="A3288" t="s">
        <v>916</v>
      </c>
      <c r="B3288" s="2" t="s">
        <v>919</v>
      </c>
      <c r="C3288" s="35">
        <v>28</v>
      </c>
    </row>
    <row r="3289" spans="1:3">
      <c r="A3289" t="s">
        <v>916</v>
      </c>
      <c r="B3289" s="2" t="s">
        <v>729</v>
      </c>
      <c r="C3289" s="35">
        <v>1</v>
      </c>
    </row>
    <row r="3290" spans="1:3">
      <c r="A3290" t="s">
        <v>916</v>
      </c>
      <c r="B3290" s="2" t="s">
        <v>920</v>
      </c>
      <c r="C3290" s="35">
        <v>3</v>
      </c>
    </row>
    <row r="3291" spans="1:3">
      <c r="A3291" t="s">
        <v>916</v>
      </c>
      <c r="B3291" s="2" t="s">
        <v>921</v>
      </c>
      <c r="C3291" s="35">
        <v>27</v>
      </c>
    </row>
    <row r="3292" spans="1:3">
      <c r="A3292" t="s">
        <v>916</v>
      </c>
      <c r="B3292" s="2" t="s">
        <v>762</v>
      </c>
      <c r="C3292" s="35">
        <v>3</v>
      </c>
    </row>
    <row r="3293" spans="1:3">
      <c r="A3293" t="s">
        <v>916</v>
      </c>
      <c r="B3293" s="2" t="s">
        <v>890</v>
      </c>
      <c r="C3293" s="35">
        <v>1</v>
      </c>
    </row>
    <row r="3294" spans="1:3">
      <c r="A3294" t="s">
        <v>916</v>
      </c>
      <c r="B3294" s="2" t="s">
        <v>922</v>
      </c>
      <c r="C3294" s="35">
        <v>3</v>
      </c>
    </row>
    <row r="3295" spans="1:3">
      <c r="A3295" t="s">
        <v>916</v>
      </c>
      <c r="B3295" s="2" t="s">
        <v>923</v>
      </c>
      <c r="C3295" s="35">
        <v>3</v>
      </c>
    </row>
    <row r="3296" spans="1:3">
      <c r="A3296" t="s">
        <v>916</v>
      </c>
      <c r="B3296" s="2" t="s">
        <v>924</v>
      </c>
      <c r="C3296" s="35">
        <v>3</v>
      </c>
    </row>
    <row r="3297" spans="1:3">
      <c r="A3297" t="s">
        <v>916</v>
      </c>
      <c r="B3297" s="2" t="s">
        <v>892</v>
      </c>
      <c r="C3297" s="35">
        <v>19</v>
      </c>
    </row>
    <row r="3298" spans="1:3">
      <c r="A3298" t="s">
        <v>916</v>
      </c>
      <c r="B3298" s="2" t="s">
        <v>893</v>
      </c>
      <c r="C3298" s="35">
        <v>19</v>
      </c>
    </row>
    <row r="3299" spans="1:3">
      <c r="A3299" t="s">
        <v>916</v>
      </c>
      <c r="B3299" s="2" t="s">
        <v>894</v>
      </c>
      <c r="C3299" s="35">
        <v>19</v>
      </c>
    </row>
    <row r="3300" spans="1:3">
      <c r="A3300" t="s">
        <v>916</v>
      </c>
      <c r="B3300" s="2" t="s">
        <v>895</v>
      </c>
      <c r="C3300" s="35">
        <v>3</v>
      </c>
    </row>
    <row r="3301" spans="1:3">
      <c r="A3301" t="s">
        <v>916</v>
      </c>
      <c r="B3301" s="2" t="s">
        <v>896</v>
      </c>
      <c r="C3301" s="35">
        <v>3</v>
      </c>
    </row>
    <row r="3302" spans="1:3">
      <c r="A3302" t="s">
        <v>916</v>
      </c>
      <c r="B3302" s="2" t="s">
        <v>819</v>
      </c>
      <c r="C3302" s="35">
        <v>1</v>
      </c>
    </row>
    <row r="3303" spans="1:3">
      <c r="A3303" t="s">
        <v>916</v>
      </c>
      <c r="B3303" s="2" t="s">
        <v>897</v>
      </c>
      <c r="C3303" s="35">
        <v>3</v>
      </c>
    </row>
    <row r="3304" spans="1:3">
      <c r="A3304" t="s">
        <v>916</v>
      </c>
      <c r="B3304" s="2" t="s">
        <v>925</v>
      </c>
      <c r="C3304" s="35">
        <v>28</v>
      </c>
    </row>
    <row r="3305" spans="1:3">
      <c r="A3305" t="s">
        <v>916</v>
      </c>
      <c r="B3305" s="2" t="s">
        <v>899</v>
      </c>
      <c r="C3305" s="35">
        <v>21</v>
      </c>
    </row>
    <row r="3306" spans="1:3">
      <c r="A3306" t="s">
        <v>916</v>
      </c>
      <c r="B3306" s="2" t="s">
        <v>900</v>
      </c>
      <c r="C3306" s="35">
        <v>3</v>
      </c>
    </row>
    <row r="3307" spans="1:3">
      <c r="A3307" t="s">
        <v>916</v>
      </c>
      <c r="B3307" s="2" t="s">
        <v>841</v>
      </c>
      <c r="C3307" s="35">
        <v>1</v>
      </c>
    </row>
    <row r="3308" spans="1:3">
      <c r="A3308" t="s">
        <v>916</v>
      </c>
      <c r="B3308" s="2" t="s">
        <v>842</v>
      </c>
      <c r="C3308" s="35">
        <v>1</v>
      </c>
    </row>
    <row r="3309" spans="1:3">
      <c r="A3309" t="s">
        <v>916</v>
      </c>
      <c r="B3309" s="2" t="s">
        <v>901</v>
      </c>
      <c r="C3309" s="35">
        <v>3</v>
      </c>
    </row>
    <row r="3310" spans="1:3">
      <c r="A3310" t="s">
        <v>916</v>
      </c>
      <c r="B3310" s="2" t="s">
        <v>912</v>
      </c>
      <c r="C3310" s="35">
        <v>22</v>
      </c>
    </row>
    <row r="3311" spans="1:3">
      <c r="A3311" t="s">
        <v>916</v>
      </c>
      <c r="B3311" s="2" t="s">
        <v>854</v>
      </c>
      <c r="C3311" s="35">
        <v>3</v>
      </c>
    </row>
    <row r="3312" spans="1:3">
      <c r="A3312" t="s">
        <v>916</v>
      </c>
      <c r="B3312" s="2" t="s">
        <v>868</v>
      </c>
      <c r="C3312" s="35">
        <v>5</v>
      </c>
    </row>
    <row r="3313" spans="1:3">
      <c r="A3313" t="s">
        <v>916</v>
      </c>
      <c r="B3313" s="2" t="s">
        <v>926</v>
      </c>
      <c r="C3313" s="35">
        <v>28</v>
      </c>
    </row>
    <row r="3314" spans="1:3">
      <c r="A3314" t="s">
        <v>671</v>
      </c>
      <c r="B3314" s="2" t="s">
        <v>879</v>
      </c>
      <c r="C3314" s="35">
        <v>3</v>
      </c>
    </row>
    <row r="3315" spans="1:3">
      <c r="A3315" t="s">
        <v>671</v>
      </c>
      <c r="B3315" s="2" t="s">
        <v>606</v>
      </c>
      <c r="C3315" s="35">
        <v>1</v>
      </c>
    </row>
    <row r="3316" spans="1:3">
      <c r="A3316" t="s">
        <v>671</v>
      </c>
      <c r="B3316" s="2" t="s">
        <v>906</v>
      </c>
      <c r="C3316" s="35">
        <v>9</v>
      </c>
    </row>
    <row r="3317" spans="1:3">
      <c r="A3317" t="s">
        <v>671</v>
      </c>
      <c r="B3317" s="2" t="s">
        <v>880</v>
      </c>
      <c r="C3317" s="35">
        <v>8</v>
      </c>
    </row>
    <row r="3318" spans="1:3">
      <c r="A3318" t="s">
        <v>671</v>
      </c>
      <c r="B3318" s="2" t="s">
        <v>907</v>
      </c>
      <c r="C3318" s="35">
        <v>22</v>
      </c>
    </row>
    <row r="3319" spans="1:3">
      <c r="A3319" t="s">
        <v>671</v>
      </c>
      <c r="B3319" s="2" t="s">
        <v>908</v>
      </c>
      <c r="C3319" s="35">
        <v>23</v>
      </c>
    </row>
    <row r="3320" spans="1:3">
      <c r="A3320" t="s">
        <v>671</v>
      </c>
      <c r="B3320" s="2" t="s">
        <v>619</v>
      </c>
      <c r="C3320" s="35">
        <v>1</v>
      </c>
    </row>
    <row r="3321" spans="1:3">
      <c r="A3321" t="s">
        <v>671</v>
      </c>
      <c r="B3321" s="2" t="s">
        <v>706</v>
      </c>
      <c r="C3321" s="35">
        <v>11</v>
      </c>
    </row>
    <row r="3322" spans="1:3">
      <c r="A3322" t="s">
        <v>671</v>
      </c>
      <c r="B3322" s="2" t="s">
        <v>729</v>
      </c>
      <c r="C3322" s="35">
        <v>1</v>
      </c>
    </row>
    <row r="3323" spans="1:3">
      <c r="A3323" t="s">
        <v>671</v>
      </c>
      <c r="B3323" s="2" t="s">
        <v>909</v>
      </c>
      <c r="C3323" s="35">
        <v>24</v>
      </c>
    </row>
    <row r="3324" spans="1:3">
      <c r="A3324" t="s">
        <v>671</v>
      </c>
      <c r="B3324" s="2" t="s">
        <v>910</v>
      </c>
      <c r="C3324" s="35">
        <v>1</v>
      </c>
    </row>
    <row r="3325" spans="1:3">
      <c r="A3325" t="s">
        <v>671</v>
      </c>
      <c r="B3325" s="2" t="s">
        <v>911</v>
      </c>
      <c r="C3325" s="35">
        <v>25</v>
      </c>
    </row>
    <row r="3326" spans="1:3">
      <c r="A3326" t="s">
        <v>671</v>
      </c>
      <c r="B3326" s="2" t="s">
        <v>892</v>
      </c>
      <c r="C3326" s="35">
        <v>19</v>
      </c>
    </row>
    <row r="3327" spans="1:3">
      <c r="A3327" t="s">
        <v>671</v>
      </c>
      <c r="B3327" s="2" t="s">
        <v>893</v>
      </c>
      <c r="C3327" s="35">
        <v>19</v>
      </c>
    </row>
    <row r="3328" spans="1:3">
      <c r="A3328" t="s">
        <v>671</v>
      </c>
      <c r="B3328" s="2" t="s">
        <v>894</v>
      </c>
      <c r="C3328" s="35">
        <v>19</v>
      </c>
    </row>
    <row r="3329" spans="1:3">
      <c r="A3329" t="s">
        <v>671</v>
      </c>
      <c r="B3329" s="2" t="s">
        <v>819</v>
      </c>
      <c r="C3329" s="35">
        <v>1</v>
      </c>
    </row>
    <row r="3330" spans="1:3">
      <c r="A3330" t="s">
        <v>671</v>
      </c>
      <c r="B3330" s="2" t="s">
        <v>898</v>
      </c>
      <c r="C3330" s="35">
        <v>20</v>
      </c>
    </row>
    <row r="3331" spans="1:3">
      <c r="A3331" t="s">
        <v>671</v>
      </c>
      <c r="B3331" s="2" t="s">
        <v>900</v>
      </c>
      <c r="C3331" s="35">
        <v>3</v>
      </c>
    </row>
    <row r="3332" spans="1:3">
      <c r="A3332" t="s">
        <v>671</v>
      </c>
      <c r="B3332" s="2" t="s">
        <v>841</v>
      </c>
      <c r="C3332" s="35">
        <v>1</v>
      </c>
    </row>
    <row r="3333" spans="1:3">
      <c r="A3333" t="s">
        <v>671</v>
      </c>
      <c r="B3333" s="2" t="s">
        <v>842</v>
      </c>
      <c r="C3333" s="35">
        <v>1</v>
      </c>
    </row>
    <row r="3334" spans="1:3">
      <c r="A3334" t="s">
        <v>671</v>
      </c>
      <c r="B3334" s="2" t="s">
        <v>912</v>
      </c>
      <c r="C3334" s="35">
        <v>22</v>
      </c>
    </row>
    <row r="3335" spans="1:3">
      <c r="A3335" t="s">
        <v>671</v>
      </c>
      <c r="B3335" s="2" t="s">
        <v>854</v>
      </c>
      <c r="C3335" s="35">
        <v>3</v>
      </c>
    </row>
    <row r="3336" spans="1:3">
      <c r="A3336" t="s">
        <v>671</v>
      </c>
      <c r="B3336" s="2" t="s">
        <v>913</v>
      </c>
      <c r="C3336" s="35">
        <v>26</v>
      </c>
    </row>
    <row r="3337" spans="1:3">
      <c r="A3337" t="s">
        <v>672</v>
      </c>
      <c r="B3337" s="2" t="s">
        <v>879</v>
      </c>
      <c r="C3337" s="35">
        <v>3</v>
      </c>
    </row>
    <row r="3338" spans="1:3">
      <c r="A3338" t="s">
        <v>672</v>
      </c>
      <c r="B3338" s="2" t="s">
        <v>606</v>
      </c>
      <c r="C3338" s="35">
        <v>1</v>
      </c>
    </row>
    <row r="3339" spans="1:3">
      <c r="A3339" t="s">
        <v>672</v>
      </c>
      <c r="B3339" s="2" t="s">
        <v>906</v>
      </c>
      <c r="C3339" s="35">
        <v>9</v>
      </c>
    </row>
    <row r="3340" spans="1:3">
      <c r="A3340" t="s">
        <v>672</v>
      </c>
      <c r="B3340" s="2" t="s">
        <v>880</v>
      </c>
      <c r="C3340" s="35">
        <v>8</v>
      </c>
    </row>
    <row r="3341" spans="1:3">
      <c r="A3341" t="s">
        <v>672</v>
      </c>
      <c r="B3341" s="2" t="s">
        <v>907</v>
      </c>
      <c r="C3341" s="35">
        <v>22</v>
      </c>
    </row>
    <row r="3342" spans="1:3">
      <c r="A3342" t="s">
        <v>672</v>
      </c>
      <c r="B3342" s="2" t="s">
        <v>908</v>
      </c>
      <c r="C3342" s="35">
        <v>23</v>
      </c>
    </row>
    <row r="3343" spans="1:3">
      <c r="A3343" t="s">
        <v>672</v>
      </c>
      <c r="B3343" s="2" t="s">
        <v>619</v>
      </c>
      <c r="C3343" s="35">
        <v>1</v>
      </c>
    </row>
    <row r="3344" spans="1:3">
      <c r="A3344" t="s">
        <v>672</v>
      </c>
      <c r="B3344" s="2" t="s">
        <v>706</v>
      </c>
      <c r="C3344" s="35">
        <v>11</v>
      </c>
    </row>
    <row r="3345" spans="1:3">
      <c r="A3345" t="s">
        <v>672</v>
      </c>
      <c r="B3345" s="2" t="s">
        <v>909</v>
      </c>
      <c r="C3345" s="35">
        <v>24</v>
      </c>
    </row>
    <row r="3346" spans="1:3">
      <c r="A3346" t="s">
        <v>672</v>
      </c>
      <c r="B3346" s="2" t="s">
        <v>910</v>
      </c>
      <c r="C3346" s="35">
        <v>1</v>
      </c>
    </row>
    <row r="3347" spans="1:3">
      <c r="A3347" t="s">
        <v>672</v>
      </c>
      <c r="B3347" s="2" t="s">
        <v>911</v>
      </c>
      <c r="C3347" s="35">
        <v>25</v>
      </c>
    </row>
    <row r="3348" spans="1:3">
      <c r="A3348" t="s">
        <v>672</v>
      </c>
      <c r="B3348" s="2" t="s">
        <v>892</v>
      </c>
      <c r="C3348" s="35">
        <v>19</v>
      </c>
    </row>
    <row r="3349" spans="1:3">
      <c r="A3349" t="s">
        <v>672</v>
      </c>
      <c r="B3349" s="2" t="s">
        <v>893</v>
      </c>
      <c r="C3349" s="35">
        <v>19</v>
      </c>
    </row>
    <row r="3350" spans="1:3">
      <c r="A3350" t="s">
        <v>672</v>
      </c>
      <c r="B3350" s="2" t="s">
        <v>894</v>
      </c>
      <c r="C3350" s="35">
        <v>19</v>
      </c>
    </row>
    <row r="3351" spans="1:3">
      <c r="A3351" t="s">
        <v>672</v>
      </c>
      <c r="B3351" s="2" t="s">
        <v>819</v>
      </c>
      <c r="C3351" s="35">
        <v>1</v>
      </c>
    </row>
    <row r="3352" spans="1:3">
      <c r="A3352" t="s">
        <v>672</v>
      </c>
      <c r="B3352" s="2" t="s">
        <v>898</v>
      </c>
      <c r="C3352" s="35">
        <v>20</v>
      </c>
    </row>
    <row r="3353" spans="1:3">
      <c r="A3353" t="s">
        <v>672</v>
      </c>
      <c r="B3353" s="2" t="s">
        <v>900</v>
      </c>
      <c r="C3353" s="35">
        <v>3</v>
      </c>
    </row>
    <row r="3354" spans="1:3">
      <c r="A3354" t="s">
        <v>672</v>
      </c>
      <c r="B3354" s="2" t="s">
        <v>841</v>
      </c>
      <c r="C3354" s="35">
        <v>1</v>
      </c>
    </row>
    <row r="3355" spans="1:3">
      <c r="A3355" t="s">
        <v>672</v>
      </c>
      <c r="B3355" s="2" t="s">
        <v>842</v>
      </c>
      <c r="C3355" s="35">
        <v>1</v>
      </c>
    </row>
    <row r="3356" spans="1:3">
      <c r="A3356" t="s">
        <v>672</v>
      </c>
      <c r="B3356" s="2" t="s">
        <v>912</v>
      </c>
      <c r="C3356" s="35">
        <v>22</v>
      </c>
    </row>
    <row r="3357" spans="1:3">
      <c r="A3357" t="s">
        <v>672</v>
      </c>
      <c r="B3357" s="2" t="s">
        <v>854</v>
      </c>
      <c r="C3357" s="35">
        <v>3</v>
      </c>
    </row>
    <row r="3358" spans="1:3">
      <c r="A3358" t="s">
        <v>672</v>
      </c>
      <c r="B3358" s="2" t="s">
        <v>913</v>
      </c>
      <c r="C3358" s="35">
        <v>26</v>
      </c>
    </row>
    <row r="3359" spans="1:3">
      <c r="A3359" t="s">
        <v>673</v>
      </c>
      <c r="B3359" s="2" t="s">
        <v>879</v>
      </c>
      <c r="C3359" s="35">
        <v>3</v>
      </c>
    </row>
    <row r="3360" spans="1:3">
      <c r="A3360" t="s">
        <v>673</v>
      </c>
      <c r="B3360" s="2" t="s">
        <v>914</v>
      </c>
      <c r="C3360" s="35">
        <v>9</v>
      </c>
    </row>
    <row r="3361" spans="1:3">
      <c r="A3361" t="s">
        <v>673</v>
      </c>
      <c r="B3361" s="2" t="s">
        <v>915</v>
      </c>
      <c r="C3361" s="35">
        <v>1</v>
      </c>
    </row>
    <row r="3362" spans="1:3">
      <c r="A3362" t="s">
        <v>673</v>
      </c>
      <c r="B3362" s="2" t="s">
        <v>906</v>
      </c>
      <c r="C3362" s="35">
        <v>9</v>
      </c>
    </row>
    <row r="3363" spans="1:3">
      <c r="A3363" t="s">
        <v>673</v>
      </c>
      <c r="B3363" s="2" t="s">
        <v>907</v>
      </c>
      <c r="C3363" s="35">
        <v>22</v>
      </c>
    </row>
    <row r="3364" spans="1:3">
      <c r="A3364" t="s">
        <v>673</v>
      </c>
      <c r="B3364" s="2" t="s">
        <v>908</v>
      </c>
      <c r="C3364" s="35">
        <v>23</v>
      </c>
    </row>
    <row r="3365" spans="1:3">
      <c r="A3365" t="s">
        <v>673</v>
      </c>
      <c r="B3365" s="2" t="s">
        <v>619</v>
      </c>
      <c r="C3365" s="35">
        <v>1</v>
      </c>
    </row>
    <row r="3366" spans="1:3">
      <c r="A3366" t="s">
        <v>673</v>
      </c>
      <c r="B3366" s="2" t="s">
        <v>663</v>
      </c>
      <c r="C3366" s="35">
        <v>1</v>
      </c>
    </row>
    <row r="3367" spans="1:3">
      <c r="A3367" t="s">
        <v>673</v>
      </c>
      <c r="B3367" s="2" t="s">
        <v>916</v>
      </c>
      <c r="C3367" s="35">
        <v>3</v>
      </c>
    </row>
    <row r="3368" spans="1:3">
      <c r="A3368" t="s">
        <v>673</v>
      </c>
      <c r="B3368" s="2" t="s">
        <v>882</v>
      </c>
      <c r="C3368" s="35">
        <v>3</v>
      </c>
    </row>
    <row r="3369" spans="1:3">
      <c r="A3369" t="s">
        <v>673</v>
      </c>
      <c r="B3369" s="2" t="s">
        <v>883</v>
      </c>
      <c r="C3369" s="35">
        <v>3</v>
      </c>
    </row>
    <row r="3370" spans="1:3">
      <c r="A3370" t="s">
        <v>673</v>
      </c>
      <c r="B3370" s="2" t="s">
        <v>884</v>
      </c>
      <c r="C3370" s="35">
        <v>3</v>
      </c>
    </row>
    <row r="3371" spans="1:3">
      <c r="A3371" t="s">
        <v>673</v>
      </c>
      <c r="B3371" s="2" t="s">
        <v>917</v>
      </c>
      <c r="C3371" s="35">
        <v>27</v>
      </c>
    </row>
    <row r="3372" spans="1:3">
      <c r="A3372" t="s">
        <v>673</v>
      </c>
      <c r="B3372" s="2" t="s">
        <v>885</v>
      </c>
      <c r="C3372" s="35">
        <v>3</v>
      </c>
    </row>
    <row r="3373" spans="1:3">
      <c r="A3373" t="s">
        <v>673</v>
      </c>
      <c r="B3373" s="2" t="s">
        <v>918</v>
      </c>
      <c r="C3373" s="35">
        <v>28</v>
      </c>
    </row>
    <row r="3374" spans="1:3">
      <c r="A3374" t="s">
        <v>673</v>
      </c>
      <c r="B3374" s="2" t="s">
        <v>919</v>
      </c>
      <c r="C3374" s="35">
        <v>28</v>
      </c>
    </row>
    <row r="3375" spans="1:3">
      <c r="A3375" t="s">
        <v>673</v>
      </c>
      <c r="B3375" s="2" t="s">
        <v>729</v>
      </c>
      <c r="C3375" s="35">
        <v>1</v>
      </c>
    </row>
    <row r="3376" spans="1:3">
      <c r="A3376" t="s">
        <v>673</v>
      </c>
      <c r="B3376" s="2" t="s">
        <v>920</v>
      </c>
      <c r="C3376" s="35">
        <v>3</v>
      </c>
    </row>
    <row r="3377" spans="1:3">
      <c r="A3377" t="s">
        <v>673</v>
      </c>
      <c r="B3377" s="2" t="s">
        <v>921</v>
      </c>
      <c r="C3377" s="35">
        <v>27</v>
      </c>
    </row>
    <row r="3378" spans="1:3">
      <c r="A3378" t="s">
        <v>673</v>
      </c>
      <c r="B3378" s="2" t="s">
        <v>762</v>
      </c>
      <c r="C3378" s="35">
        <v>3</v>
      </c>
    </row>
    <row r="3379" spans="1:3">
      <c r="A3379" t="s">
        <v>673</v>
      </c>
      <c r="B3379" s="2" t="s">
        <v>890</v>
      </c>
      <c r="C3379" s="35">
        <v>1</v>
      </c>
    </row>
    <row r="3380" spans="1:3">
      <c r="A3380" t="s">
        <v>673</v>
      </c>
      <c r="B3380" s="2" t="s">
        <v>922</v>
      </c>
      <c r="C3380" s="35">
        <v>3</v>
      </c>
    </row>
    <row r="3381" spans="1:3">
      <c r="A3381" t="s">
        <v>673</v>
      </c>
      <c r="B3381" s="2" t="s">
        <v>923</v>
      </c>
      <c r="C3381" s="35">
        <v>3</v>
      </c>
    </row>
    <row r="3382" spans="1:3">
      <c r="A3382" t="s">
        <v>673</v>
      </c>
      <c r="B3382" s="2" t="s">
        <v>924</v>
      </c>
      <c r="C3382" s="35">
        <v>3</v>
      </c>
    </row>
    <row r="3383" spans="1:3">
      <c r="A3383" t="s">
        <v>673</v>
      </c>
      <c r="B3383" s="2" t="s">
        <v>892</v>
      </c>
      <c r="C3383" s="35">
        <v>19</v>
      </c>
    </row>
    <row r="3384" spans="1:3">
      <c r="A3384" t="s">
        <v>673</v>
      </c>
      <c r="B3384" s="2" t="s">
        <v>893</v>
      </c>
      <c r="C3384" s="35">
        <v>19</v>
      </c>
    </row>
    <row r="3385" spans="1:3">
      <c r="A3385" t="s">
        <v>673</v>
      </c>
      <c r="B3385" s="2" t="s">
        <v>894</v>
      </c>
      <c r="C3385" s="35">
        <v>19</v>
      </c>
    </row>
    <row r="3386" spans="1:3">
      <c r="A3386" t="s">
        <v>673</v>
      </c>
      <c r="B3386" s="2" t="s">
        <v>895</v>
      </c>
      <c r="C3386" s="35">
        <v>3</v>
      </c>
    </row>
    <row r="3387" spans="1:3">
      <c r="A3387" t="s">
        <v>673</v>
      </c>
      <c r="B3387" s="2" t="s">
        <v>896</v>
      </c>
      <c r="C3387" s="35">
        <v>3</v>
      </c>
    </row>
    <row r="3388" spans="1:3">
      <c r="A3388" t="s">
        <v>673</v>
      </c>
      <c r="B3388" s="2" t="s">
        <v>819</v>
      </c>
      <c r="C3388" s="35">
        <v>1</v>
      </c>
    </row>
    <row r="3389" spans="1:3">
      <c r="A3389" t="s">
        <v>673</v>
      </c>
      <c r="B3389" s="2" t="s">
        <v>897</v>
      </c>
      <c r="C3389" s="35">
        <v>3</v>
      </c>
    </row>
    <row r="3390" spans="1:3">
      <c r="A3390" t="s">
        <v>673</v>
      </c>
      <c r="B3390" s="2" t="s">
        <v>925</v>
      </c>
      <c r="C3390" s="35">
        <v>28</v>
      </c>
    </row>
    <row r="3391" spans="1:3">
      <c r="A3391" t="s">
        <v>673</v>
      </c>
      <c r="B3391" s="2" t="s">
        <v>899</v>
      </c>
      <c r="C3391" s="35">
        <v>21</v>
      </c>
    </row>
    <row r="3392" spans="1:3">
      <c r="A3392" t="s">
        <v>673</v>
      </c>
      <c r="B3392" s="2" t="s">
        <v>900</v>
      </c>
      <c r="C3392" s="35">
        <v>3</v>
      </c>
    </row>
    <row r="3393" spans="1:3">
      <c r="A3393" t="s">
        <v>673</v>
      </c>
      <c r="B3393" s="2" t="s">
        <v>841</v>
      </c>
      <c r="C3393" s="35">
        <v>1</v>
      </c>
    </row>
    <row r="3394" spans="1:3">
      <c r="A3394" t="s">
        <v>673</v>
      </c>
      <c r="B3394" s="2" t="s">
        <v>842</v>
      </c>
      <c r="C3394" s="35">
        <v>1</v>
      </c>
    </row>
    <row r="3395" spans="1:3">
      <c r="A3395" t="s">
        <v>673</v>
      </c>
      <c r="B3395" s="2" t="s">
        <v>901</v>
      </c>
      <c r="C3395" s="35">
        <v>3</v>
      </c>
    </row>
    <row r="3396" spans="1:3">
      <c r="A3396" t="s">
        <v>673</v>
      </c>
      <c r="B3396" s="2" t="s">
        <v>912</v>
      </c>
      <c r="C3396" s="35">
        <v>22</v>
      </c>
    </row>
    <row r="3397" spans="1:3">
      <c r="A3397" t="s">
        <v>673</v>
      </c>
      <c r="B3397" s="2" t="s">
        <v>854</v>
      </c>
      <c r="C3397" s="35">
        <v>3</v>
      </c>
    </row>
    <row r="3398" spans="1:3">
      <c r="A3398" t="s">
        <v>673</v>
      </c>
      <c r="B3398" s="2" t="s">
        <v>868</v>
      </c>
      <c r="C3398" s="35">
        <v>5</v>
      </c>
    </row>
    <row r="3399" spans="1:3">
      <c r="A3399" t="s">
        <v>673</v>
      </c>
      <c r="B3399" s="2" t="s">
        <v>926</v>
      </c>
      <c r="C3399" s="35">
        <v>28</v>
      </c>
    </row>
    <row r="3400" spans="1:3">
      <c r="A3400" t="s">
        <v>674</v>
      </c>
      <c r="B3400" s="2" t="s">
        <v>879</v>
      </c>
      <c r="C3400" s="35">
        <v>3</v>
      </c>
    </row>
    <row r="3401" spans="1:3">
      <c r="A3401" t="s">
        <v>674</v>
      </c>
      <c r="B3401" s="2" t="s">
        <v>906</v>
      </c>
      <c r="C3401" s="35">
        <v>9</v>
      </c>
    </row>
    <row r="3402" spans="1:3">
      <c r="A3402" t="s">
        <v>674</v>
      </c>
      <c r="B3402" s="2" t="s">
        <v>908</v>
      </c>
      <c r="C3402" s="35">
        <v>23</v>
      </c>
    </row>
    <row r="3403" spans="1:3">
      <c r="A3403" t="s">
        <v>674</v>
      </c>
      <c r="B3403" s="2" t="s">
        <v>916</v>
      </c>
      <c r="C3403" s="35">
        <v>3</v>
      </c>
    </row>
    <row r="3404" spans="1:3">
      <c r="A3404" t="s">
        <v>674</v>
      </c>
      <c r="B3404" s="2" t="s">
        <v>917</v>
      </c>
      <c r="C3404" s="35">
        <v>27</v>
      </c>
    </row>
    <row r="3405" spans="1:3">
      <c r="A3405" t="s">
        <v>674</v>
      </c>
      <c r="B3405" s="2" t="s">
        <v>885</v>
      </c>
      <c r="C3405" s="35">
        <v>3</v>
      </c>
    </row>
    <row r="3406" spans="1:3">
      <c r="A3406" t="s">
        <v>674</v>
      </c>
      <c r="B3406" s="2" t="s">
        <v>927</v>
      </c>
      <c r="C3406" s="35">
        <v>1</v>
      </c>
    </row>
    <row r="3407" spans="1:3">
      <c r="A3407" t="s">
        <v>674</v>
      </c>
      <c r="B3407" s="2" t="s">
        <v>729</v>
      </c>
      <c r="C3407" s="35">
        <v>1</v>
      </c>
    </row>
    <row r="3408" spans="1:3">
      <c r="A3408" t="s">
        <v>674</v>
      </c>
      <c r="B3408" s="2" t="s">
        <v>920</v>
      </c>
      <c r="C3408" s="35">
        <v>3</v>
      </c>
    </row>
    <row r="3409" spans="1:3">
      <c r="A3409" t="s">
        <v>674</v>
      </c>
      <c r="B3409" s="2" t="s">
        <v>921</v>
      </c>
      <c r="C3409" s="35">
        <v>27</v>
      </c>
    </row>
    <row r="3410" spans="1:3">
      <c r="A3410" t="s">
        <v>674</v>
      </c>
      <c r="B3410" s="2" t="s">
        <v>766</v>
      </c>
      <c r="C3410" s="35">
        <v>3</v>
      </c>
    </row>
    <row r="3411" spans="1:3">
      <c r="A3411" t="s">
        <v>674</v>
      </c>
      <c r="B3411" s="2" t="s">
        <v>892</v>
      </c>
      <c r="C3411" s="35">
        <v>19</v>
      </c>
    </row>
    <row r="3412" spans="1:3">
      <c r="A3412" t="s">
        <v>674</v>
      </c>
      <c r="B3412" s="2" t="s">
        <v>893</v>
      </c>
      <c r="C3412" s="35">
        <v>19</v>
      </c>
    </row>
    <row r="3413" spans="1:3">
      <c r="A3413" t="s">
        <v>674</v>
      </c>
      <c r="B3413" s="2" t="s">
        <v>894</v>
      </c>
      <c r="C3413" s="35">
        <v>19</v>
      </c>
    </row>
    <row r="3414" spans="1:3">
      <c r="A3414" t="s">
        <v>674</v>
      </c>
      <c r="B3414" s="2" t="s">
        <v>819</v>
      </c>
      <c r="C3414" s="35">
        <v>1</v>
      </c>
    </row>
    <row r="3415" spans="1:3">
      <c r="A3415" t="s">
        <v>674</v>
      </c>
      <c r="B3415" s="2" t="s">
        <v>899</v>
      </c>
      <c r="C3415" s="35">
        <v>21</v>
      </c>
    </row>
    <row r="3416" spans="1:3">
      <c r="A3416" t="s">
        <v>674</v>
      </c>
      <c r="B3416" s="2" t="s">
        <v>900</v>
      </c>
      <c r="C3416" s="35">
        <v>3</v>
      </c>
    </row>
    <row r="3417" spans="1:3">
      <c r="A3417" t="s">
        <v>674</v>
      </c>
      <c r="B3417" s="2" t="s">
        <v>841</v>
      </c>
      <c r="C3417" s="35">
        <v>1</v>
      </c>
    </row>
    <row r="3418" spans="1:3">
      <c r="A3418" t="s">
        <v>674</v>
      </c>
      <c r="B3418" s="2" t="s">
        <v>842</v>
      </c>
      <c r="C3418" s="35">
        <v>1</v>
      </c>
    </row>
    <row r="3419" spans="1:3">
      <c r="A3419" t="s">
        <v>674</v>
      </c>
      <c r="B3419" s="2" t="s">
        <v>854</v>
      </c>
      <c r="C3419" s="35">
        <v>3</v>
      </c>
    </row>
    <row r="3420" spans="1:3">
      <c r="A3420" t="s">
        <v>675</v>
      </c>
      <c r="B3420" s="2" t="s">
        <v>879</v>
      </c>
      <c r="C3420" s="35">
        <v>3</v>
      </c>
    </row>
    <row r="3421" spans="1:3">
      <c r="A3421" t="s">
        <v>675</v>
      </c>
      <c r="B3421" s="2" t="s">
        <v>906</v>
      </c>
      <c r="C3421" s="35">
        <v>9</v>
      </c>
    </row>
    <row r="3422" spans="1:3">
      <c r="A3422" t="s">
        <v>675</v>
      </c>
      <c r="B3422" s="2" t="s">
        <v>908</v>
      </c>
      <c r="C3422" s="35">
        <v>23</v>
      </c>
    </row>
    <row r="3423" spans="1:3">
      <c r="A3423" t="s">
        <v>675</v>
      </c>
      <c r="B3423" s="2" t="s">
        <v>916</v>
      </c>
      <c r="C3423" s="35">
        <v>3</v>
      </c>
    </row>
    <row r="3424" spans="1:3">
      <c r="A3424" t="s">
        <v>675</v>
      </c>
      <c r="B3424" s="2" t="s">
        <v>917</v>
      </c>
      <c r="C3424" s="35">
        <v>27</v>
      </c>
    </row>
    <row r="3425" spans="1:3">
      <c r="A3425" t="s">
        <v>675</v>
      </c>
      <c r="B3425" s="2" t="s">
        <v>885</v>
      </c>
      <c r="C3425" s="35">
        <v>3</v>
      </c>
    </row>
    <row r="3426" spans="1:3">
      <c r="A3426" t="s">
        <v>675</v>
      </c>
      <c r="B3426" s="2" t="s">
        <v>927</v>
      </c>
      <c r="C3426" s="35">
        <v>1</v>
      </c>
    </row>
    <row r="3427" spans="1:3">
      <c r="A3427" t="s">
        <v>675</v>
      </c>
      <c r="B3427" s="2" t="s">
        <v>729</v>
      </c>
      <c r="C3427" s="35">
        <v>1</v>
      </c>
    </row>
    <row r="3428" spans="1:3">
      <c r="A3428" t="s">
        <v>675</v>
      </c>
      <c r="B3428" s="2" t="s">
        <v>920</v>
      </c>
      <c r="C3428" s="35">
        <v>3</v>
      </c>
    </row>
    <row r="3429" spans="1:3">
      <c r="A3429" t="s">
        <v>675</v>
      </c>
      <c r="B3429" s="2" t="s">
        <v>921</v>
      </c>
      <c r="C3429" s="35">
        <v>27</v>
      </c>
    </row>
    <row r="3430" spans="1:3">
      <c r="A3430" t="s">
        <v>675</v>
      </c>
      <c r="B3430" s="2" t="s">
        <v>766</v>
      </c>
      <c r="C3430" s="35">
        <v>3</v>
      </c>
    </row>
    <row r="3431" spans="1:3">
      <c r="A3431" t="s">
        <v>675</v>
      </c>
      <c r="B3431" s="2" t="s">
        <v>892</v>
      </c>
      <c r="C3431" s="35">
        <v>19</v>
      </c>
    </row>
    <row r="3432" spans="1:3">
      <c r="A3432" t="s">
        <v>675</v>
      </c>
      <c r="B3432" s="2" t="s">
        <v>893</v>
      </c>
      <c r="C3432" s="35">
        <v>19</v>
      </c>
    </row>
    <row r="3433" spans="1:3">
      <c r="A3433" t="s">
        <v>675</v>
      </c>
      <c r="B3433" s="2" t="s">
        <v>894</v>
      </c>
      <c r="C3433" s="35">
        <v>19</v>
      </c>
    </row>
    <row r="3434" spans="1:3">
      <c r="A3434" t="s">
        <v>675</v>
      </c>
      <c r="B3434" s="2" t="s">
        <v>819</v>
      </c>
      <c r="C3434" s="35">
        <v>1</v>
      </c>
    </row>
    <row r="3435" spans="1:3">
      <c r="A3435" t="s">
        <v>675</v>
      </c>
      <c r="B3435" s="2" t="s">
        <v>899</v>
      </c>
      <c r="C3435" s="35">
        <v>21</v>
      </c>
    </row>
    <row r="3436" spans="1:3">
      <c r="A3436" t="s">
        <v>675</v>
      </c>
      <c r="B3436" s="2" t="s">
        <v>900</v>
      </c>
      <c r="C3436" s="35">
        <v>3</v>
      </c>
    </row>
    <row r="3437" spans="1:3">
      <c r="A3437" t="s">
        <v>675</v>
      </c>
      <c r="B3437" s="2" t="s">
        <v>841</v>
      </c>
      <c r="C3437" s="35">
        <v>1</v>
      </c>
    </row>
    <row r="3438" spans="1:3">
      <c r="A3438" t="s">
        <v>675</v>
      </c>
      <c r="B3438" s="2" t="s">
        <v>842</v>
      </c>
      <c r="C3438" s="35">
        <v>1</v>
      </c>
    </row>
    <row r="3439" spans="1:3">
      <c r="A3439" t="s">
        <v>675</v>
      </c>
      <c r="B3439" s="2" t="s">
        <v>854</v>
      </c>
      <c r="C3439" s="35">
        <v>3</v>
      </c>
    </row>
    <row r="3440" spans="1:3">
      <c r="A3440" t="s">
        <v>882</v>
      </c>
      <c r="B3440" s="2" t="s">
        <v>879</v>
      </c>
      <c r="C3440" s="35">
        <v>3</v>
      </c>
    </row>
    <row r="3441" spans="1:3">
      <c r="A3441" t="s">
        <v>882</v>
      </c>
      <c r="B3441" s="2" t="s">
        <v>914</v>
      </c>
      <c r="C3441" s="35">
        <v>9</v>
      </c>
    </row>
    <row r="3442" spans="1:3">
      <c r="A3442" t="s">
        <v>882</v>
      </c>
      <c r="B3442" s="2" t="s">
        <v>915</v>
      </c>
      <c r="C3442" s="35">
        <v>1</v>
      </c>
    </row>
    <row r="3443" spans="1:3">
      <c r="A3443" t="s">
        <v>882</v>
      </c>
      <c r="B3443" s="2" t="s">
        <v>906</v>
      </c>
      <c r="C3443" s="35">
        <v>9</v>
      </c>
    </row>
    <row r="3444" spans="1:3">
      <c r="A3444" t="s">
        <v>882</v>
      </c>
      <c r="B3444" s="2" t="s">
        <v>907</v>
      </c>
      <c r="C3444" s="35">
        <v>22</v>
      </c>
    </row>
    <row r="3445" spans="1:3">
      <c r="A3445" t="s">
        <v>882</v>
      </c>
      <c r="B3445" s="2" t="s">
        <v>908</v>
      </c>
      <c r="C3445" s="35">
        <v>23</v>
      </c>
    </row>
    <row r="3446" spans="1:3">
      <c r="A3446" t="s">
        <v>882</v>
      </c>
      <c r="B3446" s="2" t="s">
        <v>663</v>
      </c>
      <c r="C3446" s="35">
        <v>1</v>
      </c>
    </row>
    <row r="3447" spans="1:3">
      <c r="A3447" t="s">
        <v>882</v>
      </c>
      <c r="B3447" s="2" t="s">
        <v>916</v>
      </c>
      <c r="C3447" s="35">
        <v>3</v>
      </c>
    </row>
    <row r="3448" spans="1:3">
      <c r="A3448" t="s">
        <v>882</v>
      </c>
      <c r="B3448" s="2" t="s">
        <v>882</v>
      </c>
      <c r="C3448" s="35">
        <v>3</v>
      </c>
    </row>
    <row r="3449" spans="1:3">
      <c r="A3449" t="s">
        <v>882</v>
      </c>
      <c r="B3449" s="2" t="s">
        <v>883</v>
      </c>
      <c r="C3449" s="35">
        <v>3</v>
      </c>
    </row>
    <row r="3450" spans="1:3">
      <c r="A3450" t="s">
        <v>882</v>
      </c>
      <c r="B3450" s="2" t="s">
        <v>884</v>
      </c>
      <c r="C3450" s="35">
        <v>3</v>
      </c>
    </row>
    <row r="3451" spans="1:3">
      <c r="A3451" t="s">
        <v>882</v>
      </c>
      <c r="B3451" s="2" t="s">
        <v>917</v>
      </c>
      <c r="C3451" s="35">
        <v>27</v>
      </c>
    </row>
    <row r="3452" spans="1:3">
      <c r="A3452" t="s">
        <v>882</v>
      </c>
      <c r="B3452" s="2" t="s">
        <v>885</v>
      </c>
      <c r="C3452" s="35">
        <v>3</v>
      </c>
    </row>
    <row r="3453" spans="1:3">
      <c r="A3453" t="s">
        <v>882</v>
      </c>
      <c r="B3453" s="2" t="s">
        <v>918</v>
      </c>
      <c r="C3453" s="35">
        <v>28</v>
      </c>
    </row>
    <row r="3454" spans="1:3">
      <c r="A3454" t="s">
        <v>882</v>
      </c>
      <c r="B3454" s="2" t="s">
        <v>919</v>
      </c>
      <c r="C3454" s="35">
        <v>28</v>
      </c>
    </row>
    <row r="3455" spans="1:3">
      <c r="A3455" t="s">
        <v>882</v>
      </c>
      <c r="B3455" s="2" t="s">
        <v>729</v>
      </c>
      <c r="C3455" s="35">
        <v>1</v>
      </c>
    </row>
    <row r="3456" spans="1:3">
      <c r="A3456" t="s">
        <v>882</v>
      </c>
      <c r="B3456" s="2" t="s">
        <v>920</v>
      </c>
      <c r="C3456" s="35">
        <v>3</v>
      </c>
    </row>
    <row r="3457" spans="1:3">
      <c r="A3457" t="s">
        <v>882</v>
      </c>
      <c r="B3457" s="2" t="s">
        <v>921</v>
      </c>
      <c r="C3457" s="35">
        <v>27</v>
      </c>
    </row>
    <row r="3458" spans="1:3">
      <c r="A3458" t="s">
        <v>882</v>
      </c>
      <c r="B3458" s="2" t="s">
        <v>762</v>
      </c>
      <c r="C3458" s="35">
        <v>3</v>
      </c>
    </row>
    <row r="3459" spans="1:3">
      <c r="A3459" t="s">
        <v>882</v>
      </c>
      <c r="B3459" s="2" t="s">
        <v>890</v>
      </c>
      <c r="C3459" s="35">
        <v>1</v>
      </c>
    </row>
    <row r="3460" spans="1:3">
      <c r="A3460" t="s">
        <v>882</v>
      </c>
      <c r="B3460" s="2" t="s">
        <v>922</v>
      </c>
      <c r="C3460" s="35">
        <v>3</v>
      </c>
    </row>
    <row r="3461" spans="1:3">
      <c r="A3461" t="s">
        <v>882</v>
      </c>
      <c r="B3461" s="2" t="s">
        <v>923</v>
      </c>
      <c r="C3461" s="35">
        <v>3</v>
      </c>
    </row>
    <row r="3462" spans="1:3">
      <c r="A3462" t="s">
        <v>882</v>
      </c>
      <c r="B3462" s="2" t="s">
        <v>924</v>
      </c>
      <c r="C3462" s="35">
        <v>3</v>
      </c>
    </row>
    <row r="3463" spans="1:3">
      <c r="A3463" t="s">
        <v>882</v>
      </c>
      <c r="B3463" s="2" t="s">
        <v>892</v>
      </c>
      <c r="C3463" s="35">
        <v>19</v>
      </c>
    </row>
    <row r="3464" spans="1:3">
      <c r="A3464" t="s">
        <v>882</v>
      </c>
      <c r="B3464" s="2" t="s">
        <v>893</v>
      </c>
      <c r="C3464" s="35">
        <v>19</v>
      </c>
    </row>
    <row r="3465" spans="1:3">
      <c r="A3465" t="s">
        <v>882</v>
      </c>
      <c r="B3465" s="2" t="s">
        <v>894</v>
      </c>
      <c r="C3465" s="35">
        <v>19</v>
      </c>
    </row>
    <row r="3466" spans="1:3">
      <c r="A3466" t="s">
        <v>882</v>
      </c>
      <c r="B3466" s="2" t="s">
        <v>895</v>
      </c>
      <c r="C3466" s="35">
        <v>3</v>
      </c>
    </row>
    <row r="3467" spans="1:3">
      <c r="A3467" t="s">
        <v>882</v>
      </c>
      <c r="B3467" s="2" t="s">
        <v>896</v>
      </c>
      <c r="C3467" s="35">
        <v>3</v>
      </c>
    </row>
    <row r="3468" spans="1:3">
      <c r="A3468" t="s">
        <v>882</v>
      </c>
      <c r="B3468" s="2" t="s">
        <v>819</v>
      </c>
      <c r="C3468" s="35">
        <v>1</v>
      </c>
    </row>
    <row r="3469" spans="1:3">
      <c r="A3469" t="s">
        <v>882</v>
      </c>
      <c r="B3469" s="2" t="s">
        <v>897</v>
      </c>
      <c r="C3469" s="35">
        <v>3</v>
      </c>
    </row>
    <row r="3470" spans="1:3">
      <c r="A3470" t="s">
        <v>882</v>
      </c>
      <c r="B3470" s="2" t="s">
        <v>925</v>
      </c>
      <c r="C3470" s="35">
        <v>28</v>
      </c>
    </row>
    <row r="3471" spans="1:3">
      <c r="A3471" t="s">
        <v>882</v>
      </c>
      <c r="B3471" s="2" t="s">
        <v>899</v>
      </c>
      <c r="C3471" s="35">
        <v>21</v>
      </c>
    </row>
    <row r="3472" spans="1:3">
      <c r="A3472" t="s">
        <v>882</v>
      </c>
      <c r="B3472" s="2" t="s">
        <v>900</v>
      </c>
      <c r="C3472" s="35">
        <v>3</v>
      </c>
    </row>
    <row r="3473" spans="1:3">
      <c r="A3473" t="s">
        <v>882</v>
      </c>
      <c r="B3473" s="2" t="s">
        <v>841</v>
      </c>
      <c r="C3473" s="35">
        <v>1</v>
      </c>
    </row>
    <row r="3474" spans="1:3">
      <c r="A3474" t="s">
        <v>882</v>
      </c>
      <c r="B3474" s="2" t="s">
        <v>842</v>
      </c>
      <c r="C3474" s="35">
        <v>1</v>
      </c>
    </row>
    <row r="3475" spans="1:3">
      <c r="A3475" t="s">
        <v>882</v>
      </c>
      <c r="B3475" s="2" t="s">
        <v>901</v>
      </c>
      <c r="C3475" s="35">
        <v>3</v>
      </c>
    </row>
    <row r="3476" spans="1:3">
      <c r="A3476" t="s">
        <v>882</v>
      </c>
      <c r="B3476" s="2" t="s">
        <v>912</v>
      </c>
      <c r="C3476" s="35">
        <v>22</v>
      </c>
    </row>
    <row r="3477" spans="1:3">
      <c r="A3477" t="s">
        <v>882</v>
      </c>
      <c r="B3477" s="2" t="s">
        <v>854</v>
      </c>
      <c r="C3477" s="35">
        <v>3</v>
      </c>
    </row>
    <row r="3478" spans="1:3">
      <c r="A3478" t="s">
        <v>882</v>
      </c>
      <c r="B3478" s="2" t="s">
        <v>868</v>
      </c>
      <c r="C3478" s="35">
        <v>5</v>
      </c>
    </row>
    <row r="3479" spans="1:3">
      <c r="A3479" t="s">
        <v>882</v>
      </c>
      <c r="B3479" s="2" t="s">
        <v>926</v>
      </c>
      <c r="C3479" s="35">
        <v>28</v>
      </c>
    </row>
    <row r="3480" spans="1:3">
      <c r="A3480" t="s">
        <v>676</v>
      </c>
      <c r="B3480" s="2" t="s">
        <v>879</v>
      </c>
      <c r="C3480" s="35">
        <v>3</v>
      </c>
    </row>
    <row r="3481" spans="1:3">
      <c r="A3481" t="s">
        <v>676</v>
      </c>
      <c r="B3481" s="2" t="s">
        <v>914</v>
      </c>
      <c r="C3481" s="35">
        <v>9</v>
      </c>
    </row>
    <row r="3482" spans="1:3">
      <c r="A3482" t="s">
        <v>676</v>
      </c>
      <c r="B3482" s="2" t="s">
        <v>915</v>
      </c>
      <c r="C3482" s="35">
        <v>1</v>
      </c>
    </row>
    <row r="3483" spans="1:3">
      <c r="A3483" t="s">
        <v>676</v>
      </c>
      <c r="B3483" s="2" t="s">
        <v>906</v>
      </c>
      <c r="C3483" s="35">
        <v>9</v>
      </c>
    </row>
    <row r="3484" spans="1:3">
      <c r="A3484" t="s">
        <v>676</v>
      </c>
      <c r="B3484" s="2" t="s">
        <v>907</v>
      </c>
      <c r="C3484" s="35">
        <v>22</v>
      </c>
    </row>
    <row r="3485" spans="1:3">
      <c r="A3485" t="s">
        <v>676</v>
      </c>
      <c r="B3485" s="2" t="s">
        <v>908</v>
      </c>
      <c r="C3485" s="35">
        <v>23</v>
      </c>
    </row>
    <row r="3486" spans="1:3">
      <c r="A3486" t="s">
        <v>676</v>
      </c>
      <c r="B3486" s="2" t="s">
        <v>619</v>
      </c>
      <c r="C3486" s="35">
        <v>1</v>
      </c>
    </row>
    <row r="3487" spans="1:3">
      <c r="A3487" t="s">
        <v>676</v>
      </c>
      <c r="B3487" s="2" t="s">
        <v>663</v>
      </c>
      <c r="C3487" s="35">
        <v>1</v>
      </c>
    </row>
    <row r="3488" spans="1:3">
      <c r="A3488" t="s">
        <v>676</v>
      </c>
      <c r="B3488" s="2" t="s">
        <v>916</v>
      </c>
      <c r="C3488" s="35">
        <v>3</v>
      </c>
    </row>
    <row r="3489" spans="1:3">
      <c r="A3489" t="s">
        <v>676</v>
      </c>
      <c r="B3489" s="2" t="s">
        <v>882</v>
      </c>
      <c r="C3489" s="35">
        <v>3</v>
      </c>
    </row>
    <row r="3490" spans="1:3">
      <c r="A3490" t="s">
        <v>676</v>
      </c>
      <c r="B3490" s="2" t="s">
        <v>883</v>
      </c>
      <c r="C3490" s="35">
        <v>3</v>
      </c>
    </row>
    <row r="3491" spans="1:3">
      <c r="A3491" t="s">
        <v>676</v>
      </c>
      <c r="B3491" s="2" t="s">
        <v>884</v>
      </c>
      <c r="C3491" s="35">
        <v>3</v>
      </c>
    </row>
    <row r="3492" spans="1:3">
      <c r="A3492" t="s">
        <v>676</v>
      </c>
      <c r="B3492" s="2" t="s">
        <v>917</v>
      </c>
      <c r="C3492" s="35">
        <v>27</v>
      </c>
    </row>
    <row r="3493" spans="1:3">
      <c r="A3493" t="s">
        <v>676</v>
      </c>
      <c r="B3493" s="2" t="s">
        <v>885</v>
      </c>
      <c r="C3493" s="35">
        <v>3</v>
      </c>
    </row>
    <row r="3494" spans="1:3">
      <c r="A3494" t="s">
        <v>676</v>
      </c>
      <c r="B3494" s="2" t="s">
        <v>918</v>
      </c>
      <c r="C3494" s="35">
        <v>28</v>
      </c>
    </row>
    <row r="3495" spans="1:3">
      <c r="A3495" t="s">
        <v>676</v>
      </c>
      <c r="B3495" s="2" t="s">
        <v>919</v>
      </c>
      <c r="C3495" s="35">
        <v>28</v>
      </c>
    </row>
    <row r="3496" spans="1:3">
      <c r="A3496" t="s">
        <v>676</v>
      </c>
      <c r="B3496" s="2" t="s">
        <v>729</v>
      </c>
      <c r="C3496" s="35">
        <v>1</v>
      </c>
    </row>
    <row r="3497" spans="1:3">
      <c r="A3497" t="s">
        <v>676</v>
      </c>
      <c r="B3497" s="2" t="s">
        <v>920</v>
      </c>
      <c r="C3497" s="35">
        <v>3</v>
      </c>
    </row>
    <row r="3498" spans="1:3">
      <c r="A3498" t="s">
        <v>676</v>
      </c>
      <c r="B3498" s="2" t="s">
        <v>921</v>
      </c>
      <c r="C3498" s="35">
        <v>27</v>
      </c>
    </row>
    <row r="3499" spans="1:3">
      <c r="A3499" t="s">
        <v>676</v>
      </c>
      <c r="B3499" s="2" t="s">
        <v>762</v>
      </c>
      <c r="C3499" s="35">
        <v>3</v>
      </c>
    </row>
    <row r="3500" spans="1:3">
      <c r="A3500" t="s">
        <v>676</v>
      </c>
      <c r="B3500" s="2" t="s">
        <v>890</v>
      </c>
      <c r="C3500" s="35">
        <v>1</v>
      </c>
    </row>
    <row r="3501" spans="1:3">
      <c r="A3501" t="s">
        <v>676</v>
      </c>
      <c r="B3501" s="2" t="s">
        <v>922</v>
      </c>
      <c r="C3501" s="35">
        <v>3</v>
      </c>
    </row>
    <row r="3502" spans="1:3">
      <c r="A3502" t="s">
        <v>676</v>
      </c>
      <c r="B3502" s="2" t="s">
        <v>923</v>
      </c>
      <c r="C3502" s="35">
        <v>3</v>
      </c>
    </row>
    <row r="3503" spans="1:3">
      <c r="A3503" t="s">
        <v>676</v>
      </c>
      <c r="B3503" s="2" t="s">
        <v>924</v>
      </c>
      <c r="C3503" s="35">
        <v>3</v>
      </c>
    </row>
    <row r="3504" spans="1:3">
      <c r="A3504" t="s">
        <v>676</v>
      </c>
      <c r="B3504" s="2" t="s">
        <v>892</v>
      </c>
      <c r="C3504" s="35">
        <v>19</v>
      </c>
    </row>
    <row r="3505" spans="1:3">
      <c r="A3505" t="s">
        <v>676</v>
      </c>
      <c r="B3505" s="2" t="s">
        <v>893</v>
      </c>
      <c r="C3505" s="35">
        <v>19</v>
      </c>
    </row>
    <row r="3506" spans="1:3">
      <c r="A3506" t="s">
        <v>676</v>
      </c>
      <c r="B3506" s="2" t="s">
        <v>894</v>
      </c>
      <c r="C3506" s="35">
        <v>19</v>
      </c>
    </row>
    <row r="3507" spans="1:3">
      <c r="A3507" t="s">
        <v>676</v>
      </c>
      <c r="B3507" s="2" t="s">
        <v>895</v>
      </c>
      <c r="C3507" s="35">
        <v>3</v>
      </c>
    </row>
    <row r="3508" spans="1:3">
      <c r="A3508" t="s">
        <v>676</v>
      </c>
      <c r="B3508" s="2" t="s">
        <v>896</v>
      </c>
      <c r="C3508" s="35">
        <v>3</v>
      </c>
    </row>
    <row r="3509" spans="1:3">
      <c r="A3509" t="s">
        <v>676</v>
      </c>
      <c r="B3509" s="2" t="s">
        <v>819</v>
      </c>
      <c r="C3509" s="35">
        <v>1</v>
      </c>
    </row>
    <row r="3510" spans="1:3">
      <c r="A3510" t="s">
        <v>676</v>
      </c>
      <c r="B3510" s="2" t="s">
        <v>897</v>
      </c>
      <c r="C3510" s="35">
        <v>3</v>
      </c>
    </row>
    <row r="3511" spans="1:3">
      <c r="A3511" t="s">
        <v>676</v>
      </c>
      <c r="B3511" s="2" t="s">
        <v>925</v>
      </c>
      <c r="C3511" s="35">
        <v>28</v>
      </c>
    </row>
    <row r="3512" spans="1:3">
      <c r="A3512" t="s">
        <v>676</v>
      </c>
      <c r="B3512" s="2" t="s">
        <v>899</v>
      </c>
      <c r="C3512" s="35">
        <v>21</v>
      </c>
    </row>
    <row r="3513" spans="1:3">
      <c r="A3513" t="s">
        <v>676</v>
      </c>
      <c r="B3513" s="2" t="s">
        <v>900</v>
      </c>
      <c r="C3513" s="35">
        <v>3</v>
      </c>
    </row>
    <row r="3514" spans="1:3">
      <c r="A3514" t="s">
        <v>676</v>
      </c>
      <c r="B3514" s="2" t="s">
        <v>841</v>
      </c>
      <c r="C3514" s="35">
        <v>1</v>
      </c>
    </row>
    <row r="3515" spans="1:3">
      <c r="A3515" t="s">
        <v>676</v>
      </c>
      <c r="B3515" s="2" t="s">
        <v>842</v>
      </c>
      <c r="C3515" s="35">
        <v>1</v>
      </c>
    </row>
    <row r="3516" spans="1:3">
      <c r="A3516" t="s">
        <v>676</v>
      </c>
      <c r="B3516" s="2" t="s">
        <v>901</v>
      </c>
      <c r="C3516" s="35">
        <v>3</v>
      </c>
    </row>
    <row r="3517" spans="1:3">
      <c r="A3517" t="s">
        <v>676</v>
      </c>
      <c r="B3517" s="2" t="s">
        <v>912</v>
      </c>
      <c r="C3517" s="35">
        <v>22</v>
      </c>
    </row>
    <row r="3518" spans="1:3">
      <c r="A3518" t="s">
        <v>676</v>
      </c>
      <c r="B3518" s="2" t="s">
        <v>854</v>
      </c>
      <c r="C3518" s="35">
        <v>3</v>
      </c>
    </row>
    <row r="3519" spans="1:3">
      <c r="A3519" t="s">
        <v>676</v>
      </c>
      <c r="B3519" s="2" t="s">
        <v>868</v>
      </c>
      <c r="C3519" s="35">
        <v>5</v>
      </c>
    </row>
    <row r="3520" spans="1:3">
      <c r="A3520" t="s">
        <v>676</v>
      </c>
      <c r="B3520" s="2" t="s">
        <v>926</v>
      </c>
      <c r="C3520" s="35">
        <v>28</v>
      </c>
    </row>
    <row r="3521" spans="1:3">
      <c r="A3521" t="s">
        <v>677</v>
      </c>
      <c r="B3521" s="2" t="s">
        <v>914</v>
      </c>
      <c r="C3521" s="35">
        <v>9</v>
      </c>
    </row>
    <row r="3522" spans="1:3">
      <c r="A3522" t="s">
        <v>677</v>
      </c>
      <c r="B3522" s="2" t="s">
        <v>915</v>
      </c>
      <c r="C3522" s="35">
        <v>1</v>
      </c>
    </row>
    <row r="3523" spans="1:3">
      <c r="A3523" t="s">
        <v>677</v>
      </c>
      <c r="B3523" s="2" t="s">
        <v>906</v>
      </c>
      <c r="C3523" s="35">
        <v>9</v>
      </c>
    </row>
    <row r="3524" spans="1:3">
      <c r="A3524" t="s">
        <v>677</v>
      </c>
      <c r="B3524" s="2" t="s">
        <v>907</v>
      </c>
      <c r="C3524" s="35">
        <v>22</v>
      </c>
    </row>
    <row r="3525" spans="1:3">
      <c r="A3525" t="s">
        <v>677</v>
      </c>
      <c r="B3525" s="2" t="s">
        <v>908</v>
      </c>
      <c r="C3525" s="35">
        <v>23</v>
      </c>
    </row>
    <row r="3526" spans="1:3">
      <c r="A3526" t="s">
        <v>677</v>
      </c>
      <c r="B3526" s="2" t="s">
        <v>619</v>
      </c>
      <c r="C3526" s="35">
        <v>1</v>
      </c>
    </row>
    <row r="3527" spans="1:3">
      <c r="A3527" t="s">
        <v>677</v>
      </c>
      <c r="B3527" s="2" t="s">
        <v>663</v>
      </c>
      <c r="C3527" s="35">
        <v>1</v>
      </c>
    </row>
    <row r="3528" spans="1:3">
      <c r="A3528" t="s">
        <v>677</v>
      </c>
      <c r="B3528" s="2" t="s">
        <v>916</v>
      </c>
      <c r="C3528" s="35">
        <v>3</v>
      </c>
    </row>
    <row r="3529" spans="1:3">
      <c r="A3529" t="s">
        <v>677</v>
      </c>
      <c r="B3529" s="2" t="s">
        <v>882</v>
      </c>
      <c r="C3529" s="35">
        <v>3</v>
      </c>
    </row>
    <row r="3530" spans="1:3">
      <c r="A3530" t="s">
        <v>677</v>
      </c>
      <c r="B3530" s="2" t="s">
        <v>883</v>
      </c>
      <c r="C3530" s="35">
        <v>3</v>
      </c>
    </row>
    <row r="3531" spans="1:3">
      <c r="A3531" t="s">
        <v>677</v>
      </c>
      <c r="B3531" s="2" t="s">
        <v>884</v>
      </c>
      <c r="C3531" s="35">
        <v>3</v>
      </c>
    </row>
    <row r="3532" spans="1:3">
      <c r="A3532" t="s">
        <v>677</v>
      </c>
      <c r="B3532" s="2" t="s">
        <v>917</v>
      </c>
      <c r="C3532" s="35">
        <v>27</v>
      </c>
    </row>
    <row r="3533" spans="1:3">
      <c r="A3533" t="s">
        <v>677</v>
      </c>
      <c r="B3533" s="2" t="s">
        <v>885</v>
      </c>
      <c r="C3533" s="35">
        <v>3</v>
      </c>
    </row>
    <row r="3534" spans="1:3">
      <c r="A3534" t="s">
        <v>677</v>
      </c>
      <c r="B3534" s="2" t="s">
        <v>918</v>
      </c>
      <c r="C3534" s="35">
        <v>28</v>
      </c>
    </row>
    <row r="3535" spans="1:3">
      <c r="A3535" t="s">
        <v>677</v>
      </c>
      <c r="B3535" s="2" t="s">
        <v>919</v>
      </c>
      <c r="C3535" s="35">
        <v>28</v>
      </c>
    </row>
    <row r="3536" spans="1:3">
      <c r="A3536" t="s">
        <v>677</v>
      </c>
      <c r="B3536" s="2" t="s">
        <v>729</v>
      </c>
      <c r="C3536" s="35">
        <v>1</v>
      </c>
    </row>
    <row r="3537" spans="1:3">
      <c r="A3537" t="s">
        <v>677</v>
      </c>
      <c r="B3537" s="2" t="s">
        <v>920</v>
      </c>
      <c r="C3537" s="35">
        <v>3</v>
      </c>
    </row>
    <row r="3538" spans="1:3">
      <c r="A3538" t="s">
        <v>677</v>
      </c>
      <c r="B3538" s="2" t="s">
        <v>921</v>
      </c>
      <c r="C3538" s="35">
        <v>27</v>
      </c>
    </row>
    <row r="3539" spans="1:3">
      <c r="A3539" t="s">
        <v>677</v>
      </c>
      <c r="B3539" s="2" t="s">
        <v>762</v>
      </c>
      <c r="C3539" s="35">
        <v>3</v>
      </c>
    </row>
    <row r="3540" spans="1:3">
      <c r="A3540" t="s">
        <v>677</v>
      </c>
      <c r="B3540" s="2" t="s">
        <v>890</v>
      </c>
      <c r="C3540" s="35">
        <v>1</v>
      </c>
    </row>
    <row r="3541" spans="1:3">
      <c r="A3541" t="s">
        <v>677</v>
      </c>
      <c r="B3541" s="2" t="s">
        <v>922</v>
      </c>
      <c r="C3541" s="35">
        <v>3</v>
      </c>
    </row>
    <row r="3542" spans="1:3">
      <c r="A3542" t="s">
        <v>677</v>
      </c>
      <c r="B3542" s="2" t="s">
        <v>923</v>
      </c>
      <c r="C3542" s="35">
        <v>3</v>
      </c>
    </row>
    <row r="3543" spans="1:3">
      <c r="A3543" t="s">
        <v>677</v>
      </c>
      <c r="B3543" s="2" t="s">
        <v>924</v>
      </c>
      <c r="C3543" s="35">
        <v>3</v>
      </c>
    </row>
    <row r="3544" spans="1:3">
      <c r="A3544" t="s">
        <v>677</v>
      </c>
      <c r="B3544" s="2" t="s">
        <v>892</v>
      </c>
      <c r="C3544" s="35">
        <v>19</v>
      </c>
    </row>
    <row r="3545" spans="1:3">
      <c r="A3545" t="s">
        <v>677</v>
      </c>
      <c r="B3545" s="2" t="s">
        <v>893</v>
      </c>
      <c r="C3545" s="35">
        <v>19</v>
      </c>
    </row>
    <row r="3546" spans="1:3">
      <c r="A3546" t="s">
        <v>677</v>
      </c>
      <c r="B3546" s="2" t="s">
        <v>894</v>
      </c>
      <c r="C3546" s="35">
        <v>19</v>
      </c>
    </row>
    <row r="3547" spans="1:3">
      <c r="A3547" t="s">
        <v>677</v>
      </c>
      <c r="B3547" s="2" t="s">
        <v>895</v>
      </c>
      <c r="C3547" s="35">
        <v>3</v>
      </c>
    </row>
    <row r="3548" spans="1:3">
      <c r="A3548" t="s">
        <v>677</v>
      </c>
      <c r="B3548" s="2" t="s">
        <v>896</v>
      </c>
      <c r="C3548" s="35">
        <v>3</v>
      </c>
    </row>
    <row r="3549" spans="1:3">
      <c r="A3549" t="s">
        <v>677</v>
      </c>
      <c r="B3549" s="2" t="s">
        <v>819</v>
      </c>
      <c r="C3549" s="35">
        <v>1</v>
      </c>
    </row>
    <row r="3550" spans="1:3">
      <c r="A3550" t="s">
        <v>677</v>
      </c>
      <c r="B3550" s="2" t="s">
        <v>897</v>
      </c>
      <c r="C3550" s="35">
        <v>3</v>
      </c>
    </row>
    <row r="3551" spans="1:3">
      <c r="A3551" t="s">
        <v>677</v>
      </c>
      <c r="B3551" s="2" t="s">
        <v>925</v>
      </c>
      <c r="C3551" s="35">
        <v>28</v>
      </c>
    </row>
    <row r="3552" spans="1:3">
      <c r="A3552" t="s">
        <v>677</v>
      </c>
      <c r="B3552" s="2" t="s">
        <v>899</v>
      </c>
      <c r="C3552" s="35">
        <v>21</v>
      </c>
    </row>
    <row r="3553" spans="1:3">
      <c r="A3553" t="s">
        <v>677</v>
      </c>
      <c r="B3553" s="2" t="s">
        <v>900</v>
      </c>
      <c r="C3553" s="35">
        <v>3</v>
      </c>
    </row>
    <row r="3554" spans="1:3">
      <c r="A3554" t="s">
        <v>677</v>
      </c>
      <c r="B3554" s="2" t="s">
        <v>841</v>
      </c>
      <c r="C3554" s="35">
        <v>1</v>
      </c>
    </row>
    <row r="3555" spans="1:3">
      <c r="A3555" t="s">
        <v>677</v>
      </c>
      <c r="B3555" s="2" t="s">
        <v>842</v>
      </c>
      <c r="C3555" s="35">
        <v>1</v>
      </c>
    </row>
    <row r="3556" spans="1:3">
      <c r="A3556" t="s">
        <v>677</v>
      </c>
      <c r="B3556" s="2" t="s">
        <v>901</v>
      </c>
      <c r="C3556" s="35">
        <v>3</v>
      </c>
    </row>
    <row r="3557" spans="1:3">
      <c r="A3557" t="s">
        <v>677</v>
      </c>
      <c r="B3557" s="2" t="s">
        <v>912</v>
      </c>
      <c r="C3557" s="35">
        <v>22</v>
      </c>
    </row>
    <row r="3558" spans="1:3">
      <c r="A3558" t="s">
        <v>677</v>
      </c>
      <c r="B3558" s="2" t="s">
        <v>854</v>
      </c>
      <c r="C3558" s="35">
        <v>3</v>
      </c>
    </row>
    <row r="3559" spans="1:3">
      <c r="A3559" t="s">
        <v>677</v>
      </c>
      <c r="B3559" s="2" t="s">
        <v>868</v>
      </c>
      <c r="C3559" s="35">
        <v>5</v>
      </c>
    </row>
    <row r="3560" spans="1:3">
      <c r="A3560" t="s">
        <v>677</v>
      </c>
      <c r="B3560" s="2" t="s">
        <v>926</v>
      </c>
      <c r="C3560" s="35">
        <v>28</v>
      </c>
    </row>
    <row r="3561" spans="1:3">
      <c r="A3561" t="s">
        <v>678</v>
      </c>
      <c r="B3561" s="2" t="s">
        <v>906</v>
      </c>
      <c r="C3561" s="35">
        <v>9</v>
      </c>
    </row>
    <row r="3562" spans="1:3">
      <c r="A3562" t="s">
        <v>678</v>
      </c>
      <c r="B3562" s="2" t="s">
        <v>916</v>
      </c>
      <c r="C3562" s="35">
        <v>3</v>
      </c>
    </row>
    <row r="3563" spans="1:3">
      <c r="A3563" t="s">
        <v>678</v>
      </c>
      <c r="B3563" s="2" t="s">
        <v>927</v>
      </c>
      <c r="C3563" s="35">
        <v>1</v>
      </c>
    </row>
    <row r="3564" spans="1:3">
      <c r="A3564" t="s">
        <v>678</v>
      </c>
      <c r="B3564" s="2" t="s">
        <v>920</v>
      </c>
      <c r="C3564" s="35">
        <v>3</v>
      </c>
    </row>
    <row r="3565" spans="1:3">
      <c r="A3565" t="s">
        <v>678</v>
      </c>
      <c r="B3565" s="2" t="s">
        <v>766</v>
      </c>
      <c r="C3565" s="35">
        <v>3</v>
      </c>
    </row>
    <row r="3566" spans="1:3">
      <c r="A3566" t="s">
        <v>678</v>
      </c>
      <c r="B3566" s="2" t="s">
        <v>892</v>
      </c>
      <c r="C3566" s="35">
        <v>19</v>
      </c>
    </row>
    <row r="3567" spans="1:3">
      <c r="A3567" t="s">
        <v>678</v>
      </c>
      <c r="B3567" s="2" t="s">
        <v>893</v>
      </c>
      <c r="C3567" s="35">
        <v>19</v>
      </c>
    </row>
    <row r="3568" spans="1:3">
      <c r="A3568" t="s">
        <v>678</v>
      </c>
      <c r="B3568" s="2" t="s">
        <v>894</v>
      </c>
      <c r="C3568" s="35">
        <v>19</v>
      </c>
    </row>
    <row r="3569" spans="1:3">
      <c r="A3569" t="s">
        <v>678</v>
      </c>
      <c r="B3569" s="2" t="s">
        <v>819</v>
      </c>
      <c r="C3569" s="35">
        <v>1</v>
      </c>
    </row>
    <row r="3570" spans="1:3">
      <c r="A3570" t="s">
        <v>679</v>
      </c>
      <c r="B3570" s="2" t="s">
        <v>906</v>
      </c>
      <c r="C3570" s="35">
        <v>9</v>
      </c>
    </row>
    <row r="3571" spans="1:3">
      <c r="A3571" t="s">
        <v>679</v>
      </c>
      <c r="B3571" s="2" t="s">
        <v>916</v>
      </c>
      <c r="C3571" s="35">
        <v>3</v>
      </c>
    </row>
    <row r="3572" spans="1:3">
      <c r="A3572" t="s">
        <v>679</v>
      </c>
      <c r="B3572" s="2" t="s">
        <v>927</v>
      </c>
      <c r="C3572" s="35">
        <v>1</v>
      </c>
    </row>
    <row r="3573" spans="1:3">
      <c r="A3573" t="s">
        <v>679</v>
      </c>
      <c r="B3573" s="2" t="s">
        <v>920</v>
      </c>
      <c r="C3573" s="35">
        <v>3</v>
      </c>
    </row>
    <row r="3574" spans="1:3">
      <c r="A3574" t="s">
        <v>679</v>
      </c>
      <c r="B3574" s="2" t="s">
        <v>766</v>
      </c>
      <c r="C3574" s="35">
        <v>3</v>
      </c>
    </row>
    <row r="3575" spans="1:3">
      <c r="A3575" t="s">
        <v>679</v>
      </c>
      <c r="B3575" s="2" t="s">
        <v>892</v>
      </c>
      <c r="C3575" s="35">
        <v>19</v>
      </c>
    </row>
    <row r="3576" spans="1:3">
      <c r="A3576" t="s">
        <v>679</v>
      </c>
      <c r="B3576" s="2" t="s">
        <v>893</v>
      </c>
      <c r="C3576" s="35">
        <v>19</v>
      </c>
    </row>
    <row r="3577" spans="1:3">
      <c r="A3577" t="s">
        <v>679</v>
      </c>
      <c r="B3577" s="2" t="s">
        <v>894</v>
      </c>
      <c r="C3577" s="35">
        <v>19</v>
      </c>
    </row>
    <row r="3578" spans="1:3">
      <c r="A3578" t="s">
        <v>679</v>
      </c>
      <c r="B3578" s="2" t="s">
        <v>819</v>
      </c>
      <c r="C3578" s="35">
        <v>1</v>
      </c>
    </row>
    <row r="3579" spans="1:3">
      <c r="A3579" t="s">
        <v>680</v>
      </c>
      <c r="B3579" s="2" t="s">
        <v>879</v>
      </c>
      <c r="C3579" s="35">
        <v>3</v>
      </c>
    </row>
    <row r="3580" spans="1:3">
      <c r="A3580" t="s">
        <v>680</v>
      </c>
      <c r="B3580" s="2" t="s">
        <v>908</v>
      </c>
      <c r="C3580" s="35">
        <v>23</v>
      </c>
    </row>
    <row r="3581" spans="1:3">
      <c r="A3581" t="s">
        <v>680</v>
      </c>
      <c r="B3581" s="2" t="s">
        <v>917</v>
      </c>
      <c r="C3581" s="35">
        <v>27</v>
      </c>
    </row>
    <row r="3582" spans="1:3">
      <c r="A3582" t="s">
        <v>680</v>
      </c>
      <c r="B3582" s="2" t="s">
        <v>927</v>
      </c>
      <c r="C3582" s="35">
        <v>1</v>
      </c>
    </row>
    <row r="3583" spans="1:3">
      <c r="A3583" t="s">
        <v>680</v>
      </c>
      <c r="B3583" s="2" t="s">
        <v>921</v>
      </c>
      <c r="C3583" s="35">
        <v>27</v>
      </c>
    </row>
    <row r="3584" spans="1:3">
      <c r="A3584" t="s">
        <v>680</v>
      </c>
      <c r="B3584" s="2" t="s">
        <v>890</v>
      </c>
      <c r="C3584" s="35">
        <v>1</v>
      </c>
    </row>
    <row r="3585" spans="1:3">
      <c r="A3585" t="s">
        <v>680</v>
      </c>
      <c r="B3585" s="2" t="s">
        <v>899</v>
      </c>
      <c r="C3585" s="35">
        <v>21</v>
      </c>
    </row>
    <row r="3586" spans="1:3">
      <c r="A3586" t="s">
        <v>883</v>
      </c>
      <c r="B3586" s="2" t="s">
        <v>879</v>
      </c>
      <c r="C3586" s="35">
        <v>3</v>
      </c>
    </row>
    <row r="3587" spans="1:3">
      <c r="A3587" t="s">
        <v>883</v>
      </c>
      <c r="B3587" s="2" t="s">
        <v>914</v>
      </c>
      <c r="C3587" s="35">
        <v>9</v>
      </c>
    </row>
    <row r="3588" spans="1:3">
      <c r="A3588" t="s">
        <v>883</v>
      </c>
      <c r="B3588" s="2" t="s">
        <v>915</v>
      </c>
      <c r="C3588" s="35">
        <v>1</v>
      </c>
    </row>
    <row r="3589" spans="1:3">
      <c r="A3589" t="s">
        <v>883</v>
      </c>
      <c r="B3589" s="2" t="s">
        <v>906</v>
      </c>
      <c r="C3589" s="35">
        <v>9</v>
      </c>
    </row>
    <row r="3590" spans="1:3">
      <c r="A3590" t="s">
        <v>883</v>
      </c>
      <c r="B3590" s="2" t="s">
        <v>907</v>
      </c>
      <c r="C3590" s="35">
        <v>22</v>
      </c>
    </row>
    <row r="3591" spans="1:3">
      <c r="A3591" t="s">
        <v>883</v>
      </c>
      <c r="B3591" s="2" t="s">
        <v>908</v>
      </c>
      <c r="C3591" s="35">
        <v>23</v>
      </c>
    </row>
    <row r="3592" spans="1:3">
      <c r="A3592" t="s">
        <v>883</v>
      </c>
      <c r="B3592" s="2" t="s">
        <v>619</v>
      </c>
      <c r="C3592" s="35">
        <v>1</v>
      </c>
    </row>
    <row r="3593" spans="1:3">
      <c r="A3593" t="s">
        <v>883</v>
      </c>
      <c r="B3593" s="2" t="s">
        <v>663</v>
      </c>
      <c r="C3593" s="35">
        <v>1</v>
      </c>
    </row>
    <row r="3594" spans="1:3">
      <c r="A3594" t="s">
        <v>883</v>
      </c>
      <c r="B3594" s="2" t="s">
        <v>916</v>
      </c>
      <c r="C3594" s="35">
        <v>3</v>
      </c>
    </row>
    <row r="3595" spans="1:3">
      <c r="A3595" t="s">
        <v>883</v>
      </c>
      <c r="B3595" s="2" t="s">
        <v>882</v>
      </c>
      <c r="C3595" s="35">
        <v>3</v>
      </c>
    </row>
    <row r="3596" spans="1:3">
      <c r="A3596" t="s">
        <v>883</v>
      </c>
      <c r="B3596" s="2" t="s">
        <v>883</v>
      </c>
      <c r="C3596" s="35">
        <v>3</v>
      </c>
    </row>
    <row r="3597" spans="1:3">
      <c r="A3597" t="s">
        <v>883</v>
      </c>
      <c r="B3597" s="2" t="s">
        <v>884</v>
      </c>
      <c r="C3597" s="35">
        <v>3</v>
      </c>
    </row>
    <row r="3598" spans="1:3">
      <c r="A3598" t="s">
        <v>883</v>
      </c>
      <c r="B3598" s="2" t="s">
        <v>917</v>
      </c>
      <c r="C3598" s="35">
        <v>27</v>
      </c>
    </row>
    <row r="3599" spans="1:3">
      <c r="A3599" t="s">
        <v>883</v>
      </c>
      <c r="B3599" s="2" t="s">
        <v>885</v>
      </c>
      <c r="C3599" s="35">
        <v>3</v>
      </c>
    </row>
    <row r="3600" spans="1:3">
      <c r="A3600" t="s">
        <v>883</v>
      </c>
      <c r="B3600" s="2" t="s">
        <v>918</v>
      </c>
      <c r="C3600" s="35">
        <v>28</v>
      </c>
    </row>
    <row r="3601" spans="1:3">
      <c r="A3601" t="s">
        <v>883</v>
      </c>
      <c r="B3601" s="2" t="s">
        <v>919</v>
      </c>
      <c r="C3601" s="35">
        <v>28</v>
      </c>
    </row>
    <row r="3602" spans="1:3">
      <c r="A3602" t="s">
        <v>883</v>
      </c>
      <c r="B3602" s="2" t="s">
        <v>729</v>
      </c>
      <c r="C3602" s="35">
        <v>1</v>
      </c>
    </row>
    <row r="3603" spans="1:3">
      <c r="A3603" t="s">
        <v>883</v>
      </c>
      <c r="B3603" s="2" t="s">
        <v>920</v>
      </c>
      <c r="C3603" s="35">
        <v>3</v>
      </c>
    </row>
    <row r="3604" spans="1:3">
      <c r="A3604" t="s">
        <v>883</v>
      </c>
      <c r="B3604" s="2" t="s">
        <v>921</v>
      </c>
      <c r="C3604" s="35">
        <v>27</v>
      </c>
    </row>
    <row r="3605" spans="1:3">
      <c r="A3605" t="s">
        <v>883</v>
      </c>
      <c r="B3605" s="2" t="s">
        <v>762</v>
      </c>
      <c r="C3605" s="35">
        <v>3</v>
      </c>
    </row>
    <row r="3606" spans="1:3">
      <c r="A3606" t="s">
        <v>883</v>
      </c>
      <c r="B3606" s="2" t="s">
        <v>890</v>
      </c>
      <c r="C3606" s="35">
        <v>1</v>
      </c>
    </row>
    <row r="3607" spans="1:3">
      <c r="A3607" t="s">
        <v>883</v>
      </c>
      <c r="B3607" s="2" t="s">
        <v>922</v>
      </c>
      <c r="C3607" s="35">
        <v>3</v>
      </c>
    </row>
    <row r="3608" spans="1:3">
      <c r="A3608" t="s">
        <v>883</v>
      </c>
      <c r="B3608" s="2" t="s">
        <v>923</v>
      </c>
      <c r="C3608" s="35">
        <v>3</v>
      </c>
    </row>
    <row r="3609" spans="1:3">
      <c r="A3609" t="s">
        <v>883</v>
      </c>
      <c r="B3609" s="2" t="s">
        <v>924</v>
      </c>
      <c r="C3609" s="35">
        <v>3</v>
      </c>
    </row>
    <row r="3610" spans="1:3">
      <c r="A3610" t="s">
        <v>883</v>
      </c>
      <c r="B3610" s="2" t="s">
        <v>892</v>
      </c>
      <c r="C3610" s="35">
        <v>19</v>
      </c>
    </row>
    <row r="3611" spans="1:3">
      <c r="A3611" t="s">
        <v>883</v>
      </c>
      <c r="B3611" s="2" t="s">
        <v>893</v>
      </c>
      <c r="C3611" s="35">
        <v>19</v>
      </c>
    </row>
    <row r="3612" spans="1:3">
      <c r="A3612" t="s">
        <v>883</v>
      </c>
      <c r="B3612" s="2" t="s">
        <v>894</v>
      </c>
      <c r="C3612" s="35">
        <v>19</v>
      </c>
    </row>
    <row r="3613" spans="1:3">
      <c r="A3613" t="s">
        <v>883</v>
      </c>
      <c r="B3613" s="2" t="s">
        <v>895</v>
      </c>
      <c r="C3613" s="35">
        <v>3</v>
      </c>
    </row>
    <row r="3614" spans="1:3">
      <c r="A3614" t="s">
        <v>883</v>
      </c>
      <c r="B3614" s="2" t="s">
        <v>896</v>
      </c>
      <c r="C3614" s="35">
        <v>3</v>
      </c>
    </row>
    <row r="3615" spans="1:3">
      <c r="A3615" t="s">
        <v>883</v>
      </c>
      <c r="B3615" s="2" t="s">
        <v>819</v>
      </c>
      <c r="C3615" s="35">
        <v>1</v>
      </c>
    </row>
    <row r="3616" spans="1:3">
      <c r="A3616" t="s">
        <v>883</v>
      </c>
      <c r="B3616" s="2" t="s">
        <v>897</v>
      </c>
      <c r="C3616" s="35">
        <v>3</v>
      </c>
    </row>
    <row r="3617" spans="1:3">
      <c r="A3617" t="s">
        <v>883</v>
      </c>
      <c r="B3617" s="2" t="s">
        <v>925</v>
      </c>
      <c r="C3617" s="35">
        <v>28</v>
      </c>
    </row>
    <row r="3618" spans="1:3">
      <c r="A3618" t="s">
        <v>883</v>
      </c>
      <c r="B3618" s="2" t="s">
        <v>899</v>
      </c>
      <c r="C3618" s="35">
        <v>21</v>
      </c>
    </row>
    <row r="3619" spans="1:3">
      <c r="A3619" t="s">
        <v>883</v>
      </c>
      <c r="B3619" s="2" t="s">
        <v>900</v>
      </c>
      <c r="C3619" s="35">
        <v>3</v>
      </c>
    </row>
    <row r="3620" spans="1:3">
      <c r="A3620" t="s">
        <v>883</v>
      </c>
      <c r="B3620" s="2" t="s">
        <v>841</v>
      </c>
      <c r="C3620" s="35">
        <v>1</v>
      </c>
    </row>
    <row r="3621" spans="1:3">
      <c r="A3621" t="s">
        <v>883</v>
      </c>
      <c r="B3621" s="2" t="s">
        <v>842</v>
      </c>
      <c r="C3621" s="35">
        <v>1</v>
      </c>
    </row>
    <row r="3622" spans="1:3">
      <c r="A3622" t="s">
        <v>883</v>
      </c>
      <c r="B3622" s="2" t="s">
        <v>901</v>
      </c>
      <c r="C3622" s="35">
        <v>3</v>
      </c>
    </row>
    <row r="3623" spans="1:3">
      <c r="A3623" t="s">
        <v>883</v>
      </c>
      <c r="B3623" s="2" t="s">
        <v>912</v>
      </c>
      <c r="C3623" s="35">
        <v>22</v>
      </c>
    </row>
    <row r="3624" spans="1:3">
      <c r="A3624" t="s">
        <v>883</v>
      </c>
      <c r="B3624" s="2" t="s">
        <v>854</v>
      </c>
      <c r="C3624" s="35">
        <v>3</v>
      </c>
    </row>
    <row r="3625" spans="1:3">
      <c r="A3625" t="s">
        <v>883</v>
      </c>
      <c r="B3625" s="2" t="s">
        <v>868</v>
      </c>
      <c r="C3625" s="35">
        <v>5</v>
      </c>
    </row>
    <row r="3626" spans="1:3">
      <c r="A3626" t="s">
        <v>883</v>
      </c>
      <c r="B3626" s="2" t="s">
        <v>926</v>
      </c>
      <c r="C3626" s="35">
        <v>28</v>
      </c>
    </row>
    <row r="3627" spans="1:3">
      <c r="A3627" t="s">
        <v>884</v>
      </c>
      <c r="B3627" s="2" t="s">
        <v>879</v>
      </c>
      <c r="C3627" s="35">
        <v>3</v>
      </c>
    </row>
    <row r="3628" spans="1:3">
      <c r="A3628" t="s">
        <v>884</v>
      </c>
      <c r="B3628" s="2" t="s">
        <v>914</v>
      </c>
      <c r="C3628" s="35">
        <v>9</v>
      </c>
    </row>
    <row r="3629" spans="1:3">
      <c r="A3629" t="s">
        <v>884</v>
      </c>
      <c r="B3629" s="2" t="s">
        <v>915</v>
      </c>
      <c r="C3629" s="35">
        <v>1</v>
      </c>
    </row>
    <row r="3630" spans="1:3">
      <c r="A3630" t="s">
        <v>884</v>
      </c>
      <c r="B3630" s="2" t="s">
        <v>906</v>
      </c>
      <c r="C3630" s="35">
        <v>9</v>
      </c>
    </row>
    <row r="3631" spans="1:3">
      <c r="A3631" t="s">
        <v>884</v>
      </c>
      <c r="B3631" s="2" t="s">
        <v>907</v>
      </c>
      <c r="C3631" s="35">
        <v>22</v>
      </c>
    </row>
    <row r="3632" spans="1:3">
      <c r="A3632" t="s">
        <v>884</v>
      </c>
      <c r="B3632" s="2" t="s">
        <v>908</v>
      </c>
      <c r="C3632" s="35">
        <v>23</v>
      </c>
    </row>
    <row r="3633" spans="1:3">
      <c r="A3633" t="s">
        <v>884</v>
      </c>
      <c r="B3633" s="2" t="s">
        <v>619</v>
      </c>
      <c r="C3633" s="35">
        <v>1</v>
      </c>
    </row>
    <row r="3634" spans="1:3">
      <c r="A3634" t="s">
        <v>884</v>
      </c>
      <c r="B3634" s="2" t="s">
        <v>663</v>
      </c>
      <c r="C3634" s="35">
        <v>1</v>
      </c>
    </row>
    <row r="3635" spans="1:3">
      <c r="A3635" t="s">
        <v>884</v>
      </c>
      <c r="B3635" s="2" t="s">
        <v>916</v>
      </c>
      <c r="C3635" s="35">
        <v>3</v>
      </c>
    </row>
    <row r="3636" spans="1:3">
      <c r="A3636" t="s">
        <v>884</v>
      </c>
      <c r="B3636" s="2" t="s">
        <v>882</v>
      </c>
      <c r="C3636" s="35">
        <v>3</v>
      </c>
    </row>
    <row r="3637" spans="1:3">
      <c r="A3637" t="s">
        <v>884</v>
      </c>
      <c r="B3637" s="2" t="s">
        <v>883</v>
      </c>
      <c r="C3637" s="35">
        <v>3</v>
      </c>
    </row>
    <row r="3638" spans="1:3">
      <c r="A3638" t="s">
        <v>884</v>
      </c>
      <c r="B3638" s="2" t="s">
        <v>884</v>
      </c>
      <c r="C3638" s="35">
        <v>3</v>
      </c>
    </row>
    <row r="3639" spans="1:3">
      <c r="A3639" t="s">
        <v>884</v>
      </c>
      <c r="B3639" s="2" t="s">
        <v>917</v>
      </c>
      <c r="C3639" s="35">
        <v>27</v>
      </c>
    </row>
    <row r="3640" spans="1:3">
      <c r="A3640" t="s">
        <v>884</v>
      </c>
      <c r="B3640" s="2" t="s">
        <v>885</v>
      </c>
      <c r="C3640" s="35">
        <v>3</v>
      </c>
    </row>
    <row r="3641" spans="1:3">
      <c r="A3641" t="s">
        <v>884</v>
      </c>
      <c r="B3641" s="2" t="s">
        <v>918</v>
      </c>
      <c r="C3641" s="35">
        <v>28</v>
      </c>
    </row>
    <row r="3642" spans="1:3">
      <c r="A3642" t="s">
        <v>884</v>
      </c>
      <c r="B3642" s="2" t="s">
        <v>919</v>
      </c>
      <c r="C3642" s="35">
        <v>28</v>
      </c>
    </row>
    <row r="3643" spans="1:3">
      <c r="A3643" t="s">
        <v>884</v>
      </c>
      <c r="B3643" s="2" t="s">
        <v>729</v>
      </c>
      <c r="C3643" s="35">
        <v>1</v>
      </c>
    </row>
    <row r="3644" spans="1:3">
      <c r="A3644" t="s">
        <v>884</v>
      </c>
      <c r="B3644" s="2" t="s">
        <v>920</v>
      </c>
      <c r="C3644" s="35">
        <v>3</v>
      </c>
    </row>
    <row r="3645" spans="1:3">
      <c r="A3645" t="s">
        <v>884</v>
      </c>
      <c r="B3645" s="2" t="s">
        <v>921</v>
      </c>
      <c r="C3645" s="35">
        <v>27</v>
      </c>
    </row>
    <row r="3646" spans="1:3">
      <c r="A3646" t="s">
        <v>884</v>
      </c>
      <c r="B3646" s="2" t="s">
        <v>762</v>
      </c>
      <c r="C3646" s="35">
        <v>3</v>
      </c>
    </row>
    <row r="3647" spans="1:3">
      <c r="A3647" t="s">
        <v>884</v>
      </c>
      <c r="B3647" s="2" t="s">
        <v>890</v>
      </c>
      <c r="C3647" s="35">
        <v>1</v>
      </c>
    </row>
    <row r="3648" spans="1:3">
      <c r="A3648" t="s">
        <v>884</v>
      </c>
      <c r="B3648" s="2" t="s">
        <v>922</v>
      </c>
      <c r="C3648" s="35">
        <v>3</v>
      </c>
    </row>
    <row r="3649" spans="1:3">
      <c r="A3649" t="s">
        <v>884</v>
      </c>
      <c r="B3649" s="2" t="s">
        <v>923</v>
      </c>
      <c r="C3649" s="35">
        <v>3</v>
      </c>
    </row>
    <row r="3650" spans="1:3">
      <c r="A3650" t="s">
        <v>884</v>
      </c>
      <c r="B3650" s="2" t="s">
        <v>924</v>
      </c>
      <c r="C3650" s="35">
        <v>3</v>
      </c>
    </row>
    <row r="3651" spans="1:3">
      <c r="A3651" t="s">
        <v>884</v>
      </c>
      <c r="B3651" s="2" t="s">
        <v>892</v>
      </c>
      <c r="C3651" s="35">
        <v>19</v>
      </c>
    </row>
    <row r="3652" spans="1:3">
      <c r="A3652" t="s">
        <v>884</v>
      </c>
      <c r="B3652" s="2" t="s">
        <v>893</v>
      </c>
      <c r="C3652" s="35">
        <v>19</v>
      </c>
    </row>
    <row r="3653" spans="1:3">
      <c r="A3653" t="s">
        <v>884</v>
      </c>
      <c r="B3653" s="2" t="s">
        <v>894</v>
      </c>
      <c r="C3653" s="35">
        <v>19</v>
      </c>
    </row>
    <row r="3654" spans="1:3">
      <c r="A3654" t="s">
        <v>884</v>
      </c>
      <c r="B3654" s="2" t="s">
        <v>895</v>
      </c>
      <c r="C3654" s="35">
        <v>3</v>
      </c>
    </row>
    <row r="3655" spans="1:3">
      <c r="A3655" t="s">
        <v>884</v>
      </c>
      <c r="B3655" s="2" t="s">
        <v>896</v>
      </c>
      <c r="C3655" s="35">
        <v>3</v>
      </c>
    </row>
    <row r="3656" spans="1:3">
      <c r="A3656" t="s">
        <v>884</v>
      </c>
      <c r="B3656" s="2" t="s">
        <v>819</v>
      </c>
      <c r="C3656" s="35">
        <v>1</v>
      </c>
    </row>
    <row r="3657" spans="1:3">
      <c r="A3657" t="s">
        <v>884</v>
      </c>
      <c r="B3657" s="2" t="s">
        <v>897</v>
      </c>
      <c r="C3657" s="35">
        <v>3</v>
      </c>
    </row>
    <row r="3658" spans="1:3">
      <c r="A3658" t="s">
        <v>884</v>
      </c>
      <c r="B3658" s="2" t="s">
        <v>925</v>
      </c>
      <c r="C3658" s="35">
        <v>28</v>
      </c>
    </row>
    <row r="3659" spans="1:3">
      <c r="A3659" t="s">
        <v>884</v>
      </c>
      <c r="B3659" s="2" t="s">
        <v>899</v>
      </c>
      <c r="C3659" s="35">
        <v>21</v>
      </c>
    </row>
    <row r="3660" spans="1:3">
      <c r="A3660" t="s">
        <v>884</v>
      </c>
      <c r="B3660" s="2" t="s">
        <v>900</v>
      </c>
      <c r="C3660" s="35">
        <v>3</v>
      </c>
    </row>
    <row r="3661" spans="1:3">
      <c r="A3661" t="s">
        <v>884</v>
      </c>
      <c r="B3661" s="2" t="s">
        <v>841</v>
      </c>
      <c r="C3661" s="35">
        <v>1</v>
      </c>
    </row>
    <row r="3662" spans="1:3">
      <c r="A3662" t="s">
        <v>884</v>
      </c>
      <c r="B3662" s="2" t="s">
        <v>842</v>
      </c>
      <c r="C3662" s="35">
        <v>1</v>
      </c>
    </row>
    <row r="3663" spans="1:3">
      <c r="A3663" t="s">
        <v>884</v>
      </c>
      <c r="B3663" s="2" t="s">
        <v>901</v>
      </c>
      <c r="C3663" s="35">
        <v>3</v>
      </c>
    </row>
    <row r="3664" spans="1:3">
      <c r="A3664" t="s">
        <v>884</v>
      </c>
      <c r="B3664" s="2" t="s">
        <v>912</v>
      </c>
      <c r="C3664" s="35">
        <v>22</v>
      </c>
    </row>
    <row r="3665" spans="1:3">
      <c r="A3665" t="s">
        <v>884</v>
      </c>
      <c r="B3665" s="2" t="s">
        <v>854</v>
      </c>
      <c r="C3665" s="35">
        <v>3</v>
      </c>
    </row>
    <row r="3666" spans="1:3">
      <c r="A3666" t="s">
        <v>884</v>
      </c>
      <c r="B3666" s="2" t="s">
        <v>868</v>
      </c>
      <c r="C3666" s="35">
        <v>5</v>
      </c>
    </row>
    <row r="3667" spans="1:3">
      <c r="A3667" t="s">
        <v>884</v>
      </c>
      <c r="B3667" s="2" t="s">
        <v>926</v>
      </c>
      <c r="C3667" s="35">
        <v>28</v>
      </c>
    </row>
    <row r="3668" spans="1:3">
      <c r="A3668" s="2" t="s">
        <v>681</v>
      </c>
      <c r="B3668" s="2" t="s">
        <v>914</v>
      </c>
      <c r="C3668" s="35">
        <v>9</v>
      </c>
    </row>
    <row r="3669" spans="1:3">
      <c r="A3669" s="2" t="s">
        <v>681</v>
      </c>
      <c r="B3669" s="2" t="s">
        <v>915</v>
      </c>
      <c r="C3669" s="35">
        <v>1</v>
      </c>
    </row>
    <row r="3670" spans="1:3">
      <c r="A3670" s="2" t="s">
        <v>681</v>
      </c>
      <c r="B3670" s="2" t="s">
        <v>906</v>
      </c>
      <c r="C3670" s="35">
        <v>9</v>
      </c>
    </row>
    <row r="3671" spans="1:3">
      <c r="A3671" s="2" t="s">
        <v>681</v>
      </c>
      <c r="B3671" s="2" t="s">
        <v>907</v>
      </c>
      <c r="C3671" s="35">
        <v>22</v>
      </c>
    </row>
    <row r="3672" spans="1:3">
      <c r="A3672" s="2" t="s">
        <v>681</v>
      </c>
      <c r="B3672" s="2" t="s">
        <v>908</v>
      </c>
      <c r="C3672" s="35">
        <v>23</v>
      </c>
    </row>
    <row r="3673" spans="1:3">
      <c r="A3673" s="2" t="s">
        <v>681</v>
      </c>
      <c r="B3673" s="2" t="s">
        <v>619</v>
      </c>
      <c r="C3673" s="35">
        <v>1</v>
      </c>
    </row>
    <row r="3674" spans="1:3">
      <c r="A3674" s="2" t="s">
        <v>681</v>
      </c>
      <c r="B3674" s="2" t="s">
        <v>663</v>
      </c>
      <c r="C3674" s="35">
        <v>1</v>
      </c>
    </row>
    <row r="3675" spans="1:3">
      <c r="A3675" s="2" t="s">
        <v>681</v>
      </c>
      <c r="B3675" s="2" t="s">
        <v>916</v>
      </c>
      <c r="C3675" s="35">
        <v>3</v>
      </c>
    </row>
    <row r="3676" spans="1:3">
      <c r="A3676" s="2" t="s">
        <v>681</v>
      </c>
      <c r="B3676" s="2" t="s">
        <v>882</v>
      </c>
      <c r="C3676" s="35">
        <v>3</v>
      </c>
    </row>
    <row r="3677" spans="1:3">
      <c r="A3677" s="2" t="s">
        <v>681</v>
      </c>
      <c r="B3677" s="2" t="s">
        <v>883</v>
      </c>
      <c r="C3677" s="35">
        <v>3</v>
      </c>
    </row>
    <row r="3678" spans="1:3">
      <c r="A3678" s="2" t="s">
        <v>681</v>
      </c>
      <c r="B3678" s="2" t="s">
        <v>884</v>
      </c>
      <c r="C3678" s="35">
        <v>3</v>
      </c>
    </row>
    <row r="3679" spans="1:3">
      <c r="A3679" s="2" t="s">
        <v>681</v>
      </c>
      <c r="B3679" s="2" t="s">
        <v>917</v>
      </c>
      <c r="C3679" s="35">
        <v>27</v>
      </c>
    </row>
    <row r="3680" spans="1:3">
      <c r="A3680" s="2" t="s">
        <v>681</v>
      </c>
      <c r="B3680" s="2" t="s">
        <v>885</v>
      </c>
      <c r="C3680" s="35">
        <v>3</v>
      </c>
    </row>
    <row r="3681" spans="1:3">
      <c r="A3681" s="2" t="s">
        <v>681</v>
      </c>
      <c r="B3681" s="2" t="s">
        <v>918</v>
      </c>
      <c r="C3681" s="35">
        <v>28</v>
      </c>
    </row>
    <row r="3682" spans="1:3">
      <c r="A3682" s="2" t="s">
        <v>681</v>
      </c>
      <c r="B3682" s="2" t="s">
        <v>919</v>
      </c>
      <c r="C3682" s="35">
        <v>28</v>
      </c>
    </row>
    <row r="3683" spans="1:3">
      <c r="A3683" s="2" t="s">
        <v>681</v>
      </c>
      <c r="B3683" s="2" t="s">
        <v>729</v>
      </c>
      <c r="C3683" s="35">
        <v>1</v>
      </c>
    </row>
    <row r="3684" spans="1:3">
      <c r="A3684" s="2" t="s">
        <v>681</v>
      </c>
      <c r="B3684" s="2" t="s">
        <v>920</v>
      </c>
      <c r="C3684" s="35">
        <v>3</v>
      </c>
    </row>
    <row r="3685" spans="1:3">
      <c r="A3685" s="2" t="s">
        <v>681</v>
      </c>
      <c r="B3685" s="2" t="s">
        <v>921</v>
      </c>
      <c r="C3685" s="35">
        <v>27</v>
      </c>
    </row>
    <row r="3686" spans="1:3">
      <c r="A3686" s="2" t="s">
        <v>681</v>
      </c>
      <c r="B3686" s="2" t="s">
        <v>762</v>
      </c>
      <c r="C3686" s="35">
        <v>3</v>
      </c>
    </row>
    <row r="3687" spans="1:3">
      <c r="A3687" s="2" t="s">
        <v>681</v>
      </c>
      <c r="B3687" s="2" t="s">
        <v>890</v>
      </c>
      <c r="C3687" s="35">
        <v>1</v>
      </c>
    </row>
    <row r="3688" spans="1:3">
      <c r="A3688" s="2" t="s">
        <v>681</v>
      </c>
      <c r="B3688" s="2" t="s">
        <v>922</v>
      </c>
      <c r="C3688" s="35">
        <v>3</v>
      </c>
    </row>
    <row r="3689" spans="1:3">
      <c r="A3689" s="2" t="s">
        <v>681</v>
      </c>
      <c r="B3689" s="2" t="s">
        <v>923</v>
      </c>
      <c r="C3689" s="35">
        <v>3</v>
      </c>
    </row>
    <row r="3690" spans="1:3">
      <c r="A3690" s="2" t="s">
        <v>681</v>
      </c>
      <c r="B3690" s="2" t="s">
        <v>924</v>
      </c>
      <c r="C3690" s="35">
        <v>3</v>
      </c>
    </row>
    <row r="3691" spans="1:3">
      <c r="A3691" s="2" t="s">
        <v>681</v>
      </c>
      <c r="B3691" s="2" t="s">
        <v>892</v>
      </c>
      <c r="C3691" s="35">
        <v>19</v>
      </c>
    </row>
    <row r="3692" spans="1:3">
      <c r="A3692" s="2" t="s">
        <v>681</v>
      </c>
      <c r="B3692" s="2" t="s">
        <v>893</v>
      </c>
      <c r="C3692" s="35">
        <v>19</v>
      </c>
    </row>
    <row r="3693" spans="1:3">
      <c r="A3693" s="2" t="s">
        <v>681</v>
      </c>
      <c r="B3693" s="2" t="s">
        <v>894</v>
      </c>
      <c r="C3693" s="35">
        <v>19</v>
      </c>
    </row>
    <row r="3694" spans="1:3">
      <c r="A3694" s="2" t="s">
        <v>681</v>
      </c>
      <c r="B3694" s="2" t="s">
        <v>895</v>
      </c>
      <c r="C3694" s="35">
        <v>3</v>
      </c>
    </row>
    <row r="3695" spans="1:3">
      <c r="A3695" s="2" t="s">
        <v>681</v>
      </c>
      <c r="B3695" s="2" t="s">
        <v>896</v>
      </c>
      <c r="C3695" s="35">
        <v>3</v>
      </c>
    </row>
    <row r="3696" spans="1:3">
      <c r="A3696" s="2" t="s">
        <v>681</v>
      </c>
      <c r="B3696" s="2" t="s">
        <v>819</v>
      </c>
      <c r="C3696" s="35">
        <v>1</v>
      </c>
    </row>
    <row r="3697" spans="1:3">
      <c r="A3697" s="2" t="s">
        <v>681</v>
      </c>
      <c r="B3697" s="2" t="s">
        <v>897</v>
      </c>
      <c r="C3697" s="35">
        <v>3</v>
      </c>
    </row>
    <row r="3698" spans="1:3">
      <c r="A3698" s="2" t="s">
        <v>681</v>
      </c>
      <c r="B3698" s="2" t="s">
        <v>925</v>
      </c>
      <c r="C3698" s="35">
        <v>28</v>
      </c>
    </row>
    <row r="3699" spans="1:3">
      <c r="A3699" s="2" t="s">
        <v>681</v>
      </c>
      <c r="B3699" s="2" t="s">
        <v>899</v>
      </c>
      <c r="C3699" s="35">
        <v>21</v>
      </c>
    </row>
    <row r="3700" spans="1:3">
      <c r="A3700" s="2" t="s">
        <v>681</v>
      </c>
      <c r="B3700" s="2" t="s">
        <v>900</v>
      </c>
      <c r="C3700" s="35">
        <v>3</v>
      </c>
    </row>
    <row r="3701" spans="1:3">
      <c r="A3701" s="2" t="s">
        <v>681</v>
      </c>
      <c r="B3701" s="2" t="s">
        <v>841</v>
      </c>
      <c r="C3701" s="35">
        <v>1</v>
      </c>
    </row>
    <row r="3702" spans="1:3">
      <c r="A3702" s="2" t="s">
        <v>681</v>
      </c>
      <c r="B3702" s="2" t="s">
        <v>842</v>
      </c>
      <c r="C3702" s="35">
        <v>1</v>
      </c>
    </row>
    <row r="3703" spans="1:3">
      <c r="A3703" s="2" t="s">
        <v>681</v>
      </c>
      <c r="B3703" s="2" t="s">
        <v>901</v>
      </c>
      <c r="C3703" s="35">
        <v>3</v>
      </c>
    </row>
    <row r="3704" spans="1:3">
      <c r="A3704" s="2" t="s">
        <v>681</v>
      </c>
      <c r="B3704" s="2" t="s">
        <v>912</v>
      </c>
      <c r="C3704" s="35">
        <v>22</v>
      </c>
    </row>
    <row r="3705" spans="1:3">
      <c r="A3705" s="2" t="s">
        <v>681</v>
      </c>
      <c r="B3705" s="2" t="s">
        <v>854</v>
      </c>
      <c r="C3705" s="35">
        <v>3</v>
      </c>
    </row>
    <row r="3706" spans="1:3">
      <c r="A3706" s="2" t="s">
        <v>681</v>
      </c>
      <c r="B3706" s="2" t="s">
        <v>868</v>
      </c>
      <c r="C3706" s="35">
        <v>5</v>
      </c>
    </row>
    <row r="3707" spans="1:3">
      <c r="A3707" s="2" t="s">
        <v>681</v>
      </c>
      <c r="B3707" s="2" t="s">
        <v>926</v>
      </c>
      <c r="C3707" s="35">
        <v>28</v>
      </c>
    </row>
    <row r="3708" spans="1:3">
      <c r="A3708" s="2" t="s">
        <v>682</v>
      </c>
      <c r="B3708" s="2" t="s">
        <v>879</v>
      </c>
      <c r="C3708" s="35">
        <v>3</v>
      </c>
    </row>
    <row r="3709" spans="1:3">
      <c r="A3709" s="2" t="s">
        <v>682</v>
      </c>
      <c r="B3709" s="2" t="s">
        <v>908</v>
      </c>
      <c r="C3709" s="35">
        <v>23</v>
      </c>
    </row>
    <row r="3710" spans="1:3">
      <c r="A3710" s="2" t="s">
        <v>682</v>
      </c>
      <c r="B3710" s="2" t="s">
        <v>917</v>
      </c>
      <c r="C3710" s="35">
        <v>27</v>
      </c>
    </row>
    <row r="3711" spans="1:3">
      <c r="A3711" s="2" t="s">
        <v>682</v>
      </c>
      <c r="B3711" s="2" t="s">
        <v>927</v>
      </c>
      <c r="C3711" s="35">
        <v>1</v>
      </c>
    </row>
    <row r="3712" spans="1:3">
      <c r="A3712" s="2" t="s">
        <v>682</v>
      </c>
      <c r="B3712" s="2" t="s">
        <v>921</v>
      </c>
      <c r="C3712" s="35">
        <v>27</v>
      </c>
    </row>
    <row r="3713" spans="1:3">
      <c r="A3713" s="2" t="s">
        <v>682</v>
      </c>
      <c r="B3713" s="2" t="s">
        <v>890</v>
      </c>
      <c r="C3713" s="35">
        <v>1</v>
      </c>
    </row>
    <row r="3714" spans="1:3">
      <c r="A3714" s="2" t="s">
        <v>682</v>
      </c>
      <c r="B3714" s="2" t="s">
        <v>899</v>
      </c>
      <c r="C3714" s="35">
        <v>21</v>
      </c>
    </row>
    <row r="3715" spans="1:3">
      <c r="A3715" s="2" t="s">
        <v>683</v>
      </c>
      <c r="B3715" s="2" t="s">
        <v>879</v>
      </c>
      <c r="C3715" s="35">
        <v>3</v>
      </c>
    </row>
    <row r="3716" spans="1:3">
      <c r="A3716" s="2" t="s">
        <v>683</v>
      </c>
      <c r="B3716" s="2" t="s">
        <v>908</v>
      </c>
      <c r="C3716" s="35">
        <v>23</v>
      </c>
    </row>
    <row r="3717" spans="1:3">
      <c r="A3717" s="2" t="s">
        <v>683</v>
      </c>
      <c r="B3717" s="2" t="s">
        <v>917</v>
      </c>
      <c r="C3717" s="35">
        <v>27</v>
      </c>
    </row>
    <row r="3718" spans="1:3">
      <c r="A3718" s="2" t="s">
        <v>683</v>
      </c>
      <c r="B3718" s="2" t="s">
        <v>927</v>
      </c>
      <c r="C3718" s="35">
        <v>1</v>
      </c>
    </row>
    <row r="3719" spans="1:3">
      <c r="A3719" s="2" t="s">
        <v>683</v>
      </c>
      <c r="B3719" s="2" t="s">
        <v>921</v>
      </c>
      <c r="C3719" s="35">
        <v>27</v>
      </c>
    </row>
    <row r="3720" spans="1:3">
      <c r="A3720" s="2" t="s">
        <v>683</v>
      </c>
      <c r="B3720" s="2" t="s">
        <v>890</v>
      </c>
      <c r="C3720" s="35">
        <v>1</v>
      </c>
    </row>
    <row r="3721" spans="1:3">
      <c r="A3721" s="2" t="s">
        <v>683</v>
      </c>
      <c r="B3721" s="2" t="s">
        <v>899</v>
      </c>
      <c r="C3721" s="35">
        <v>21</v>
      </c>
    </row>
    <row r="3722" spans="1:3">
      <c r="A3722" t="s">
        <v>684</v>
      </c>
      <c r="B3722" s="2" t="s">
        <v>907</v>
      </c>
      <c r="C3722" s="35">
        <v>22</v>
      </c>
    </row>
    <row r="3723" spans="1:3">
      <c r="A3723" t="s">
        <v>684</v>
      </c>
      <c r="B3723" s="2" t="s">
        <v>916</v>
      </c>
      <c r="C3723" s="35">
        <v>3</v>
      </c>
    </row>
    <row r="3724" spans="1:3">
      <c r="A3724" t="s">
        <v>684</v>
      </c>
      <c r="B3724" s="2" t="s">
        <v>917</v>
      </c>
      <c r="C3724" s="35">
        <v>27</v>
      </c>
    </row>
    <row r="3725" spans="1:3">
      <c r="A3725" t="s">
        <v>684</v>
      </c>
      <c r="B3725" s="2" t="s">
        <v>729</v>
      </c>
      <c r="C3725" s="35">
        <v>1</v>
      </c>
    </row>
    <row r="3726" spans="1:3">
      <c r="A3726" t="s">
        <v>684</v>
      </c>
      <c r="B3726" s="2" t="s">
        <v>920</v>
      </c>
      <c r="C3726" s="35">
        <v>3</v>
      </c>
    </row>
    <row r="3727" spans="1:3">
      <c r="A3727" t="s">
        <v>684</v>
      </c>
      <c r="B3727" s="2" t="s">
        <v>921</v>
      </c>
      <c r="C3727" s="35">
        <v>27</v>
      </c>
    </row>
    <row r="3728" spans="1:3">
      <c r="A3728" t="s">
        <v>684</v>
      </c>
      <c r="B3728" s="2" t="s">
        <v>909</v>
      </c>
      <c r="C3728" s="35">
        <v>24</v>
      </c>
    </row>
    <row r="3729" spans="1:3">
      <c r="A3729" t="s">
        <v>684</v>
      </c>
      <c r="B3729" s="2" t="s">
        <v>922</v>
      </c>
      <c r="C3729" s="35">
        <v>3</v>
      </c>
    </row>
    <row r="3730" spans="1:3">
      <c r="A3730" t="s">
        <v>684</v>
      </c>
      <c r="B3730" s="2" t="s">
        <v>923</v>
      </c>
      <c r="C3730" s="35">
        <v>3</v>
      </c>
    </row>
    <row r="3731" spans="1:3">
      <c r="A3731" t="s">
        <v>684</v>
      </c>
      <c r="B3731" s="2" t="s">
        <v>924</v>
      </c>
      <c r="C3731" s="35">
        <v>3</v>
      </c>
    </row>
    <row r="3732" spans="1:3">
      <c r="A3732" t="s">
        <v>684</v>
      </c>
      <c r="B3732" s="2" t="s">
        <v>910</v>
      </c>
      <c r="C3732" s="35">
        <v>1</v>
      </c>
    </row>
    <row r="3733" spans="1:3">
      <c r="A3733" t="s">
        <v>684</v>
      </c>
      <c r="B3733" s="2" t="s">
        <v>911</v>
      </c>
      <c r="C3733" s="35">
        <v>25</v>
      </c>
    </row>
    <row r="3734" spans="1:3">
      <c r="A3734" t="s">
        <v>684</v>
      </c>
      <c r="B3734" s="2" t="s">
        <v>898</v>
      </c>
      <c r="C3734" s="35">
        <v>20</v>
      </c>
    </row>
    <row r="3735" spans="1:3">
      <c r="A3735" t="s">
        <v>684</v>
      </c>
      <c r="B3735" s="2" t="s">
        <v>912</v>
      </c>
      <c r="C3735" s="35">
        <v>22</v>
      </c>
    </row>
    <row r="3736" spans="1:3">
      <c r="A3736" t="s">
        <v>685</v>
      </c>
      <c r="B3736" s="2" t="s">
        <v>907</v>
      </c>
      <c r="C3736" s="35">
        <v>22</v>
      </c>
    </row>
    <row r="3737" spans="1:3">
      <c r="A3737" t="s">
        <v>685</v>
      </c>
      <c r="B3737" s="2" t="s">
        <v>916</v>
      </c>
      <c r="C3737" s="35">
        <v>3</v>
      </c>
    </row>
    <row r="3738" spans="1:3">
      <c r="A3738" t="s">
        <v>685</v>
      </c>
      <c r="B3738" s="2" t="s">
        <v>917</v>
      </c>
      <c r="C3738" s="35">
        <v>27</v>
      </c>
    </row>
    <row r="3739" spans="1:3">
      <c r="A3739" t="s">
        <v>685</v>
      </c>
      <c r="B3739" s="2" t="s">
        <v>920</v>
      </c>
      <c r="C3739" s="35">
        <v>3</v>
      </c>
    </row>
    <row r="3740" spans="1:3">
      <c r="A3740" t="s">
        <v>685</v>
      </c>
      <c r="B3740" s="2" t="s">
        <v>921</v>
      </c>
      <c r="C3740" s="35">
        <v>27</v>
      </c>
    </row>
    <row r="3741" spans="1:3">
      <c r="A3741" t="s">
        <v>685</v>
      </c>
      <c r="B3741" s="2" t="s">
        <v>909</v>
      </c>
      <c r="C3741" s="35">
        <v>24</v>
      </c>
    </row>
    <row r="3742" spans="1:3">
      <c r="A3742" t="s">
        <v>685</v>
      </c>
      <c r="B3742" s="2" t="s">
        <v>922</v>
      </c>
      <c r="C3742" s="35">
        <v>3</v>
      </c>
    </row>
    <row r="3743" spans="1:3">
      <c r="A3743" t="s">
        <v>685</v>
      </c>
      <c r="B3743" s="2" t="s">
        <v>923</v>
      </c>
      <c r="C3743" s="35">
        <v>3</v>
      </c>
    </row>
    <row r="3744" spans="1:3">
      <c r="A3744" t="s">
        <v>685</v>
      </c>
      <c r="B3744" s="2" t="s">
        <v>924</v>
      </c>
      <c r="C3744" s="35">
        <v>3</v>
      </c>
    </row>
    <row r="3745" spans="1:3">
      <c r="A3745" t="s">
        <v>685</v>
      </c>
      <c r="B3745" s="2" t="s">
        <v>910</v>
      </c>
      <c r="C3745" s="35">
        <v>1</v>
      </c>
    </row>
    <row r="3746" spans="1:3">
      <c r="A3746" t="s">
        <v>685</v>
      </c>
      <c r="B3746" s="2" t="s">
        <v>911</v>
      </c>
      <c r="C3746" s="35">
        <v>25</v>
      </c>
    </row>
    <row r="3747" spans="1:3">
      <c r="A3747" t="s">
        <v>685</v>
      </c>
      <c r="B3747" s="2" t="s">
        <v>898</v>
      </c>
      <c r="C3747" s="35">
        <v>20</v>
      </c>
    </row>
    <row r="3748" spans="1:3">
      <c r="A3748" t="s">
        <v>685</v>
      </c>
      <c r="B3748" s="2" t="s">
        <v>912</v>
      </c>
      <c r="C3748" s="35">
        <v>22</v>
      </c>
    </row>
    <row r="3749" spans="1:3">
      <c r="A3749" t="s">
        <v>686</v>
      </c>
      <c r="B3749" s="2" t="s">
        <v>879</v>
      </c>
      <c r="C3749" s="35">
        <v>3</v>
      </c>
    </row>
    <row r="3750" spans="1:3">
      <c r="A3750" t="s">
        <v>686</v>
      </c>
      <c r="B3750" s="2" t="s">
        <v>914</v>
      </c>
      <c r="C3750" s="35">
        <v>9</v>
      </c>
    </row>
    <row r="3751" spans="1:3">
      <c r="A3751" t="s">
        <v>686</v>
      </c>
      <c r="B3751" s="2" t="s">
        <v>915</v>
      </c>
      <c r="C3751" s="35">
        <v>1</v>
      </c>
    </row>
    <row r="3752" spans="1:3">
      <c r="A3752" t="s">
        <v>686</v>
      </c>
      <c r="B3752" s="2" t="s">
        <v>906</v>
      </c>
      <c r="C3752" s="35">
        <v>9</v>
      </c>
    </row>
    <row r="3753" spans="1:3">
      <c r="A3753" t="s">
        <v>686</v>
      </c>
      <c r="B3753" s="2" t="s">
        <v>907</v>
      </c>
      <c r="C3753" s="35">
        <v>22</v>
      </c>
    </row>
    <row r="3754" spans="1:3">
      <c r="A3754" t="s">
        <v>686</v>
      </c>
      <c r="B3754" s="2" t="s">
        <v>908</v>
      </c>
      <c r="C3754" s="35">
        <v>23</v>
      </c>
    </row>
    <row r="3755" spans="1:3">
      <c r="A3755" t="s">
        <v>686</v>
      </c>
      <c r="B3755" s="2" t="s">
        <v>619</v>
      </c>
      <c r="C3755" s="35">
        <v>1</v>
      </c>
    </row>
    <row r="3756" spans="1:3">
      <c r="A3756" t="s">
        <v>686</v>
      </c>
      <c r="B3756" s="2" t="s">
        <v>663</v>
      </c>
      <c r="C3756" s="35">
        <v>1</v>
      </c>
    </row>
    <row r="3757" spans="1:3">
      <c r="A3757" t="s">
        <v>686</v>
      </c>
      <c r="B3757" s="2" t="s">
        <v>916</v>
      </c>
      <c r="C3757" s="35">
        <v>3</v>
      </c>
    </row>
    <row r="3758" spans="1:3">
      <c r="A3758" t="s">
        <v>686</v>
      </c>
      <c r="B3758" s="2" t="s">
        <v>882</v>
      </c>
      <c r="C3758" s="35">
        <v>3</v>
      </c>
    </row>
    <row r="3759" spans="1:3">
      <c r="A3759" t="s">
        <v>686</v>
      </c>
      <c r="B3759" s="2" t="s">
        <v>883</v>
      </c>
      <c r="C3759" s="35">
        <v>3</v>
      </c>
    </row>
    <row r="3760" spans="1:3">
      <c r="A3760" t="s">
        <v>686</v>
      </c>
      <c r="B3760" s="2" t="s">
        <v>884</v>
      </c>
      <c r="C3760" s="35">
        <v>3</v>
      </c>
    </row>
    <row r="3761" spans="1:3">
      <c r="A3761" t="s">
        <v>686</v>
      </c>
      <c r="B3761" s="2" t="s">
        <v>917</v>
      </c>
      <c r="C3761" s="35">
        <v>27</v>
      </c>
    </row>
    <row r="3762" spans="1:3">
      <c r="A3762" t="s">
        <v>686</v>
      </c>
      <c r="B3762" s="2" t="s">
        <v>885</v>
      </c>
      <c r="C3762" s="35">
        <v>3</v>
      </c>
    </row>
    <row r="3763" spans="1:3">
      <c r="A3763" t="s">
        <v>686</v>
      </c>
      <c r="B3763" s="2" t="s">
        <v>918</v>
      </c>
      <c r="C3763" s="35">
        <v>28</v>
      </c>
    </row>
    <row r="3764" spans="1:3">
      <c r="A3764" t="s">
        <v>686</v>
      </c>
      <c r="B3764" s="2" t="s">
        <v>919</v>
      </c>
      <c r="C3764" s="35">
        <v>28</v>
      </c>
    </row>
    <row r="3765" spans="1:3">
      <c r="A3765" t="s">
        <v>686</v>
      </c>
      <c r="B3765" s="2" t="s">
        <v>729</v>
      </c>
      <c r="C3765" s="35">
        <v>1</v>
      </c>
    </row>
    <row r="3766" spans="1:3">
      <c r="A3766" t="s">
        <v>686</v>
      </c>
      <c r="B3766" s="2" t="s">
        <v>920</v>
      </c>
      <c r="C3766" s="35">
        <v>3</v>
      </c>
    </row>
    <row r="3767" spans="1:3">
      <c r="A3767" t="s">
        <v>686</v>
      </c>
      <c r="B3767" s="2" t="s">
        <v>921</v>
      </c>
      <c r="C3767" s="35">
        <v>27</v>
      </c>
    </row>
    <row r="3768" spans="1:3">
      <c r="A3768" t="s">
        <v>686</v>
      </c>
      <c r="B3768" s="2" t="s">
        <v>762</v>
      </c>
      <c r="C3768" s="35">
        <v>3</v>
      </c>
    </row>
    <row r="3769" spans="1:3">
      <c r="A3769" t="s">
        <v>686</v>
      </c>
      <c r="B3769" s="2" t="s">
        <v>890</v>
      </c>
      <c r="C3769" s="35">
        <v>1</v>
      </c>
    </row>
    <row r="3770" spans="1:3">
      <c r="A3770" t="s">
        <v>686</v>
      </c>
      <c r="B3770" s="2" t="s">
        <v>922</v>
      </c>
      <c r="C3770" s="35">
        <v>3</v>
      </c>
    </row>
    <row r="3771" spans="1:3">
      <c r="A3771" t="s">
        <v>686</v>
      </c>
      <c r="B3771" s="2" t="s">
        <v>923</v>
      </c>
      <c r="C3771" s="35">
        <v>3</v>
      </c>
    </row>
    <row r="3772" spans="1:3">
      <c r="A3772" t="s">
        <v>686</v>
      </c>
      <c r="B3772" s="2" t="s">
        <v>924</v>
      </c>
      <c r="C3772" s="35">
        <v>3</v>
      </c>
    </row>
    <row r="3773" spans="1:3">
      <c r="A3773" t="s">
        <v>686</v>
      </c>
      <c r="B3773" s="2" t="s">
        <v>892</v>
      </c>
      <c r="C3773" s="35">
        <v>19</v>
      </c>
    </row>
    <row r="3774" spans="1:3">
      <c r="A3774" t="s">
        <v>686</v>
      </c>
      <c r="B3774" s="2" t="s">
        <v>893</v>
      </c>
      <c r="C3774" s="35">
        <v>19</v>
      </c>
    </row>
    <row r="3775" spans="1:3">
      <c r="A3775" t="s">
        <v>686</v>
      </c>
      <c r="B3775" s="2" t="s">
        <v>894</v>
      </c>
      <c r="C3775" s="35">
        <v>19</v>
      </c>
    </row>
    <row r="3776" spans="1:3">
      <c r="A3776" t="s">
        <v>686</v>
      </c>
      <c r="B3776" s="2" t="s">
        <v>895</v>
      </c>
      <c r="C3776" s="35">
        <v>3</v>
      </c>
    </row>
    <row r="3777" spans="1:3">
      <c r="A3777" t="s">
        <v>686</v>
      </c>
      <c r="B3777" s="2" t="s">
        <v>896</v>
      </c>
      <c r="C3777" s="35">
        <v>3</v>
      </c>
    </row>
    <row r="3778" spans="1:3">
      <c r="A3778" t="s">
        <v>686</v>
      </c>
      <c r="B3778" s="2" t="s">
        <v>819</v>
      </c>
      <c r="C3778" s="35">
        <v>1</v>
      </c>
    </row>
    <row r="3779" spans="1:3">
      <c r="A3779" t="s">
        <v>686</v>
      </c>
      <c r="B3779" s="2" t="s">
        <v>897</v>
      </c>
      <c r="C3779" s="35">
        <v>3</v>
      </c>
    </row>
    <row r="3780" spans="1:3">
      <c r="A3780" t="s">
        <v>686</v>
      </c>
      <c r="B3780" s="2" t="s">
        <v>925</v>
      </c>
      <c r="C3780" s="35">
        <v>28</v>
      </c>
    </row>
    <row r="3781" spans="1:3">
      <c r="A3781" t="s">
        <v>686</v>
      </c>
      <c r="B3781" s="2" t="s">
        <v>899</v>
      </c>
      <c r="C3781" s="35">
        <v>21</v>
      </c>
    </row>
    <row r="3782" spans="1:3">
      <c r="A3782" t="s">
        <v>686</v>
      </c>
      <c r="B3782" s="2" t="s">
        <v>900</v>
      </c>
      <c r="C3782" s="35">
        <v>3</v>
      </c>
    </row>
    <row r="3783" spans="1:3">
      <c r="A3783" t="s">
        <v>686</v>
      </c>
      <c r="B3783" s="2" t="s">
        <v>841</v>
      </c>
      <c r="C3783" s="35">
        <v>1</v>
      </c>
    </row>
    <row r="3784" spans="1:3">
      <c r="A3784" t="s">
        <v>686</v>
      </c>
      <c r="B3784" s="2" t="s">
        <v>842</v>
      </c>
      <c r="C3784" s="35">
        <v>1</v>
      </c>
    </row>
    <row r="3785" spans="1:3">
      <c r="A3785" t="s">
        <v>686</v>
      </c>
      <c r="B3785" s="2" t="s">
        <v>901</v>
      </c>
      <c r="C3785" s="35">
        <v>3</v>
      </c>
    </row>
    <row r="3786" spans="1:3">
      <c r="A3786" t="s">
        <v>686</v>
      </c>
      <c r="B3786" s="2" t="s">
        <v>912</v>
      </c>
      <c r="C3786" s="35">
        <v>22</v>
      </c>
    </row>
    <row r="3787" spans="1:3">
      <c r="A3787" t="s">
        <v>686</v>
      </c>
      <c r="B3787" s="2" t="s">
        <v>854</v>
      </c>
      <c r="C3787" s="35">
        <v>3</v>
      </c>
    </row>
    <row r="3788" spans="1:3">
      <c r="A3788" t="s">
        <v>686</v>
      </c>
      <c r="B3788" s="2" t="s">
        <v>868</v>
      </c>
      <c r="C3788" s="35">
        <v>5</v>
      </c>
    </row>
    <row r="3789" spans="1:3">
      <c r="A3789" t="s">
        <v>686</v>
      </c>
      <c r="B3789" s="2" t="s">
        <v>926</v>
      </c>
      <c r="C3789" s="35">
        <v>28</v>
      </c>
    </row>
    <row r="3790" spans="1:3">
      <c r="A3790" t="s">
        <v>687</v>
      </c>
      <c r="B3790" s="2" t="s">
        <v>879</v>
      </c>
      <c r="C3790" s="35">
        <v>3</v>
      </c>
    </row>
    <row r="3791" spans="1:3">
      <c r="A3791" t="s">
        <v>687</v>
      </c>
      <c r="B3791" s="2" t="s">
        <v>914</v>
      </c>
      <c r="C3791" s="35">
        <v>9</v>
      </c>
    </row>
    <row r="3792" spans="1:3">
      <c r="A3792" t="s">
        <v>687</v>
      </c>
      <c r="B3792" s="2" t="s">
        <v>915</v>
      </c>
      <c r="C3792" s="35">
        <v>1</v>
      </c>
    </row>
    <row r="3793" spans="1:3">
      <c r="A3793" t="s">
        <v>687</v>
      </c>
      <c r="B3793" s="2" t="s">
        <v>906</v>
      </c>
      <c r="C3793" s="35">
        <v>9</v>
      </c>
    </row>
    <row r="3794" spans="1:3">
      <c r="A3794" t="s">
        <v>687</v>
      </c>
      <c r="B3794" s="2" t="s">
        <v>907</v>
      </c>
      <c r="C3794" s="35">
        <v>22</v>
      </c>
    </row>
    <row r="3795" spans="1:3">
      <c r="A3795" t="s">
        <v>687</v>
      </c>
      <c r="B3795" s="2" t="s">
        <v>908</v>
      </c>
      <c r="C3795" s="35">
        <v>23</v>
      </c>
    </row>
    <row r="3796" spans="1:3">
      <c r="A3796" t="s">
        <v>687</v>
      </c>
      <c r="B3796" s="2" t="s">
        <v>619</v>
      </c>
      <c r="C3796" s="35">
        <v>1</v>
      </c>
    </row>
    <row r="3797" spans="1:3">
      <c r="A3797" t="s">
        <v>687</v>
      </c>
      <c r="B3797" s="2" t="s">
        <v>663</v>
      </c>
      <c r="C3797" s="35">
        <v>1</v>
      </c>
    </row>
    <row r="3798" spans="1:3">
      <c r="A3798" t="s">
        <v>687</v>
      </c>
      <c r="B3798" s="2" t="s">
        <v>916</v>
      </c>
      <c r="C3798" s="35">
        <v>3</v>
      </c>
    </row>
    <row r="3799" spans="1:3">
      <c r="A3799" t="s">
        <v>687</v>
      </c>
      <c r="B3799" s="2" t="s">
        <v>882</v>
      </c>
      <c r="C3799" s="35">
        <v>3</v>
      </c>
    </row>
    <row r="3800" spans="1:3">
      <c r="A3800" t="s">
        <v>687</v>
      </c>
      <c r="B3800" s="2" t="s">
        <v>883</v>
      </c>
      <c r="C3800" s="35">
        <v>3</v>
      </c>
    </row>
    <row r="3801" spans="1:3">
      <c r="A3801" t="s">
        <v>687</v>
      </c>
      <c r="B3801" s="2" t="s">
        <v>884</v>
      </c>
      <c r="C3801" s="35">
        <v>3</v>
      </c>
    </row>
    <row r="3802" spans="1:3">
      <c r="A3802" t="s">
        <v>687</v>
      </c>
      <c r="B3802" s="2" t="s">
        <v>917</v>
      </c>
      <c r="C3802" s="35">
        <v>27</v>
      </c>
    </row>
    <row r="3803" spans="1:3">
      <c r="A3803" t="s">
        <v>687</v>
      </c>
      <c r="B3803" s="2" t="s">
        <v>885</v>
      </c>
      <c r="C3803" s="35">
        <v>3</v>
      </c>
    </row>
    <row r="3804" spans="1:3">
      <c r="A3804" t="s">
        <v>687</v>
      </c>
      <c r="B3804" s="2" t="s">
        <v>918</v>
      </c>
      <c r="C3804" s="35">
        <v>28</v>
      </c>
    </row>
    <row r="3805" spans="1:3">
      <c r="A3805" t="s">
        <v>687</v>
      </c>
      <c r="B3805" s="2" t="s">
        <v>919</v>
      </c>
      <c r="C3805" s="35">
        <v>28</v>
      </c>
    </row>
    <row r="3806" spans="1:3">
      <c r="A3806" t="s">
        <v>687</v>
      </c>
      <c r="B3806" s="2" t="s">
        <v>729</v>
      </c>
      <c r="C3806" s="35">
        <v>1</v>
      </c>
    </row>
    <row r="3807" spans="1:3">
      <c r="A3807" t="s">
        <v>687</v>
      </c>
      <c r="B3807" s="2" t="s">
        <v>920</v>
      </c>
      <c r="C3807" s="35">
        <v>3</v>
      </c>
    </row>
    <row r="3808" spans="1:3">
      <c r="A3808" t="s">
        <v>687</v>
      </c>
      <c r="B3808" s="2" t="s">
        <v>921</v>
      </c>
      <c r="C3808" s="35">
        <v>27</v>
      </c>
    </row>
    <row r="3809" spans="1:3">
      <c r="A3809" t="s">
        <v>687</v>
      </c>
      <c r="B3809" s="2" t="s">
        <v>762</v>
      </c>
      <c r="C3809" s="35">
        <v>3</v>
      </c>
    </row>
    <row r="3810" spans="1:3">
      <c r="A3810" t="s">
        <v>687</v>
      </c>
      <c r="B3810" s="2" t="s">
        <v>890</v>
      </c>
      <c r="C3810" s="35">
        <v>1</v>
      </c>
    </row>
    <row r="3811" spans="1:3">
      <c r="A3811" t="s">
        <v>687</v>
      </c>
      <c r="B3811" s="2" t="s">
        <v>922</v>
      </c>
      <c r="C3811" s="35">
        <v>3</v>
      </c>
    </row>
    <row r="3812" spans="1:3">
      <c r="A3812" t="s">
        <v>687</v>
      </c>
      <c r="B3812" s="2" t="s">
        <v>923</v>
      </c>
      <c r="C3812" s="35">
        <v>3</v>
      </c>
    </row>
    <row r="3813" spans="1:3">
      <c r="A3813" t="s">
        <v>687</v>
      </c>
      <c r="B3813" s="2" t="s">
        <v>924</v>
      </c>
      <c r="C3813" s="35">
        <v>3</v>
      </c>
    </row>
    <row r="3814" spans="1:3">
      <c r="A3814" t="s">
        <v>687</v>
      </c>
      <c r="B3814" s="2" t="s">
        <v>892</v>
      </c>
      <c r="C3814" s="35">
        <v>19</v>
      </c>
    </row>
    <row r="3815" spans="1:3">
      <c r="A3815" t="s">
        <v>687</v>
      </c>
      <c r="B3815" s="2" t="s">
        <v>893</v>
      </c>
      <c r="C3815" s="35">
        <v>19</v>
      </c>
    </row>
    <row r="3816" spans="1:3">
      <c r="A3816" t="s">
        <v>687</v>
      </c>
      <c r="B3816" s="2" t="s">
        <v>894</v>
      </c>
      <c r="C3816" s="35">
        <v>19</v>
      </c>
    </row>
    <row r="3817" spans="1:3">
      <c r="A3817" t="s">
        <v>687</v>
      </c>
      <c r="B3817" s="2" t="s">
        <v>895</v>
      </c>
      <c r="C3817" s="35">
        <v>3</v>
      </c>
    </row>
    <row r="3818" spans="1:3">
      <c r="A3818" t="s">
        <v>687</v>
      </c>
      <c r="B3818" s="2" t="s">
        <v>896</v>
      </c>
      <c r="C3818" s="35">
        <v>3</v>
      </c>
    </row>
    <row r="3819" spans="1:3">
      <c r="A3819" t="s">
        <v>687</v>
      </c>
      <c r="B3819" s="2" t="s">
        <v>819</v>
      </c>
      <c r="C3819" s="35">
        <v>1</v>
      </c>
    </row>
    <row r="3820" spans="1:3">
      <c r="A3820" t="s">
        <v>687</v>
      </c>
      <c r="B3820" s="2" t="s">
        <v>897</v>
      </c>
      <c r="C3820" s="35">
        <v>3</v>
      </c>
    </row>
    <row r="3821" spans="1:3">
      <c r="A3821" t="s">
        <v>687</v>
      </c>
      <c r="B3821" s="2" t="s">
        <v>925</v>
      </c>
      <c r="C3821" s="35">
        <v>28</v>
      </c>
    </row>
    <row r="3822" spans="1:3">
      <c r="A3822" t="s">
        <v>687</v>
      </c>
      <c r="B3822" s="2" t="s">
        <v>899</v>
      </c>
      <c r="C3822" s="35">
        <v>21</v>
      </c>
    </row>
    <row r="3823" spans="1:3">
      <c r="A3823" t="s">
        <v>687</v>
      </c>
      <c r="B3823" s="2" t="s">
        <v>900</v>
      </c>
      <c r="C3823" s="35">
        <v>3</v>
      </c>
    </row>
    <row r="3824" spans="1:3">
      <c r="A3824" t="s">
        <v>687</v>
      </c>
      <c r="B3824" s="2" t="s">
        <v>841</v>
      </c>
      <c r="C3824" s="35">
        <v>1</v>
      </c>
    </row>
    <row r="3825" spans="1:3">
      <c r="A3825" t="s">
        <v>687</v>
      </c>
      <c r="B3825" s="2" t="s">
        <v>842</v>
      </c>
      <c r="C3825" s="35">
        <v>1</v>
      </c>
    </row>
    <row r="3826" spans="1:3">
      <c r="A3826" t="s">
        <v>687</v>
      </c>
      <c r="B3826" s="2" t="s">
        <v>901</v>
      </c>
      <c r="C3826" s="35">
        <v>3</v>
      </c>
    </row>
    <row r="3827" spans="1:3">
      <c r="A3827" t="s">
        <v>687</v>
      </c>
      <c r="B3827" s="2" t="s">
        <v>912</v>
      </c>
      <c r="C3827" s="35">
        <v>22</v>
      </c>
    </row>
    <row r="3828" spans="1:3">
      <c r="A3828" t="s">
        <v>687</v>
      </c>
      <c r="B3828" s="2" t="s">
        <v>854</v>
      </c>
      <c r="C3828" s="35">
        <v>3</v>
      </c>
    </row>
    <row r="3829" spans="1:3">
      <c r="A3829" t="s">
        <v>687</v>
      </c>
      <c r="B3829" s="2" t="s">
        <v>868</v>
      </c>
      <c r="C3829" s="35">
        <v>5</v>
      </c>
    </row>
    <row r="3830" spans="1:3">
      <c r="A3830" t="s">
        <v>687</v>
      </c>
      <c r="B3830" s="2" t="s">
        <v>926</v>
      </c>
      <c r="C3830" s="35">
        <v>28</v>
      </c>
    </row>
    <row r="3831" spans="1:3">
      <c r="A3831" t="s">
        <v>688</v>
      </c>
      <c r="B3831" s="2" t="s">
        <v>879</v>
      </c>
      <c r="C3831" s="35">
        <v>3</v>
      </c>
    </row>
    <row r="3832" spans="1:3">
      <c r="A3832" t="s">
        <v>688</v>
      </c>
      <c r="B3832" s="2" t="s">
        <v>914</v>
      </c>
      <c r="C3832" s="35">
        <v>9</v>
      </c>
    </row>
    <row r="3833" spans="1:3">
      <c r="A3833" t="s">
        <v>688</v>
      </c>
      <c r="B3833" s="2" t="s">
        <v>915</v>
      </c>
      <c r="C3833" s="35">
        <v>1</v>
      </c>
    </row>
    <row r="3834" spans="1:3">
      <c r="A3834" t="s">
        <v>688</v>
      </c>
      <c r="B3834" s="2" t="s">
        <v>906</v>
      </c>
      <c r="C3834" s="35">
        <v>9</v>
      </c>
    </row>
    <row r="3835" spans="1:3">
      <c r="A3835" t="s">
        <v>688</v>
      </c>
      <c r="B3835" s="2" t="s">
        <v>907</v>
      </c>
      <c r="C3835" s="35">
        <v>22</v>
      </c>
    </row>
    <row r="3836" spans="1:3">
      <c r="A3836" t="s">
        <v>688</v>
      </c>
      <c r="B3836" s="2" t="s">
        <v>908</v>
      </c>
      <c r="C3836" s="35">
        <v>23</v>
      </c>
    </row>
    <row r="3837" spans="1:3">
      <c r="A3837" t="s">
        <v>688</v>
      </c>
      <c r="B3837" s="2" t="s">
        <v>619</v>
      </c>
      <c r="C3837" s="35">
        <v>1</v>
      </c>
    </row>
    <row r="3838" spans="1:3">
      <c r="A3838" t="s">
        <v>688</v>
      </c>
      <c r="B3838" s="2" t="s">
        <v>663</v>
      </c>
      <c r="C3838" s="35">
        <v>1</v>
      </c>
    </row>
    <row r="3839" spans="1:3">
      <c r="A3839" t="s">
        <v>688</v>
      </c>
      <c r="B3839" s="2" t="s">
        <v>916</v>
      </c>
      <c r="C3839" s="35">
        <v>3</v>
      </c>
    </row>
    <row r="3840" spans="1:3">
      <c r="A3840" t="s">
        <v>688</v>
      </c>
      <c r="B3840" s="2" t="s">
        <v>882</v>
      </c>
      <c r="C3840" s="35">
        <v>3</v>
      </c>
    </row>
    <row r="3841" spans="1:3">
      <c r="A3841" t="s">
        <v>688</v>
      </c>
      <c r="B3841" s="2" t="s">
        <v>883</v>
      </c>
      <c r="C3841" s="35">
        <v>3</v>
      </c>
    </row>
    <row r="3842" spans="1:3">
      <c r="A3842" t="s">
        <v>688</v>
      </c>
      <c r="B3842" s="2" t="s">
        <v>884</v>
      </c>
      <c r="C3842" s="35">
        <v>3</v>
      </c>
    </row>
    <row r="3843" spans="1:3">
      <c r="A3843" t="s">
        <v>688</v>
      </c>
      <c r="B3843" s="2" t="s">
        <v>917</v>
      </c>
      <c r="C3843" s="35">
        <v>27</v>
      </c>
    </row>
    <row r="3844" spans="1:3">
      <c r="A3844" t="s">
        <v>688</v>
      </c>
      <c r="B3844" s="2" t="s">
        <v>885</v>
      </c>
      <c r="C3844" s="35">
        <v>3</v>
      </c>
    </row>
    <row r="3845" spans="1:3">
      <c r="A3845" t="s">
        <v>688</v>
      </c>
      <c r="B3845" s="2" t="s">
        <v>918</v>
      </c>
      <c r="C3845" s="35">
        <v>28</v>
      </c>
    </row>
    <row r="3846" spans="1:3">
      <c r="A3846" t="s">
        <v>688</v>
      </c>
      <c r="B3846" s="2" t="s">
        <v>919</v>
      </c>
      <c r="C3846" s="35">
        <v>28</v>
      </c>
    </row>
    <row r="3847" spans="1:3">
      <c r="A3847" t="s">
        <v>688</v>
      </c>
      <c r="B3847" s="2" t="s">
        <v>729</v>
      </c>
      <c r="C3847" s="35">
        <v>1</v>
      </c>
    </row>
    <row r="3848" spans="1:3">
      <c r="A3848" t="s">
        <v>688</v>
      </c>
      <c r="B3848" s="2" t="s">
        <v>920</v>
      </c>
      <c r="C3848" s="35">
        <v>3</v>
      </c>
    </row>
    <row r="3849" spans="1:3">
      <c r="A3849" t="s">
        <v>688</v>
      </c>
      <c r="B3849" s="2" t="s">
        <v>921</v>
      </c>
      <c r="C3849" s="35">
        <v>27</v>
      </c>
    </row>
    <row r="3850" spans="1:3">
      <c r="A3850" t="s">
        <v>688</v>
      </c>
      <c r="B3850" s="2" t="s">
        <v>762</v>
      </c>
      <c r="C3850" s="35">
        <v>3</v>
      </c>
    </row>
    <row r="3851" spans="1:3">
      <c r="A3851" t="s">
        <v>688</v>
      </c>
      <c r="B3851" s="2" t="s">
        <v>890</v>
      </c>
      <c r="C3851" s="35">
        <v>1</v>
      </c>
    </row>
    <row r="3852" spans="1:3">
      <c r="A3852" t="s">
        <v>688</v>
      </c>
      <c r="B3852" s="2" t="s">
        <v>922</v>
      </c>
      <c r="C3852" s="35">
        <v>3</v>
      </c>
    </row>
    <row r="3853" spans="1:3">
      <c r="A3853" t="s">
        <v>688</v>
      </c>
      <c r="B3853" s="2" t="s">
        <v>923</v>
      </c>
      <c r="C3853" s="35">
        <v>3</v>
      </c>
    </row>
    <row r="3854" spans="1:3">
      <c r="A3854" t="s">
        <v>688</v>
      </c>
      <c r="B3854" s="2" t="s">
        <v>924</v>
      </c>
      <c r="C3854" s="35">
        <v>3</v>
      </c>
    </row>
    <row r="3855" spans="1:3">
      <c r="A3855" t="s">
        <v>688</v>
      </c>
      <c r="B3855" s="2" t="s">
        <v>892</v>
      </c>
      <c r="C3855" s="35">
        <v>19</v>
      </c>
    </row>
    <row r="3856" spans="1:3">
      <c r="A3856" t="s">
        <v>688</v>
      </c>
      <c r="B3856" s="2" t="s">
        <v>893</v>
      </c>
      <c r="C3856" s="35">
        <v>19</v>
      </c>
    </row>
    <row r="3857" spans="1:3">
      <c r="A3857" t="s">
        <v>688</v>
      </c>
      <c r="B3857" s="2" t="s">
        <v>894</v>
      </c>
      <c r="C3857" s="35">
        <v>19</v>
      </c>
    </row>
    <row r="3858" spans="1:3">
      <c r="A3858" t="s">
        <v>688</v>
      </c>
      <c r="B3858" s="2" t="s">
        <v>895</v>
      </c>
      <c r="C3858" s="35">
        <v>3</v>
      </c>
    </row>
    <row r="3859" spans="1:3">
      <c r="A3859" t="s">
        <v>688</v>
      </c>
      <c r="B3859" s="2" t="s">
        <v>896</v>
      </c>
      <c r="C3859" s="35">
        <v>3</v>
      </c>
    </row>
    <row r="3860" spans="1:3">
      <c r="A3860" t="s">
        <v>688</v>
      </c>
      <c r="B3860" s="2" t="s">
        <v>819</v>
      </c>
      <c r="C3860" s="35">
        <v>1</v>
      </c>
    </row>
    <row r="3861" spans="1:3">
      <c r="A3861" t="s">
        <v>688</v>
      </c>
      <c r="B3861" s="2" t="s">
        <v>897</v>
      </c>
      <c r="C3861" s="35">
        <v>3</v>
      </c>
    </row>
    <row r="3862" spans="1:3">
      <c r="A3862" t="s">
        <v>688</v>
      </c>
      <c r="B3862" s="2" t="s">
        <v>925</v>
      </c>
      <c r="C3862" s="35">
        <v>28</v>
      </c>
    </row>
    <row r="3863" spans="1:3">
      <c r="A3863" t="s">
        <v>688</v>
      </c>
      <c r="B3863" s="2" t="s">
        <v>899</v>
      </c>
      <c r="C3863" s="35">
        <v>21</v>
      </c>
    </row>
    <row r="3864" spans="1:3">
      <c r="A3864" t="s">
        <v>688</v>
      </c>
      <c r="B3864" s="2" t="s">
        <v>900</v>
      </c>
      <c r="C3864" s="35">
        <v>3</v>
      </c>
    </row>
    <row r="3865" spans="1:3">
      <c r="A3865" t="s">
        <v>688</v>
      </c>
      <c r="B3865" s="2" t="s">
        <v>841</v>
      </c>
      <c r="C3865" s="35">
        <v>1</v>
      </c>
    </row>
    <row r="3866" spans="1:3">
      <c r="A3866" t="s">
        <v>688</v>
      </c>
      <c r="B3866" s="2" t="s">
        <v>842</v>
      </c>
      <c r="C3866" s="35">
        <v>1</v>
      </c>
    </row>
    <row r="3867" spans="1:3">
      <c r="A3867" t="s">
        <v>688</v>
      </c>
      <c r="B3867" s="2" t="s">
        <v>901</v>
      </c>
      <c r="C3867" s="35">
        <v>3</v>
      </c>
    </row>
    <row r="3868" spans="1:3">
      <c r="A3868" t="s">
        <v>688</v>
      </c>
      <c r="B3868" s="2" t="s">
        <v>912</v>
      </c>
      <c r="C3868" s="35">
        <v>22</v>
      </c>
    </row>
    <row r="3869" spans="1:3">
      <c r="A3869" t="s">
        <v>688</v>
      </c>
      <c r="B3869" s="2" t="s">
        <v>854</v>
      </c>
      <c r="C3869" s="35">
        <v>3</v>
      </c>
    </row>
    <row r="3870" spans="1:3">
      <c r="A3870" t="s">
        <v>688</v>
      </c>
      <c r="B3870" s="2" t="s">
        <v>868</v>
      </c>
      <c r="C3870" s="35">
        <v>5</v>
      </c>
    </row>
    <row r="3871" spans="1:3">
      <c r="A3871" t="s">
        <v>688</v>
      </c>
      <c r="B3871" s="2" t="s">
        <v>926</v>
      </c>
      <c r="C3871" s="35">
        <v>28</v>
      </c>
    </row>
    <row r="3872" spans="1:3">
      <c r="A3872" t="s">
        <v>930</v>
      </c>
      <c r="B3872" s="2" t="s">
        <v>916</v>
      </c>
      <c r="C3872" s="35">
        <v>3</v>
      </c>
    </row>
    <row r="3873" spans="1:3">
      <c r="A3873" t="s">
        <v>930</v>
      </c>
      <c r="B3873" s="2" t="s">
        <v>920</v>
      </c>
      <c r="C3873" s="35">
        <v>3</v>
      </c>
    </row>
    <row r="3874" spans="1:3">
      <c r="A3874" t="s">
        <v>690</v>
      </c>
      <c r="B3874" s="2" t="s">
        <v>879</v>
      </c>
      <c r="C3874" s="35">
        <v>3</v>
      </c>
    </row>
    <row r="3875" spans="1:3">
      <c r="A3875" t="s">
        <v>690</v>
      </c>
      <c r="B3875" s="2" t="s">
        <v>914</v>
      </c>
      <c r="C3875" s="35">
        <v>9</v>
      </c>
    </row>
    <row r="3876" spans="1:3">
      <c r="A3876" t="s">
        <v>690</v>
      </c>
      <c r="B3876" s="2" t="s">
        <v>915</v>
      </c>
      <c r="C3876" s="35">
        <v>1</v>
      </c>
    </row>
    <row r="3877" spans="1:3">
      <c r="A3877" t="s">
        <v>690</v>
      </c>
      <c r="B3877" s="2" t="s">
        <v>906</v>
      </c>
      <c r="C3877" s="35">
        <v>9</v>
      </c>
    </row>
    <row r="3878" spans="1:3">
      <c r="A3878" t="s">
        <v>690</v>
      </c>
      <c r="B3878" s="2" t="s">
        <v>907</v>
      </c>
      <c r="C3878" s="35">
        <v>22</v>
      </c>
    </row>
    <row r="3879" spans="1:3">
      <c r="A3879" t="s">
        <v>690</v>
      </c>
      <c r="B3879" s="2" t="s">
        <v>908</v>
      </c>
      <c r="C3879" s="35">
        <v>23</v>
      </c>
    </row>
    <row r="3880" spans="1:3">
      <c r="A3880" t="s">
        <v>690</v>
      </c>
      <c r="B3880" s="2" t="s">
        <v>619</v>
      </c>
      <c r="C3880" s="35">
        <v>1</v>
      </c>
    </row>
    <row r="3881" spans="1:3">
      <c r="A3881" t="s">
        <v>690</v>
      </c>
      <c r="B3881" s="2" t="s">
        <v>663</v>
      </c>
      <c r="C3881" s="35">
        <v>1</v>
      </c>
    </row>
    <row r="3882" spans="1:3">
      <c r="A3882" t="s">
        <v>690</v>
      </c>
      <c r="B3882" s="2" t="s">
        <v>916</v>
      </c>
      <c r="C3882" s="35">
        <v>3</v>
      </c>
    </row>
    <row r="3883" spans="1:3">
      <c r="A3883" t="s">
        <v>690</v>
      </c>
      <c r="B3883" s="2" t="s">
        <v>882</v>
      </c>
      <c r="C3883" s="35">
        <v>3</v>
      </c>
    </row>
    <row r="3884" spans="1:3">
      <c r="A3884" t="s">
        <v>690</v>
      </c>
      <c r="B3884" s="2" t="s">
        <v>883</v>
      </c>
      <c r="C3884" s="35">
        <v>3</v>
      </c>
    </row>
    <row r="3885" spans="1:3">
      <c r="A3885" t="s">
        <v>690</v>
      </c>
      <c r="B3885" s="2" t="s">
        <v>884</v>
      </c>
      <c r="C3885" s="35">
        <v>3</v>
      </c>
    </row>
    <row r="3886" spans="1:3">
      <c r="A3886" t="s">
        <v>690</v>
      </c>
      <c r="B3886" s="2" t="s">
        <v>917</v>
      </c>
      <c r="C3886" s="35">
        <v>27</v>
      </c>
    </row>
    <row r="3887" spans="1:3">
      <c r="A3887" t="s">
        <v>690</v>
      </c>
      <c r="B3887" s="2" t="s">
        <v>885</v>
      </c>
      <c r="C3887" s="35">
        <v>3</v>
      </c>
    </row>
    <row r="3888" spans="1:3">
      <c r="A3888" t="s">
        <v>690</v>
      </c>
      <c r="B3888" s="2" t="s">
        <v>918</v>
      </c>
      <c r="C3888" s="35">
        <v>28</v>
      </c>
    </row>
    <row r="3889" spans="1:3">
      <c r="A3889" t="s">
        <v>690</v>
      </c>
      <c r="B3889" s="2" t="s">
        <v>919</v>
      </c>
      <c r="C3889" s="35">
        <v>28</v>
      </c>
    </row>
    <row r="3890" spans="1:3">
      <c r="A3890" t="s">
        <v>690</v>
      </c>
      <c r="B3890" s="2" t="s">
        <v>729</v>
      </c>
      <c r="C3890" s="35">
        <v>1</v>
      </c>
    </row>
    <row r="3891" spans="1:3">
      <c r="A3891" t="s">
        <v>690</v>
      </c>
      <c r="B3891" s="2" t="s">
        <v>920</v>
      </c>
      <c r="C3891" s="35">
        <v>3</v>
      </c>
    </row>
    <row r="3892" spans="1:3">
      <c r="A3892" t="s">
        <v>690</v>
      </c>
      <c r="B3892" s="2" t="s">
        <v>921</v>
      </c>
      <c r="C3892" s="35">
        <v>27</v>
      </c>
    </row>
    <row r="3893" spans="1:3">
      <c r="A3893" t="s">
        <v>690</v>
      </c>
      <c r="B3893" s="2" t="s">
        <v>762</v>
      </c>
      <c r="C3893" s="35">
        <v>3</v>
      </c>
    </row>
    <row r="3894" spans="1:3">
      <c r="A3894" t="s">
        <v>690</v>
      </c>
      <c r="B3894" s="2" t="s">
        <v>890</v>
      </c>
      <c r="C3894" s="35">
        <v>1</v>
      </c>
    </row>
    <row r="3895" spans="1:3">
      <c r="A3895" t="s">
        <v>690</v>
      </c>
      <c r="B3895" s="2" t="s">
        <v>922</v>
      </c>
      <c r="C3895" s="35">
        <v>3</v>
      </c>
    </row>
    <row r="3896" spans="1:3">
      <c r="A3896" t="s">
        <v>690</v>
      </c>
      <c r="B3896" s="2" t="s">
        <v>923</v>
      </c>
      <c r="C3896" s="35">
        <v>3</v>
      </c>
    </row>
    <row r="3897" spans="1:3">
      <c r="A3897" t="s">
        <v>690</v>
      </c>
      <c r="B3897" s="2" t="s">
        <v>924</v>
      </c>
      <c r="C3897" s="35">
        <v>3</v>
      </c>
    </row>
    <row r="3898" spans="1:3">
      <c r="A3898" t="s">
        <v>690</v>
      </c>
      <c r="B3898" s="2" t="s">
        <v>892</v>
      </c>
      <c r="C3898" s="35">
        <v>19</v>
      </c>
    </row>
    <row r="3899" spans="1:3">
      <c r="A3899" t="s">
        <v>690</v>
      </c>
      <c r="B3899" s="2" t="s">
        <v>893</v>
      </c>
      <c r="C3899" s="35">
        <v>19</v>
      </c>
    </row>
    <row r="3900" spans="1:3">
      <c r="A3900" t="s">
        <v>690</v>
      </c>
      <c r="B3900" s="2" t="s">
        <v>894</v>
      </c>
      <c r="C3900" s="35">
        <v>19</v>
      </c>
    </row>
    <row r="3901" spans="1:3">
      <c r="A3901" t="s">
        <v>690</v>
      </c>
      <c r="B3901" s="2" t="s">
        <v>895</v>
      </c>
      <c r="C3901" s="35">
        <v>3</v>
      </c>
    </row>
    <row r="3902" spans="1:3">
      <c r="A3902" t="s">
        <v>690</v>
      </c>
      <c r="B3902" s="2" t="s">
        <v>896</v>
      </c>
      <c r="C3902" s="35">
        <v>3</v>
      </c>
    </row>
    <row r="3903" spans="1:3">
      <c r="A3903" t="s">
        <v>690</v>
      </c>
      <c r="B3903" s="2" t="s">
        <v>819</v>
      </c>
      <c r="C3903" s="35">
        <v>1</v>
      </c>
    </row>
    <row r="3904" spans="1:3">
      <c r="A3904" t="s">
        <v>690</v>
      </c>
      <c r="B3904" s="2" t="s">
        <v>897</v>
      </c>
      <c r="C3904" s="35">
        <v>3</v>
      </c>
    </row>
    <row r="3905" spans="1:3">
      <c r="A3905" t="s">
        <v>690</v>
      </c>
      <c r="B3905" s="2" t="s">
        <v>925</v>
      </c>
      <c r="C3905" s="35">
        <v>28</v>
      </c>
    </row>
    <row r="3906" spans="1:3">
      <c r="A3906" t="s">
        <v>690</v>
      </c>
      <c r="B3906" s="2" t="s">
        <v>899</v>
      </c>
      <c r="C3906" s="35">
        <v>21</v>
      </c>
    </row>
    <row r="3907" spans="1:3">
      <c r="A3907" t="s">
        <v>690</v>
      </c>
      <c r="B3907" s="2" t="s">
        <v>900</v>
      </c>
      <c r="C3907" s="35">
        <v>3</v>
      </c>
    </row>
    <row r="3908" spans="1:3">
      <c r="A3908" t="s">
        <v>690</v>
      </c>
      <c r="B3908" s="2" t="s">
        <v>841</v>
      </c>
      <c r="C3908" s="35">
        <v>1</v>
      </c>
    </row>
    <row r="3909" spans="1:3">
      <c r="A3909" t="s">
        <v>690</v>
      </c>
      <c r="B3909" s="2" t="s">
        <v>842</v>
      </c>
      <c r="C3909" s="35">
        <v>1</v>
      </c>
    </row>
    <row r="3910" spans="1:3">
      <c r="A3910" t="s">
        <v>690</v>
      </c>
      <c r="B3910" s="2" t="s">
        <v>901</v>
      </c>
      <c r="C3910" s="35">
        <v>3</v>
      </c>
    </row>
    <row r="3911" spans="1:3">
      <c r="A3911" t="s">
        <v>690</v>
      </c>
      <c r="B3911" s="2" t="s">
        <v>912</v>
      </c>
      <c r="C3911" s="35">
        <v>22</v>
      </c>
    </row>
    <row r="3912" spans="1:3">
      <c r="A3912" t="s">
        <v>690</v>
      </c>
      <c r="B3912" s="2" t="s">
        <v>854</v>
      </c>
      <c r="C3912" s="35">
        <v>3</v>
      </c>
    </row>
    <row r="3913" spans="1:3">
      <c r="A3913" t="s">
        <v>690</v>
      </c>
      <c r="B3913" s="2" t="s">
        <v>868</v>
      </c>
      <c r="C3913" s="35">
        <v>5</v>
      </c>
    </row>
    <row r="3914" spans="1:3">
      <c r="A3914" t="s">
        <v>690</v>
      </c>
      <c r="B3914" s="2" t="s">
        <v>926</v>
      </c>
      <c r="C3914" s="35">
        <v>28</v>
      </c>
    </row>
    <row r="3915" spans="1:3">
      <c r="A3915" t="s">
        <v>691</v>
      </c>
      <c r="B3915" s="2" t="s">
        <v>879</v>
      </c>
      <c r="C3915" s="35">
        <v>3</v>
      </c>
    </row>
    <row r="3916" spans="1:3">
      <c r="A3916" t="s">
        <v>691</v>
      </c>
      <c r="B3916" s="2" t="s">
        <v>906</v>
      </c>
      <c r="C3916" s="35">
        <v>9</v>
      </c>
    </row>
    <row r="3917" spans="1:3">
      <c r="A3917" t="s">
        <v>691</v>
      </c>
      <c r="B3917" s="2" t="s">
        <v>908</v>
      </c>
      <c r="C3917" s="35">
        <v>23</v>
      </c>
    </row>
    <row r="3918" spans="1:3">
      <c r="A3918" t="s">
        <v>691</v>
      </c>
      <c r="B3918" s="2" t="s">
        <v>618</v>
      </c>
      <c r="C3918" s="35">
        <v>1</v>
      </c>
    </row>
    <row r="3919" spans="1:3">
      <c r="A3919" t="s">
        <v>691</v>
      </c>
      <c r="B3919" s="2" t="s">
        <v>916</v>
      </c>
      <c r="C3919" s="35">
        <v>3</v>
      </c>
    </row>
    <row r="3920" spans="1:3">
      <c r="A3920" t="s">
        <v>691</v>
      </c>
      <c r="B3920" s="2" t="s">
        <v>917</v>
      </c>
      <c r="C3920" s="35">
        <v>27</v>
      </c>
    </row>
    <row r="3921" spans="1:3">
      <c r="A3921" t="s">
        <v>691</v>
      </c>
      <c r="B3921" s="2" t="s">
        <v>885</v>
      </c>
      <c r="C3921" s="35">
        <v>3</v>
      </c>
    </row>
    <row r="3922" spans="1:3">
      <c r="A3922" t="s">
        <v>691</v>
      </c>
      <c r="B3922" s="2" t="s">
        <v>927</v>
      </c>
      <c r="C3922" s="35">
        <v>1</v>
      </c>
    </row>
    <row r="3923" spans="1:3">
      <c r="A3923" t="s">
        <v>691</v>
      </c>
      <c r="B3923" s="2" t="s">
        <v>729</v>
      </c>
      <c r="C3923" s="35">
        <v>1</v>
      </c>
    </row>
    <row r="3924" spans="1:3">
      <c r="A3924" t="s">
        <v>691</v>
      </c>
      <c r="B3924" s="2" t="s">
        <v>920</v>
      </c>
      <c r="C3924" s="35">
        <v>3</v>
      </c>
    </row>
    <row r="3925" spans="1:3">
      <c r="A3925" t="s">
        <v>691</v>
      </c>
      <c r="B3925" s="2" t="s">
        <v>921</v>
      </c>
      <c r="C3925" s="35">
        <v>27</v>
      </c>
    </row>
    <row r="3926" spans="1:3">
      <c r="A3926" t="s">
        <v>691</v>
      </c>
      <c r="B3926" s="2" t="s">
        <v>890</v>
      </c>
      <c r="C3926" s="35">
        <v>1</v>
      </c>
    </row>
    <row r="3927" spans="1:3">
      <c r="A3927" t="s">
        <v>691</v>
      </c>
      <c r="B3927" s="2" t="s">
        <v>922</v>
      </c>
      <c r="C3927" s="35">
        <v>3</v>
      </c>
    </row>
    <row r="3928" spans="1:3">
      <c r="A3928" t="s">
        <v>691</v>
      </c>
      <c r="B3928" s="2" t="s">
        <v>923</v>
      </c>
      <c r="C3928" s="35">
        <v>3</v>
      </c>
    </row>
    <row r="3929" spans="1:3">
      <c r="A3929" t="s">
        <v>691</v>
      </c>
      <c r="B3929" s="2" t="s">
        <v>924</v>
      </c>
      <c r="C3929" s="35">
        <v>3</v>
      </c>
    </row>
    <row r="3930" spans="1:3">
      <c r="A3930" t="s">
        <v>691</v>
      </c>
      <c r="B3930" s="2" t="s">
        <v>766</v>
      </c>
      <c r="C3930" s="35">
        <v>3</v>
      </c>
    </row>
    <row r="3931" spans="1:3">
      <c r="A3931" t="s">
        <v>691</v>
      </c>
      <c r="B3931" s="2" t="s">
        <v>892</v>
      </c>
      <c r="C3931" s="35">
        <v>19</v>
      </c>
    </row>
    <row r="3932" spans="1:3">
      <c r="A3932" t="s">
        <v>691</v>
      </c>
      <c r="B3932" s="2" t="s">
        <v>893</v>
      </c>
      <c r="C3932" s="35">
        <v>19</v>
      </c>
    </row>
    <row r="3933" spans="1:3">
      <c r="A3933" t="s">
        <v>691</v>
      </c>
      <c r="B3933" s="2" t="s">
        <v>894</v>
      </c>
      <c r="C3933" s="35">
        <v>19</v>
      </c>
    </row>
    <row r="3934" spans="1:3">
      <c r="A3934" t="s">
        <v>691</v>
      </c>
      <c r="B3934" s="2" t="s">
        <v>819</v>
      </c>
      <c r="C3934" s="35">
        <v>1</v>
      </c>
    </row>
    <row r="3935" spans="1:3">
      <c r="A3935" t="s">
        <v>691</v>
      </c>
      <c r="B3935" s="2" t="s">
        <v>899</v>
      </c>
      <c r="C3935" s="35">
        <v>21</v>
      </c>
    </row>
    <row r="3936" spans="1:3">
      <c r="A3936" t="s">
        <v>691</v>
      </c>
      <c r="B3936" s="2" t="s">
        <v>900</v>
      </c>
      <c r="C3936" s="35">
        <v>3</v>
      </c>
    </row>
    <row r="3937" spans="1:3">
      <c r="A3937" t="s">
        <v>691</v>
      </c>
      <c r="B3937" s="2" t="s">
        <v>841</v>
      </c>
      <c r="C3937" s="35">
        <v>1</v>
      </c>
    </row>
    <row r="3938" spans="1:3">
      <c r="A3938" t="s">
        <v>691</v>
      </c>
      <c r="B3938" s="2" t="s">
        <v>842</v>
      </c>
      <c r="C3938" s="35">
        <v>1</v>
      </c>
    </row>
    <row r="3939" spans="1:3">
      <c r="A3939" t="s">
        <v>917</v>
      </c>
      <c r="B3939" s="2" t="s">
        <v>879</v>
      </c>
      <c r="C3939" s="35">
        <v>3</v>
      </c>
    </row>
    <row r="3940" spans="1:3">
      <c r="A3940" t="s">
        <v>917</v>
      </c>
      <c r="B3940" s="2" t="s">
        <v>914</v>
      </c>
      <c r="C3940" s="35">
        <v>9</v>
      </c>
    </row>
    <row r="3941" spans="1:3">
      <c r="A3941" t="s">
        <v>917</v>
      </c>
      <c r="B3941" s="2" t="s">
        <v>915</v>
      </c>
      <c r="C3941" s="35">
        <v>1</v>
      </c>
    </row>
    <row r="3942" spans="1:3">
      <c r="A3942" t="s">
        <v>917</v>
      </c>
      <c r="B3942" s="2" t="s">
        <v>906</v>
      </c>
      <c r="C3942" s="35">
        <v>9</v>
      </c>
    </row>
    <row r="3943" spans="1:3">
      <c r="A3943" t="s">
        <v>917</v>
      </c>
      <c r="B3943" s="2" t="s">
        <v>907</v>
      </c>
      <c r="C3943" s="35">
        <v>22</v>
      </c>
    </row>
    <row r="3944" spans="1:3">
      <c r="A3944" t="s">
        <v>917</v>
      </c>
      <c r="B3944" s="2" t="s">
        <v>908</v>
      </c>
      <c r="C3944" s="35">
        <v>23</v>
      </c>
    </row>
    <row r="3945" spans="1:3">
      <c r="A3945" t="s">
        <v>917</v>
      </c>
      <c r="B3945" s="2" t="s">
        <v>663</v>
      </c>
      <c r="C3945" s="35">
        <v>1</v>
      </c>
    </row>
    <row r="3946" spans="1:3">
      <c r="A3946" t="s">
        <v>917</v>
      </c>
      <c r="B3946" s="2" t="s">
        <v>916</v>
      </c>
      <c r="C3946" s="35">
        <v>3</v>
      </c>
    </row>
    <row r="3947" spans="1:3">
      <c r="A3947" t="s">
        <v>917</v>
      </c>
      <c r="B3947" s="2" t="s">
        <v>882</v>
      </c>
      <c r="C3947" s="35">
        <v>3</v>
      </c>
    </row>
    <row r="3948" spans="1:3">
      <c r="A3948" t="s">
        <v>917</v>
      </c>
      <c r="B3948" s="2" t="s">
        <v>883</v>
      </c>
      <c r="C3948" s="35">
        <v>3</v>
      </c>
    </row>
    <row r="3949" spans="1:3">
      <c r="A3949" t="s">
        <v>917</v>
      </c>
      <c r="B3949" s="2" t="s">
        <v>884</v>
      </c>
      <c r="C3949" s="35">
        <v>3</v>
      </c>
    </row>
    <row r="3950" spans="1:3">
      <c r="A3950" t="s">
        <v>917</v>
      </c>
      <c r="B3950" s="2" t="s">
        <v>885</v>
      </c>
      <c r="C3950" s="35">
        <v>3</v>
      </c>
    </row>
    <row r="3951" spans="1:3">
      <c r="A3951" t="s">
        <v>917</v>
      </c>
      <c r="B3951" s="2" t="s">
        <v>918</v>
      </c>
      <c r="C3951" s="35">
        <v>28</v>
      </c>
    </row>
    <row r="3952" spans="1:3">
      <c r="A3952" t="s">
        <v>917</v>
      </c>
      <c r="B3952" s="2" t="s">
        <v>919</v>
      </c>
      <c r="C3952" s="35">
        <v>28</v>
      </c>
    </row>
    <row r="3953" spans="1:3">
      <c r="A3953" t="s">
        <v>917</v>
      </c>
      <c r="B3953" s="2" t="s">
        <v>729</v>
      </c>
      <c r="C3953" s="35">
        <v>1</v>
      </c>
    </row>
    <row r="3954" spans="1:3">
      <c r="A3954" t="s">
        <v>917</v>
      </c>
      <c r="B3954" s="2" t="s">
        <v>920</v>
      </c>
      <c r="C3954" s="35">
        <v>3</v>
      </c>
    </row>
    <row r="3955" spans="1:3">
      <c r="A3955" t="s">
        <v>917</v>
      </c>
      <c r="B3955" s="2" t="s">
        <v>921</v>
      </c>
      <c r="C3955" s="35">
        <v>27</v>
      </c>
    </row>
    <row r="3956" spans="1:3">
      <c r="A3956" t="s">
        <v>917</v>
      </c>
      <c r="B3956" s="2" t="s">
        <v>762</v>
      </c>
      <c r="C3956" s="35">
        <v>3</v>
      </c>
    </row>
    <row r="3957" spans="1:3">
      <c r="A3957" t="s">
        <v>917</v>
      </c>
      <c r="B3957" s="2" t="s">
        <v>890</v>
      </c>
      <c r="C3957" s="35">
        <v>1</v>
      </c>
    </row>
    <row r="3958" spans="1:3">
      <c r="A3958" t="s">
        <v>917</v>
      </c>
      <c r="B3958" s="2" t="s">
        <v>922</v>
      </c>
      <c r="C3958" s="35">
        <v>3</v>
      </c>
    </row>
    <row r="3959" spans="1:3">
      <c r="A3959" t="s">
        <v>917</v>
      </c>
      <c r="B3959" s="2" t="s">
        <v>923</v>
      </c>
      <c r="C3959" s="35">
        <v>3</v>
      </c>
    </row>
    <row r="3960" spans="1:3">
      <c r="A3960" t="s">
        <v>917</v>
      </c>
      <c r="B3960" s="2" t="s">
        <v>924</v>
      </c>
      <c r="C3960" s="35">
        <v>3</v>
      </c>
    </row>
    <row r="3961" spans="1:3">
      <c r="A3961" t="s">
        <v>917</v>
      </c>
      <c r="B3961" s="2" t="s">
        <v>892</v>
      </c>
      <c r="C3961" s="35">
        <v>19</v>
      </c>
    </row>
    <row r="3962" spans="1:3">
      <c r="A3962" t="s">
        <v>917</v>
      </c>
      <c r="B3962" s="2" t="s">
        <v>893</v>
      </c>
      <c r="C3962" s="35">
        <v>19</v>
      </c>
    </row>
    <row r="3963" spans="1:3">
      <c r="A3963" t="s">
        <v>917</v>
      </c>
      <c r="B3963" s="2" t="s">
        <v>894</v>
      </c>
      <c r="C3963" s="35">
        <v>19</v>
      </c>
    </row>
    <row r="3964" spans="1:3">
      <c r="A3964" t="s">
        <v>917</v>
      </c>
      <c r="B3964" s="2" t="s">
        <v>895</v>
      </c>
      <c r="C3964" s="35">
        <v>3</v>
      </c>
    </row>
    <row r="3965" spans="1:3">
      <c r="A3965" t="s">
        <v>917</v>
      </c>
      <c r="B3965" s="2" t="s">
        <v>896</v>
      </c>
      <c r="C3965" s="35">
        <v>3</v>
      </c>
    </row>
    <row r="3966" spans="1:3">
      <c r="A3966" t="s">
        <v>917</v>
      </c>
      <c r="B3966" s="2" t="s">
        <v>819</v>
      </c>
      <c r="C3966" s="35">
        <v>1</v>
      </c>
    </row>
    <row r="3967" spans="1:3">
      <c r="A3967" t="s">
        <v>917</v>
      </c>
      <c r="B3967" s="2" t="s">
        <v>897</v>
      </c>
      <c r="C3967" s="35">
        <v>3</v>
      </c>
    </row>
    <row r="3968" spans="1:3">
      <c r="A3968" t="s">
        <v>917</v>
      </c>
      <c r="B3968" s="2" t="s">
        <v>925</v>
      </c>
      <c r="C3968" s="35">
        <v>28</v>
      </c>
    </row>
    <row r="3969" spans="1:3">
      <c r="A3969" t="s">
        <v>917</v>
      </c>
      <c r="B3969" s="2" t="s">
        <v>899</v>
      </c>
      <c r="C3969" s="35">
        <v>21</v>
      </c>
    </row>
    <row r="3970" spans="1:3">
      <c r="A3970" t="s">
        <v>917</v>
      </c>
      <c r="B3970" s="2" t="s">
        <v>900</v>
      </c>
      <c r="C3970" s="35">
        <v>3</v>
      </c>
    </row>
    <row r="3971" spans="1:3">
      <c r="A3971" t="s">
        <v>917</v>
      </c>
      <c r="B3971" s="2" t="s">
        <v>841</v>
      </c>
      <c r="C3971" s="35">
        <v>1</v>
      </c>
    </row>
    <row r="3972" spans="1:3">
      <c r="A3972" t="s">
        <v>917</v>
      </c>
      <c r="B3972" s="2" t="s">
        <v>842</v>
      </c>
      <c r="C3972" s="35">
        <v>1</v>
      </c>
    </row>
    <row r="3973" spans="1:3">
      <c r="A3973" t="s">
        <v>917</v>
      </c>
      <c r="B3973" s="2" t="s">
        <v>901</v>
      </c>
      <c r="C3973" s="35">
        <v>3</v>
      </c>
    </row>
    <row r="3974" spans="1:3">
      <c r="A3974" t="s">
        <v>917</v>
      </c>
      <c r="B3974" s="2" t="s">
        <v>912</v>
      </c>
      <c r="C3974" s="35">
        <v>22</v>
      </c>
    </row>
    <row r="3975" spans="1:3">
      <c r="A3975" t="s">
        <v>917</v>
      </c>
      <c r="B3975" s="2" t="s">
        <v>854</v>
      </c>
      <c r="C3975" s="35">
        <v>3</v>
      </c>
    </row>
    <row r="3976" spans="1:3">
      <c r="A3976" t="s">
        <v>917</v>
      </c>
      <c r="B3976" s="2" t="s">
        <v>868</v>
      </c>
      <c r="C3976" s="35">
        <v>5</v>
      </c>
    </row>
    <row r="3977" spans="1:3">
      <c r="A3977" t="s">
        <v>917</v>
      </c>
      <c r="B3977" s="2" t="s">
        <v>926</v>
      </c>
      <c r="C3977" s="35">
        <v>28</v>
      </c>
    </row>
    <row r="3978" spans="1:3">
      <c r="A3978" t="s">
        <v>692</v>
      </c>
      <c r="B3978" s="2" t="s">
        <v>879</v>
      </c>
      <c r="C3978" s="35">
        <v>3</v>
      </c>
    </row>
    <row r="3979" spans="1:3">
      <c r="A3979" t="s">
        <v>692</v>
      </c>
      <c r="B3979" s="2" t="s">
        <v>914</v>
      </c>
      <c r="C3979" s="35">
        <v>9</v>
      </c>
    </row>
    <row r="3980" spans="1:3">
      <c r="A3980" t="s">
        <v>692</v>
      </c>
      <c r="B3980" s="2" t="s">
        <v>915</v>
      </c>
      <c r="C3980" s="35">
        <v>1</v>
      </c>
    </row>
    <row r="3981" spans="1:3">
      <c r="A3981" t="s">
        <v>692</v>
      </c>
      <c r="B3981" s="2" t="s">
        <v>906</v>
      </c>
      <c r="C3981" s="35">
        <v>9</v>
      </c>
    </row>
    <row r="3982" spans="1:3">
      <c r="A3982" t="s">
        <v>692</v>
      </c>
      <c r="B3982" s="2" t="s">
        <v>907</v>
      </c>
      <c r="C3982" s="35">
        <v>22</v>
      </c>
    </row>
    <row r="3983" spans="1:3">
      <c r="A3983" t="s">
        <v>692</v>
      </c>
      <c r="B3983" s="2" t="s">
        <v>908</v>
      </c>
      <c r="C3983" s="35">
        <v>23</v>
      </c>
    </row>
    <row r="3984" spans="1:3">
      <c r="A3984" t="s">
        <v>692</v>
      </c>
      <c r="B3984" s="2" t="s">
        <v>619</v>
      </c>
      <c r="C3984" s="35">
        <v>1</v>
      </c>
    </row>
    <row r="3985" spans="1:3">
      <c r="A3985" t="s">
        <v>692</v>
      </c>
      <c r="B3985" s="2" t="s">
        <v>663</v>
      </c>
      <c r="C3985" s="35">
        <v>1</v>
      </c>
    </row>
    <row r="3986" spans="1:3">
      <c r="A3986" t="s">
        <v>692</v>
      </c>
      <c r="B3986" s="2" t="s">
        <v>916</v>
      </c>
      <c r="C3986" s="35">
        <v>3</v>
      </c>
    </row>
    <row r="3987" spans="1:3">
      <c r="A3987" t="s">
        <v>692</v>
      </c>
      <c r="B3987" s="2" t="s">
        <v>882</v>
      </c>
      <c r="C3987" s="35">
        <v>3</v>
      </c>
    </row>
    <row r="3988" spans="1:3">
      <c r="A3988" t="s">
        <v>692</v>
      </c>
      <c r="B3988" s="2" t="s">
        <v>883</v>
      </c>
      <c r="C3988" s="35">
        <v>3</v>
      </c>
    </row>
    <row r="3989" spans="1:3">
      <c r="A3989" t="s">
        <v>692</v>
      </c>
      <c r="B3989" s="2" t="s">
        <v>884</v>
      </c>
      <c r="C3989" s="35">
        <v>3</v>
      </c>
    </row>
    <row r="3990" spans="1:3">
      <c r="A3990" t="s">
        <v>692</v>
      </c>
      <c r="B3990" s="2" t="s">
        <v>917</v>
      </c>
      <c r="C3990" s="35">
        <v>27</v>
      </c>
    </row>
    <row r="3991" spans="1:3">
      <c r="A3991" t="s">
        <v>692</v>
      </c>
      <c r="B3991" s="2" t="s">
        <v>885</v>
      </c>
      <c r="C3991" s="35">
        <v>3</v>
      </c>
    </row>
    <row r="3992" spans="1:3">
      <c r="A3992" t="s">
        <v>692</v>
      </c>
      <c r="B3992" s="2" t="s">
        <v>918</v>
      </c>
      <c r="C3992" s="35">
        <v>28</v>
      </c>
    </row>
    <row r="3993" spans="1:3">
      <c r="A3993" t="s">
        <v>692</v>
      </c>
      <c r="B3993" s="2" t="s">
        <v>919</v>
      </c>
      <c r="C3993" s="35">
        <v>28</v>
      </c>
    </row>
    <row r="3994" spans="1:3">
      <c r="A3994" t="s">
        <v>692</v>
      </c>
      <c r="B3994" s="2" t="s">
        <v>729</v>
      </c>
      <c r="C3994" s="35">
        <v>1</v>
      </c>
    </row>
    <row r="3995" spans="1:3">
      <c r="A3995" t="s">
        <v>692</v>
      </c>
      <c r="B3995" s="2" t="s">
        <v>920</v>
      </c>
      <c r="C3995" s="35">
        <v>3</v>
      </c>
    </row>
    <row r="3996" spans="1:3">
      <c r="A3996" t="s">
        <v>692</v>
      </c>
      <c r="B3996" s="2" t="s">
        <v>921</v>
      </c>
      <c r="C3996" s="35">
        <v>27</v>
      </c>
    </row>
    <row r="3997" spans="1:3">
      <c r="A3997" t="s">
        <v>692</v>
      </c>
      <c r="B3997" s="2" t="s">
        <v>762</v>
      </c>
      <c r="C3997" s="35">
        <v>3</v>
      </c>
    </row>
    <row r="3998" spans="1:3">
      <c r="A3998" t="s">
        <v>692</v>
      </c>
      <c r="B3998" s="2" t="s">
        <v>890</v>
      </c>
      <c r="C3998" s="35">
        <v>1</v>
      </c>
    </row>
    <row r="3999" spans="1:3">
      <c r="A3999" t="s">
        <v>692</v>
      </c>
      <c r="B3999" s="2" t="s">
        <v>922</v>
      </c>
      <c r="C3999" s="35">
        <v>3</v>
      </c>
    </row>
    <row r="4000" spans="1:3">
      <c r="A4000" t="s">
        <v>692</v>
      </c>
      <c r="B4000" s="2" t="s">
        <v>923</v>
      </c>
      <c r="C4000" s="35">
        <v>3</v>
      </c>
    </row>
    <row r="4001" spans="1:3">
      <c r="A4001" t="s">
        <v>692</v>
      </c>
      <c r="B4001" s="2" t="s">
        <v>924</v>
      </c>
      <c r="C4001" s="35">
        <v>3</v>
      </c>
    </row>
    <row r="4002" spans="1:3">
      <c r="A4002" t="s">
        <v>692</v>
      </c>
      <c r="B4002" s="2" t="s">
        <v>892</v>
      </c>
      <c r="C4002" s="35">
        <v>19</v>
      </c>
    </row>
    <row r="4003" spans="1:3">
      <c r="A4003" t="s">
        <v>692</v>
      </c>
      <c r="B4003" s="2" t="s">
        <v>893</v>
      </c>
      <c r="C4003" s="35">
        <v>19</v>
      </c>
    </row>
    <row r="4004" spans="1:3">
      <c r="A4004" t="s">
        <v>692</v>
      </c>
      <c r="B4004" s="2" t="s">
        <v>894</v>
      </c>
      <c r="C4004" s="35">
        <v>19</v>
      </c>
    </row>
    <row r="4005" spans="1:3">
      <c r="A4005" t="s">
        <v>692</v>
      </c>
      <c r="B4005" s="2" t="s">
        <v>895</v>
      </c>
      <c r="C4005" s="35">
        <v>3</v>
      </c>
    </row>
    <row r="4006" spans="1:3">
      <c r="A4006" t="s">
        <v>692</v>
      </c>
      <c r="B4006" s="2" t="s">
        <v>896</v>
      </c>
      <c r="C4006" s="35">
        <v>3</v>
      </c>
    </row>
    <row r="4007" spans="1:3">
      <c r="A4007" t="s">
        <v>692</v>
      </c>
      <c r="B4007" s="2" t="s">
        <v>819</v>
      </c>
      <c r="C4007" s="35">
        <v>1</v>
      </c>
    </row>
    <row r="4008" spans="1:3">
      <c r="A4008" t="s">
        <v>692</v>
      </c>
      <c r="B4008" s="2" t="s">
        <v>897</v>
      </c>
      <c r="C4008" s="35">
        <v>3</v>
      </c>
    </row>
    <row r="4009" spans="1:3">
      <c r="A4009" t="s">
        <v>692</v>
      </c>
      <c r="B4009" s="2" t="s">
        <v>925</v>
      </c>
      <c r="C4009" s="35">
        <v>28</v>
      </c>
    </row>
    <row r="4010" spans="1:3">
      <c r="A4010" t="s">
        <v>692</v>
      </c>
      <c r="B4010" s="2" t="s">
        <v>899</v>
      </c>
      <c r="C4010" s="35">
        <v>21</v>
      </c>
    </row>
    <row r="4011" spans="1:3">
      <c r="A4011" t="s">
        <v>692</v>
      </c>
      <c r="B4011" s="2" t="s">
        <v>900</v>
      </c>
      <c r="C4011" s="35">
        <v>3</v>
      </c>
    </row>
    <row r="4012" spans="1:3">
      <c r="A4012" t="s">
        <v>692</v>
      </c>
      <c r="B4012" s="2" t="s">
        <v>841</v>
      </c>
      <c r="C4012" s="35">
        <v>1</v>
      </c>
    </row>
    <row r="4013" spans="1:3">
      <c r="A4013" t="s">
        <v>692</v>
      </c>
      <c r="B4013" s="2" t="s">
        <v>842</v>
      </c>
      <c r="C4013" s="35">
        <v>1</v>
      </c>
    </row>
    <row r="4014" spans="1:3">
      <c r="A4014" t="s">
        <v>692</v>
      </c>
      <c r="B4014" s="2" t="s">
        <v>901</v>
      </c>
      <c r="C4014" s="35">
        <v>3</v>
      </c>
    </row>
    <row r="4015" spans="1:3">
      <c r="A4015" t="s">
        <v>692</v>
      </c>
      <c r="B4015" s="2" t="s">
        <v>912</v>
      </c>
      <c r="C4015" s="35">
        <v>22</v>
      </c>
    </row>
    <row r="4016" spans="1:3">
      <c r="A4016" t="s">
        <v>692</v>
      </c>
      <c r="B4016" s="2" t="s">
        <v>854</v>
      </c>
      <c r="C4016" s="35">
        <v>3</v>
      </c>
    </row>
    <row r="4017" spans="1:3">
      <c r="A4017" t="s">
        <v>692</v>
      </c>
      <c r="B4017" s="2" t="s">
        <v>868</v>
      </c>
      <c r="C4017" s="35">
        <v>5</v>
      </c>
    </row>
    <row r="4018" spans="1:3">
      <c r="A4018" t="s">
        <v>692</v>
      </c>
      <c r="B4018" s="2" t="s">
        <v>926</v>
      </c>
      <c r="C4018" s="35">
        <v>28</v>
      </c>
    </row>
    <row r="4019" spans="1:3">
      <c r="A4019" t="s">
        <v>931</v>
      </c>
      <c r="B4019" s="2" t="s">
        <v>879</v>
      </c>
      <c r="C4019" s="35">
        <v>3</v>
      </c>
    </row>
    <row r="4020" spans="1:3">
      <c r="A4020" t="s">
        <v>931</v>
      </c>
      <c r="B4020" s="2" t="s">
        <v>606</v>
      </c>
      <c r="C4020" s="35">
        <v>1</v>
      </c>
    </row>
    <row r="4021" spans="1:3">
      <c r="A4021" t="s">
        <v>931</v>
      </c>
      <c r="B4021" s="2" t="s">
        <v>906</v>
      </c>
      <c r="C4021" s="35">
        <v>9</v>
      </c>
    </row>
    <row r="4022" spans="1:3">
      <c r="A4022" t="s">
        <v>931</v>
      </c>
      <c r="B4022" s="2" t="s">
        <v>880</v>
      </c>
      <c r="C4022" s="35">
        <v>8</v>
      </c>
    </row>
    <row r="4023" spans="1:3">
      <c r="A4023" t="s">
        <v>931</v>
      </c>
      <c r="B4023" s="2" t="s">
        <v>907</v>
      </c>
      <c r="C4023" s="35">
        <v>22</v>
      </c>
    </row>
    <row r="4024" spans="1:3">
      <c r="A4024" t="s">
        <v>931</v>
      </c>
      <c r="B4024" s="2" t="s">
        <v>908</v>
      </c>
      <c r="C4024" s="35">
        <v>23</v>
      </c>
    </row>
    <row r="4025" spans="1:3">
      <c r="A4025" t="s">
        <v>931</v>
      </c>
      <c r="B4025" s="2" t="s">
        <v>619</v>
      </c>
      <c r="C4025" s="35">
        <v>1</v>
      </c>
    </row>
    <row r="4026" spans="1:3">
      <c r="A4026" t="s">
        <v>931</v>
      </c>
      <c r="B4026" s="2" t="s">
        <v>706</v>
      </c>
      <c r="C4026" s="35">
        <v>11</v>
      </c>
    </row>
    <row r="4027" spans="1:3">
      <c r="A4027" t="s">
        <v>931</v>
      </c>
      <c r="B4027" s="2" t="s">
        <v>729</v>
      </c>
      <c r="C4027" s="35">
        <v>1</v>
      </c>
    </row>
    <row r="4028" spans="1:3">
      <c r="A4028" t="s">
        <v>931</v>
      </c>
      <c r="B4028" s="2" t="s">
        <v>909</v>
      </c>
      <c r="C4028" s="35">
        <v>24</v>
      </c>
    </row>
    <row r="4029" spans="1:3">
      <c r="A4029" t="s">
        <v>931</v>
      </c>
      <c r="B4029" s="2" t="s">
        <v>890</v>
      </c>
      <c r="C4029" s="35">
        <v>1</v>
      </c>
    </row>
    <row r="4030" spans="1:3">
      <c r="A4030" t="s">
        <v>931</v>
      </c>
      <c r="B4030" s="2" t="s">
        <v>922</v>
      </c>
      <c r="C4030" s="35">
        <v>3</v>
      </c>
    </row>
    <row r="4031" spans="1:3">
      <c r="A4031" t="s">
        <v>931</v>
      </c>
      <c r="B4031" s="2" t="s">
        <v>923</v>
      </c>
      <c r="C4031" s="35">
        <v>3</v>
      </c>
    </row>
    <row r="4032" spans="1:3">
      <c r="A4032" t="s">
        <v>931</v>
      </c>
      <c r="B4032" s="2" t="s">
        <v>924</v>
      </c>
      <c r="C4032" s="35">
        <v>3</v>
      </c>
    </row>
    <row r="4033" spans="1:3">
      <c r="A4033" t="s">
        <v>931</v>
      </c>
      <c r="B4033" s="2" t="s">
        <v>910</v>
      </c>
      <c r="C4033" s="35">
        <v>1</v>
      </c>
    </row>
    <row r="4034" spans="1:3">
      <c r="A4034" t="s">
        <v>931</v>
      </c>
      <c r="B4034" s="2" t="s">
        <v>911</v>
      </c>
      <c r="C4034" s="35">
        <v>25</v>
      </c>
    </row>
    <row r="4035" spans="1:3">
      <c r="A4035" t="s">
        <v>931</v>
      </c>
      <c r="B4035" s="2" t="s">
        <v>892</v>
      </c>
      <c r="C4035" s="35">
        <v>19</v>
      </c>
    </row>
    <row r="4036" spans="1:3">
      <c r="A4036" t="s">
        <v>931</v>
      </c>
      <c r="B4036" s="2" t="s">
        <v>893</v>
      </c>
      <c r="C4036" s="35">
        <v>19</v>
      </c>
    </row>
    <row r="4037" spans="1:3">
      <c r="A4037" t="s">
        <v>931</v>
      </c>
      <c r="B4037" s="2" t="s">
        <v>894</v>
      </c>
      <c r="C4037" s="35">
        <v>19</v>
      </c>
    </row>
    <row r="4038" spans="1:3">
      <c r="A4038" t="s">
        <v>931</v>
      </c>
      <c r="B4038" s="2" t="s">
        <v>819</v>
      </c>
      <c r="C4038" s="35">
        <v>1</v>
      </c>
    </row>
    <row r="4039" spans="1:3">
      <c r="A4039" t="s">
        <v>931</v>
      </c>
      <c r="B4039" s="2" t="s">
        <v>898</v>
      </c>
      <c r="C4039" s="35">
        <v>20</v>
      </c>
    </row>
    <row r="4040" spans="1:3">
      <c r="A4040" t="s">
        <v>931</v>
      </c>
      <c r="B4040" s="2" t="s">
        <v>900</v>
      </c>
      <c r="C4040" s="35">
        <v>3</v>
      </c>
    </row>
    <row r="4041" spans="1:3">
      <c r="A4041" t="s">
        <v>931</v>
      </c>
      <c r="B4041" s="2" t="s">
        <v>841</v>
      </c>
      <c r="C4041" s="35">
        <v>1</v>
      </c>
    </row>
    <row r="4042" spans="1:3">
      <c r="A4042" t="s">
        <v>931</v>
      </c>
      <c r="B4042" s="2" t="s">
        <v>842</v>
      </c>
      <c r="C4042" s="35">
        <v>1</v>
      </c>
    </row>
    <row r="4043" spans="1:3">
      <c r="A4043" t="s">
        <v>931</v>
      </c>
      <c r="B4043" s="2" t="s">
        <v>912</v>
      </c>
      <c r="C4043" s="35">
        <v>22</v>
      </c>
    </row>
    <row r="4044" spans="1:3">
      <c r="A4044" t="s">
        <v>931</v>
      </c>
      <c r="B4044" s="2" t="s">
        <v>913</v>
      </c>
      <c r="C4044" s="35">
        <v>26</v>
      </c>
    </row>
    <row r="4045" spans="1:3">
      <c r="A4045" t="s">
        <v>885</v>
      </c>
      <c r="B4045" s="2" t="s">
        <v>879</v>
      </c>
      <c r="C4045" s="35">
        <v>3</v>
      </c>
    </row>
    <row r="4046" spans="1:3">
      <c r="A4046" t="s">
        <v>885</v>
      </c>
      <c r="B4046" s="2" t="s">
        <v>914</v>
      </c>
      <c r="C4046" s="35">
        <v>9</v>
      </c>
    </row>
    <row r="4047" spans="1:3">
      <c r="A4047" t="s">
        <v>885</v>
      </c>
      <c r="B4047" s="2" t="s">
        <v>915</v>
      </c>
      <c r="C4047" s="35">
        <v>1</v>
      </c>
    </row>
    <row r="4048" spans="1:3">
      <c r="A4048" t="s">
        <v>885</v>
      </c>
      <c r="B4048" s="2" t="s">
        <v>906</v>
      </c>
      <c r="C4048" s="35">
        <v>9</v>
      </c>
    </row>
    <row r="4049" spans="1:3">
      <c r="A4049" t="s">
        <v>885</v>
      </c>
      <c r="B4049" s="2" t="s">
        <v>907</v>
      </c>
      <c r="C4049" s="35">
        <v>22</v>
      </c>
    </row>
    <row r="4050" spans="1:3">
      <c r="A4050" t="s">
        <v>885</v>
      </c>
      <c r="B4050" s="2" t="s">
        <v>908</v>
      </c>
      <c r="C4050" s="35">
        <v>23</v>
      </c>
    </row>
    <row r="4051" spans="1:3">
      <c r="A4051" t="s">
        <v>885</v>
      </c>
      <c r="B4051" s="2" t="s">
        <v>542</v>
      </c>
      <c r="C4051" s="35">
        <v>1</v>
      </c>
    </row>
    <row r="4052" spans="1:3">
      <c r="A4052" t="s">
        <v>885</v>
      </c>
      <c r="B4052" s="2" t="s">
        <v>663</v>
      </c>
      <c r="C4052" s="35">
        <v>1</v>
      </c>
    </row>
    <row r="4053" spans="1:3">
      <c r="A4053" t="s">
        <v>885</v>
      </c>
      <c r="B4053" s="2" t="s">
        <v>916</v>
      </c>
      <c r="C4053" s="35">
        <v>3</v>
      </c>
    </row>
    <row r="4054" spans="1:3">
      <c r="A4054" t="s">
        <v>885</v>
      </c>
      <c r="B4054" s="2" t="s">
        <v>882</v>
      </c>
      <c r="C4054" s="35">
        <v>3</v>
      </c>
    </row>
    <row r="4055" spans="1:3">
      <c r="A4055" t="s">
        <v>885</v>
      </c>
      <c r="B4055" s="2" t="s">
        <v>883</v>
      </c>
      <c r="C4055" s="35">
        <v>3</v>
      </c>
    </row>
    <row r="4056" spans="1:3">
      <c r="A4056" t="s">
        <v>885</v>
      </c>
      <c r="B4056" s="2" t="s">
        <v>884</v>
      </c>
      <c r="C4056" s="35">
        <v>3</v>
      </c>
    </row>
    <row r="4057" spans="1:3">
      <c r="A4057" t="s">
        <v>885</v>
      </c>
      <c r="B4057" s="2" t="s">
        <v>917</v>
      </c>
      <c r="C4057" s="35">
        <v>27</v>
      </c>
    </row>
    <row r="4058" spans="1:3">
      <c r="A4058" t="s">
        <v>885</v>
      </c>
      <c r="B4058" s="2" t="s">
        <v>918</v>
      </c>
      <c r="C4058" s="35">
        <v>28</v>
      </c>
    </row>
    <row r="4059" spans="1:3">
      <c r="A4059" t="s">
        <v>885</v>
      </c>
      <c r="B4059" s="2" t="s">
        <v>919</v>
      </c>
      <c r="C4059" s="35">
        <v>28</v>
      </c>
    </row>
    <row r="4060" spans="1:3">
      <c r="A4060" t="s">
        <v>885</v>
      </c>
      <c r="B4060" s="2" t="s">
        <v>729</v>
      </c>
      <c r="C4060" s="35">
        <v>1</v>
      </c>
    </row>
    <row r="4061" spans="1:3">
      <c r="A4061" t="s">
        <v>885</v>
      </c>
      <c r="B4061" s="2" t="s">
        <v>920</v>
      </c>
      <c r="C4061" s="35">
        <v>3</v>
      </c>
    </row>
    <row r="4062" spans="1:3">
      <c r="A4062" t="s">
        <v>885</v>
      </c>
      <c r="B4062" s="2" t="s">
        <v>921</v>
      </c>
      <c r="C4062" s="35">
        <v>27</v>
      </c>
    </row>
    <row r="4063" spans="1:3">
      <c r="A4063" t="s">
        <v>885</v>
      </c>
      <c r="B4063" s="2" t="s">
        <v>762</v>
      </c>
      <c r="C4063" s="35">
        <v>3</v>
      </c>
    </row>
    <row r="4064" spans="1:3">
      <c r="A4064" t="s">
        <v>885</v>
      </c>
      <c r="B4064" s="2" t="s">
        <v>890</v>
      </c>
      <c r="C4064" s="35">
        <v>1</v>
      </c>
    </row>
    <row r="4065" spans="1:3">
      <c r="A4065" t="s">
        <v>885</v>
      </c>
      <c r="B4065" s="2" t="s">
        <v>922</v>
      </c>
      <c r="C4065" s="35">
        <v>3</v>
      </c>
    </row>
    <row r="4066" spans="1:3">
      <c r="A4066" t="s">
        <v>885</v>
      </c>
      <c r="B4066" s="2" t="s">
        <v>923</v>
      </c>
      <c r="C4066" s="35">
        <v>3</v>
      </c>
    </row>
    <row r="4067" spans="1:3">
      <c r="A4067" t="s">
        <v>885</v>
      </c>
      <c r="B4067" s="2" t="s">
        <v>924</v>
      </c>
      <c r="C4067" s="35">
        <v>3</v>
      </c>
    </row>
    <row r="4068" spans="1:3">
      <c r="A4068" t="s">
        <v>885</v>
      </c>
      <c r="B4068" s="2" t="s">
        <v>892</v>
      </c>
      <c r="C4068" s="35">
        <v>19</v>
      </c>
    </row>
    <row r="4069" spans="1:3">
      <c r="A4069" t="s">
        <v>885</v>
      </c>
      <c r="B4069" s="2" t="s">
        <v>893</v>
      </c>
      <c r="C4069" s="35">
        <v>19</v>
      </c>
    </row>
    <row r="4070" spans="1:3">
      <c r="A4070" t="s">
        <v>885</v>
      </c>
      <c r="B4070" s="2" t="s">
        <v>894</v>
      </c>
      <c r="C4070" s="35">
        <v>19</v>
      </c>
    </row>
    <row r="4071" spans="1:3">
      <c r="A4071" t="s">
        <v>885</v>
      </c>
      <c r="B4071" s="2" t="s">
        <v>895</v>
      </c>
      <c r="C4071" s="35">
        <v>3</v>
      </c>
    </row>
    <row r="4072" spans="1:3">
      <c r="A4072" t="s">
        <v>885</v>
      </c>
      <c r="B4072" s="2" t="s">
        <v>896</v>
      </c>
      <c r="C4072" s="35">
        <v>3</v>
      </c>
    </row>
    <row r="4073" spans="1:3">
      <c r="A4073" t="s">
        <v>885</v>
      </c>
      <c r="B4073" s="2" t="s">
        <v>819</v>
      </c>
      <c r="C4073" s="35">
        <v>1</v>
      </c>
    </row>
    <row r="4074" spans="1:3">
      <c r="A4074" t="s">
        <v>885</v>
      </c>
      <c r="B4074" s="2" t="s">
        <v>897</v>
      </c>
      <c r="C4074" s="35">
        <v>3</v>
      </c>
    </row>
    <row r="4075" spans="1:3">
      <c r="A4075" t="s">
        <v>885</v>
      </c>
      <c r="B4075" s="2" t="s">
        <v>925</v>
      </c>
      <c r="C4075" s="35">
        <v>28</v>
      </c>
    </row>
    <row r="4076" spans="1:3">
      <c r="A4076" t="s">
        <v>885</v>
      </c>
      <c r="B4076" s="2" t="s">
        <v>899</v>
      </c>
      <c r="C4076" s="35">
        <v>21</v>
      </c>
    </row>
    <row r="4077" spans="1:3">
      <c r="A4077" t="s">
        <v>885</v>
      </c>
      <c r="B4077" s="2" t="s">
        <v>900</v>
      </c>
      <c r="C4077" s="35">
        <v>3</v>
      </c>
    </row>
    <row r="4078" spans="1:3">
      <c r="A4078" t="s">
        <v>885</v>
      </c>
      <c r="B4078" s="2" t="s">
        <v>841</v>
      </c>
      <c r="C4078" s="35">
        <v>1</v>
      </c>
    </row>
    <row r="4079" spans="1:3">
      <c r="A4079" t="s">
        <v>885</v>
      </c>
      <c r="B4079" s="2" t="s">
        <v>842</v>
      </c>
      <c r="C4079" s="35">
        <v>1</v>
      </c>
    </row>
    <row r="4080" spans="1:3">
      <c r="A4080" t="s">
        <v>885</v>
      </c>
      <c r="B4080" s="2" t="s">
        <v>901</v>
      </c>
      <c r="C4080" s="35">
        <v>3</v>
      </c>
    </row>
    <row r="4081" spans="1:3">
      <c r="A4081" t="s">
        <v>885</v>
      </c>
      <c r="B4081" s="2" t="s">
        <v>912</v>
      </c>
      <c r="C4081" s="35">
        <v>22</v>
      </c>
    </row>
    <row r="4082" spans="1:3">
      <c r="A4082" t="s">
        <v>885</v>
      </c>
      <c r="B4082" s="2" t="s">
        <v>854</v>
      </c>
      <c r="C4082" s="35">
        <v>3</v>
      </c>
    </row>
    <row r="4083" spans="1:3">
      <c r="A4083" t="s">
        <v>885</v>
      </c>
      <c r="B4083" s="2" t="s">
        <v>868</v>
      </c>
      <c r="C4083" s="35">
        <v>5</v>
      </c>
    </row>
    <row r="4084" spans="1:3">
      <c r="A4084" t="s">
        <v>885</v>
      </c>
      <c r="B4084" s="2" t="s">
        <v>926</v>
      </c>
      <c r="C4084" s="35">
        <v>28</v>
      </c>
    </row>
    <row r="4085" spans="1:3">
      <c r="A4085" t="s">
        <v>886</v>
      </c>
      <c r="B4085" s="2" t="s">
        <v>879</v>
      </c>
      <c r="C4085" s="35">
        <v>3</v>
      </c>
    </row>
    <row r="4086" spans="1:3">
      <c r="A4086" t="s">
        <v>886</v>
      </c>
      <c r="B4086" s="2" t="s">
        <v>914</v>
      </c>
      <c r="C4086" s="35">
        <v>9</v>
      </c>
    </row>
    <row r="4087" spans="1:3">
      <c r="A4087" t="s">
        <v>886</v>
      </c>
      <c r="B4087" s="2" t="s">
        <v>915</v>
      </c>
      <c r="C4087" s="35">
        <v>1</v>
      </c>
    </row>
    <row r="4088" spans="1:3">
      <c r="A4088" t="s">
        <v>886</v>
      </c>
      <c r="B4088" s="2" t="s">
        <v>906</v>
      </c>
      <c r="C4088" s="35">
        <v>9</v>
      </c>
    </row>
    <row r="4089" spans="1:3">
      <c r="A4089" t="s">
        <v>886</v>
      </c>
      <c r="B4089" s="2" t="s">
        <v>907</v>
      </c>
      <c r="C4089" s="35">
        <v>22</v>
      </c>
    </row>
    <row r="4090" spans="1:3">
      <c r="A4090" t="s">
        <v>886</v>
      </c>
      <c r="B4090" s="2" t="s">
        <v>908</v>
      </c>
      <c r="C4090" s="35">
        <v>23</v>
      </c>
    </row>
    <row r="4091" spans="1:3">
      <c r="A4091" t="s">
        <v>886</v>
      </c>
      <c r="B4091" s="2" t="s">
        <v>542</v>
      </c>
      <c r="C4091" s="35">
        <v>1</v>
      </c>
    </row>
    <row r="4092" spans="1:3">
      <c r="A4092" t="s">
        <v>886</v>
      </c>
      <c r="B4092" s="2" t="s">
        <v>663</v>
      </c>
      <c r="C4092" s="35">
        <v>1</v>
      </c>
    </row>
    <row r="4093" spans="1:3">
      <c r="A4093" t="s">
        <v>886</v>
      </c>
      <c r="B4093" s="2" t="s">
        <v>916</v>
      </c>
      <c r="C4093" s="35">
        <v>3</v>
      </c>
    </row>
    <row r="4094" spans="1:3">
      <c r="A4094" t="s">
        <v>886</v>
      </c>
      <c r="B4094" s="2" t="s">
        <v>882</v>
      </c>
      <c r="C4094" s="35">
        <v>3</v>
      </c>
    </row>
    <row r="4095" spans="1:3">
      <c r="A4095" t="s">
        <v>886</v>
      </c>
      <c r="B4095" s="2" t="s">
        <v>883</v>
      </c>
      <c r="C4095" s="35">
        <v>3</v>
      </c>
    </row>
    <row r="4096" spans="1:3">
      <c r="A4096" t="s">
        <v>886</v>
      </c>
      <c r="B4096" s="2" t="s">
        <v>884</v>
      </c>
      <c r="C4096" s="35">
        <v>3</v>
      </c>
    </row>
    <row r="4097" spans="1:3">
      <c r="A4097" t="s">
        <v>886</v>
      </c>
      <c r="B4097" s="2" t="s">
        <v>917</v>
      </c>
      <c r="C4097" s="35">
        <v>27</v>
      </c>
    </row>
    <row r="4098" spans="1:3">
      <c r="A4098" t="s">
        <v>886</v>
      </c>
      <c r="B4098" s="2" t="s">
        <v>885</v>
      </c>
      <c r="C4098" s="35">
        <v>3</v>
      </c>
    </row>
    <row r="4099" spans="1:3">
      <c r="A4099" t="s">
        <v>886</v>
      </c>
      <c r="B4099" s="2" t="s">
        <v>918</v>
      </c>
      <c r="C4099" s="35">
        <v>28</v>
      </c>
    </row>
    <row r="4100" spans="1:3">
      <c r="A4100" t="s">
        <v>886</v>
      </c>
      <c r="B4100" s="2" t="s">
        <v>919</v>
      </c>
      <c r="C4100" s="35">
        <v>28</v>
      </c>
    </row>
    <row r="4101" spans="1:3">
      <c r="A4101" t="s">
        <v>886</v>
      </c>
      <c r="B4101" s="2" t="s">
        <v>729</v>
      </c>
      <c r="C4101" s="35">
        <v>1</v>
      </c>
    </row>
    <row r="4102" spans="1:3">
      <c r="A4102" t="s">
        <v>886</v>
      </c>
      <c r="B4102" s="2" t="s">
        <v>920</v>
      </c>
      <c r="C4102" s="35">
        <v>3</v>
      </c>
    </row>
    <row r="4103" spans="1:3">
      <c r="A4103" t="s">
        <v>886</v>
      </c>
      <c r="B4103" s="2" t="s">
        <v>921</v>
      </c>
      <c r="C4103" s="35">
        <v>27</v>
      </c>
    </row>
    <row r="4104" spans="1:3">
      <c r="A4104" t="s">
        <v>886</v>
      </c>
      <c r="B4104" s="2" t="s">
        <v>762</v>
      </c>
      <c r="C4104" s="35">
        <v>3</v>
      </c>
    </row>
    <row r="4105" spans="1:3">
      <c r="A4105" t="s">
        <v>886</v>
      </c>
      <c r="B4105" s="2" t="s">
        <v>890</v>
      </c>
      <c r="C4105" s="35">
        <v>1</v>
      </c>
    </row>
    <row r="4106" spans="1:3">
      <c r="A4106" t="s">
        <v>886</v>
      </c>
      <c r="B4106" s="2" t="s">
        <v>922</v>
      </c>
      <c r="C4106" s="35">
        <v>3</v>
      </c>
    </row>
    <row r="4107" spans="1:3">
      <c r="A4107" t="s">
        <v>886</v>
      </c>
      <c r="B4107" s="2" t="s">
        <v>923</v>
      </c>
      <c r="C4107" s="35">
        <v>3</v>
      </c>
    </row>
    <row r="4108" spans="1:3">
      <c r="A4108" t="s">
        <v>886</v>
      </c>
      <c r="B4108" s="2" t="s">
        <v>924</v>
      </c>
      <c r="C4108" s="35">
        <v>3</v>
      </c>
    </row>
    <row r="4109" spans="1:3">
      <c r="A4109" t="s">
        <v>886</v>
      </c>
      <c r="B4109" s="2" t="s">
        <v>892</v>
      </c>
      <c r="C4109" s="35">
        <v>19</v>
      </c>
    </row>
    <row r="4110" spans="1:3">
      <c r="A4110" t="s">
        <v>886</v>
      </c>
      <c r="B4110" s="2" t="s">
        <v>893</v>
      </c>
      <c r="C4110" s="35">
        <v>19</v>
      </c>
    </row>
    <row r="4111" spans="1:3">
      <c r="A4111" t="s">
        <v>886</v>
      </c>
      <c r="B4111" s="2" t="s">
        <v>894</v>
      </c>
      <c r="C4111" s="35">
        <v>19</v>
      </c>
    </row>
    <row r="4112" spans="1:3">
      <c r="A4112" t="s">
        <v>886</v>
      </c>
      <c r="B4112" s="2" t="s">
        <v>895</v>
      </c>
      <c r="C4112" s="35">
        <v>3</v>
      </c>
    </row>
    <row r="4113" spans="1:3">
      <c r="A4113" t="s">
        <v>886</v>
      </c>
      <c r="B4113" s="2" t="s">
        <v>896</v>
      </c>
      <c r="C4113" s="35">
        <v>3</v>
      </c>
    </row>
    <row r="4114" spans="1:3">
      <c r="A4114" t="s">
        <v>886</v>
      </c>
      <c r="B4114" s="2" t="s">
        <v>819</v>
      </c>
      <c r="C4114" s="35">
        <v>1</v>
      </c>
    </row>
    <row r="4115" spans="1:3">
      <c r="A4115" t="s">
        <v>886</v>
      </c>
      <c r="B4115" s="2" t="s">
        <v>897</v>
      </c>
      <c r="C4115" s="35">
        <v>3</v>
      </c>
    </row>
    <row r="4116" spans="1:3">
      <c r="A4116" t="s">
        <v>886</v>
      </c>
      <c r="B4116" s="2" t="s">
        <v>925</v>
      </c>
      <c r="C4116" s="35">
        <v>28</v>
      </c>
    </row>
    <row r="4117" spans="1:3">
      <c r="A4117" t="s">
        <v>886</v>
      </c>
      <c r="B4117" s="2" t="s">
        <v>899</v>
      </c>
      <c r="C4117" s="35">
        <v>21</v>
      </c>
    </row>
    <row r="4118" spans="1:3">
      <c r="A4118" t="s">
        <v>886</v>
      </c>
      <c r="B4118" s="2" t="s">
        <v>900</v>
      </c>
      <c r="C4118" s="35">
        <v>3</v>
      </c>
    </row>
    <row r="4119" spans="1:3">
      <c r="A4119" t="s">
        <v>886</v>
      </c>
      <c r="B4119" s="2" t="s">
        <v>841</v>
      </c>
      <c r="C4119" s="35">
        <v>1</v>
      </c>
    </row>
    <row r="4120" spans="1:3">
      <c r="A4120" t="s">
        <v>886</v>
      </c>
      <c r="B4120" s="2" t="s">
        <v>842</v>
      </c>
      <c r="C4120" s="35">
        <v>1</v>
      </c>
    </row>
    <row r="4121" spans="1:3">
      <c r="A4121" t="s">
        <v>886</v>
      </c>
      <c r="B4121" s="2" t="s">
        <v>901</v>
      </c>
      <c r="C4121" s="35">
        <v>3</v>
      </c>
    </row>
    <row r="4122" spans="1:3">
      <c r="A4122" t="s">
        <v>886</v>
      </c>
      <c r="B4122" s="2" t="s">
        <v>912</v>
      </c>
      <c r="C4122" s="35">
        <v>22</v>
      </c>
    </row>
    <row r="4123" spans="1:3">
      <c r="A4123" t="s">
        <v>886</v>
      </c>
      <c r="B4123" s="2" t="s">
        <v>854</v>
      </c>
      <c r="C4123" s="35">
        <v>3</v>
      </c>
    </row>
    <row r="4124" spans="1:3">
      <c r="A4124" t="s">
        <v>886</v>
      </c>
      <c r="B4124" s="2" t="s">
        <v>868</v>
      </c>
      <c r="C4124" s="35">
        <v>5</v>
      </c>
    </row>
    <row r="4125" spans="1:3">
      <c r="A4125" t="s">
        <v>886</v>
      </c>
      <c r="B4125" s="2" t="s">
        <v>926</v>
      </c>
      <c r="C4125" s="35">
        <v>28</v>
      </c>
    </row>
    <row r="4126" spans="1:3">
      <c r="A4126" t="s">
        <v>693</v>
      </c>
      <c r="B4126" s="2" t="s">
        <v>879</v>
      </c>
      <c r="C4126" s="35">
        <v>3</v>
      </c>
    </row>
    <row r="4127" spans="1:3">
      <c r="A4127" t="s">
        <v>693</v>
      </c>
      <c r="B4127" s="2" t="s">
        <v>914</v>
      </c>
      <c r="C4127" s="35">
        <v>9</v>
      </c>
    </row>
    <row r="4128" spans="1:3">
      <c r="A4128" t="s">
        <v>693</v>
      </c>
      <c r="B4128" s="2" t="s">
        <v>915</v>
      </c>
      <c r="C4128" s="35">
        <v>1</v>
      </c>
    </row>
    <row r="4129" spans="1:3">
      <c r="A4129" t="s">
        <v>693</v>
      </c>
      <c r="B4129" s="2" t="s">
        <v>906</v>
      </c>
      <c r="C4129" s="35">
        <v>9</v>
      </c>
    </row>
    <row r="4130" spans="1:3">
      <c r="A4130" t="s">
        <v>693</v>
      </c>
      <c r="B4130" s="2" t="s">
        <v>907</v>
      </c>
      <c r="C4130" s="35">
        <v>22</v>
      </c>
    </row>
    <row r="4131" spans="1:3">
      <c r="A4131" t="s">
        <v>693</v>
      </c>
      <c r="B4131" s="2" t="s">
        <v>908</v>
      </c>
      <c r="C4131" s="35">
        <v>23</v>
      </c>
    </row>
    <row r="4132" spans="1:3">
      <c r="A4132" t="s">
        <v>693</v>
      </c>
      <c r="B4132" s="2" t="s">
        <v>619</v>
      </c>
      <c r="C4132" s="35">
        <v>1</v>
      </c>
    </row>
    <row r="4133" spans="1:3">
      <c r="A4133" t="s">
        <v>693</v>
      </c>
      <c r="B4133" s="2" t="s">
        <v>542</v>
      </c>
      <c r="C4133" s="35">
        <v>1</v>
      </c>
    </row>
    <row r="4134" spans="1:3">
      <c r="A4134" t="s">
        <v>693</v>
      </c>
      <c r="B4134" s="2" t="s">
        <v>663</v>
      </c>
      <c r="C4134" s="35">
        <v>1</v>
      </c>
    </row>
    <row r="4135" spans="1:3">
      <c r="A4135" t="s">
        <v>693</v>
      </c>
      <c r="B4135" s="2" t="s">
        <v>916</v>
      </c>
      <c r="C4135" s="35">
        <v>3</v>
      </c>
    </row>
    <row r="4136" spans="1:3">
      <c r="A4136" t="s">
        <v>693</v>
      </c>
      <c r="B4136" s="2" t="s">
        <v>882</v>
      </c>
      <c r="C4136" s="35">
        <v>3</v>
      </c>
    </row>
    <row r="4137" spans="1:3">
      <c r="A4137" t="s">
        <v>693</v>
      </c>
      <c r="B4137" s="2" t="s">
        <v>883</v>
      </c>
      <c r="C4137" s="35">
        <v>3</v>
      </c>
    </row>
    <row r="4138" spans="1:3">
      <c r="A4138" t="s">
        <v>693</v>
      </c>
      <c r="B4138" s="2" t="s">
        <v>884</v>
      </c>
      <c r="C4138" s="35">
        <v>3</v>
      </c>
    </row>
    <row r="4139" spans="1:3">
      <c r="A4139" t="s">
        <v>693</v>
      </c>
      <c r="B4139" s="2" t="s">
        <v>917</v>
      </c>
      <c r="C4139" s="35">
        <v>27</v>
      </c>
    </row>
    <row r="4140" spans="1:3">
      <c r="A4140" t="s">
        <v>693</v>
      </c>
      <c r="B4140" s="2" t="s">
        <v>885</v>
      </c>
      <c r="C4140" s="35">
        <v>3</v>
      </c>
    </row>
    <row r="4141" spans="1:3">
      <c r="A4141" t="s">
        <v>693</v>
      </c>
      <c r="B4141" s="2" t="s">
        <v>918</v>
      </c>
      <c r="C4141" s="35">
        <v>28</v>
      </c>
    </row>
    <row r="4142" spans="1:3">
      <c r="A4142" t="s">
        <v>693</v>
      </c>
      <c r="B4142" s="2" t="s">
        <v>919</v>
      </c>
      <c r="C4142" s="35">
        <v>28</v>
      </c>
    </row>
    <row r="4143" spans="1:3">
      <c r="A4143" t="s">
        <v>693</v>
      </c>
      <c r="B4143" s="2" t="s">
        <v>729</v>
      </c>
      <c r="C4143" s="35">
        <v>1</v>
      </c>
    </row>
    <row r="4144" spans="1:3">
      <c r="A4144" t="s">
        <v>693</v>
      </c>
      <c r="B4144" s="2" t="s">
        <v>920</v>
      </c>
      <c r="C4144" s="35">
        <v>3</v>
      </c>
    </row>
    <row r="4145" spans="1:3">
      <c r="A4145" t="s">
        <v>693</v>
      </c>
      <c r="B4145" s="2" t="s">
        <v>921</v>
      </c>
      <c r="C4145" s="35">
        <v>27</v>
      </c>
    </row>
    <row r="4146" spans="1:3">
      <c r="A4146" t="s">
        <v>693</v>
      </c>
      <c r="B4146" s="2" t="s">
        <v>762</v>
      </c>
      <c r="C4146" s="35">
        <v>3</v>
      </c>
    </row>
    <row r="4147" spans="1:3">
      <c r="A4147" t="s">
        <v>693</v>
      </c>
      <c r="B4147" s="2" t="s">
        <v>890</v>
      </c>
      <c r="C4147" s="35">
        <v>1</v>
      </c>
    </row>
    <row r="4148" spans="1:3">
      <c r="A4148" t="s">
        <v>693</v>
      </c>
      <c r="B4148" s="2" t="s">
        <v>922</v>
      </c>
      <c r="C4148" s="35">
        <v>3</v>
      </c>
    </row>
    <row r="4149" spans="1:3">
      <c r="A4149" t="s">
        <v>693</v>
      </c>
      <c r="B4149" s="2" t="s">
        <v>923</v>
      </c>
      <c r="C4149" s="35">
        <v>3</v>
      </c>
    </row>
    <row r="4150" spans="1:3">
      <c r="A4150" t="s">
        <v>693</v>
      </c>
      <c r="B4150" s="2" t="s">
        <v>924</v>
      </c>
      <c r="C4150" s="35">
        <v>3</v>
      </c>
    </row>
    <row r="4151" spans="1:3">
      <c r="A4151" t="s">
        <v>693</v>
      </c>
      <c r="B4151" s="2" t="s">
        <v>892</v>
      </c>
      <c r="C4151" s="35">
        <v>19</v>
      </c>
    </row>
    <row r="4152" spans="1:3">
      <c r="A4152" t="s">
        <v>693</v>
      </c>
      <c r="B4152" s="2" t="s">
        <v>893</v>
      </c>
      <c r="C4152" s="35">
        <v>19</v>
      </c>
    </row>
    <row r="4153" spans="1:3">
      <c r="A4153" t="s">
        <v>693</v>
      </c>
      <c r="B4153" s="2" t="s">
        <v>894</v>
      </c>
      <c r="C4153" s="35">
        <v>19</v>
      </c>
    </row>
    <row r="4154" spans="1:3">
      <c r="A4154" t="s">
        <v>693</v>
      </c>
      <c r="B4154" s="2" t="s">
        <v>895</v>
      </c>
      <c r="C4154" s="35">
        <v>3</v>
      </c>
    </row>
    <row r="4155" spans="1:3">
      <c r="A4155" t="s">
        <v>693</v>
      </c>
      <c r="B4155" s="2" t="s">
        <v>896</v>
      </c>
      <c r="C4155" s="35">
        <v>3</v>
      </c>
    </row>
    <row r="4156" spans="1:3">
      <c r="A4156" t="s">
        <v>693</v>
      </c>
      <c r="B4156" s="2" t="s">
        <v>819</v>
      </c>
      <c r="C4156" s="35">
        <v>1</v>
      </c>
    </row>
    <row r="4157" spans="1:3">
      <c r="A4157" t="s">
        <v>693</v>
      </c>
      <c r="B4157" s="2" t="s">
        <v>897</v>
      </c>
      <c r="C4157" s="35">
        <v>3</v>
      </c>
    </row>
    <row r="4158" spans="1:3">
      <c r="A4158" t="s">
        <v>693</v>
      </c>
      <c r="B4158" s="2" t="s">
        <v>925</v>
      </c>
      <c r="C4158" s="35">
        <v>28</v>
      </c>
    </row>
    <row r="4159" spans="1:3">
      <c r="A4159" t="s">
        <v>693</v>
      </c>
      <c r="B4159" s="2" t="s">
        <v>899</v>
      </c>
      <c r="C4159" s="35">
        <v>21</v>
      </c>
    </row>
    <row r="4160" spans="1:3">
      <c r="A4160" t="s">
        <v>693</v>
      </c>
      <c r="B4160" s="2" t="s">
        <v>900</v>
      </c>
      <c r="C4160" s="35">
        <v>3</v>
      </c>
    </row>
    <row r="4161" spans="1:3">
      <c r="A4161" t="s">
        <v>693</v>
      </c>
      <c r="B4161" s="2" t="s">
        <v>841</v>
      </c>
      <c r="C4161" s="35">
        <v>1</v>
      </c>
    </row>
    <row r="4162" spans="1:3">
      <c r="A4162" t="s">
        <v>693</v>
      </c>
      <c r="B4162" s="2" t="s">
        <v>842</v>
      </c>
      <c r="C4162" s="35">
        <v>1</v>
      </c>
    </row>
    <row r="4163" spans="1:3">
      <c r="A4163" t="s">
        <v>693</v>
      </c>
      <c r="B4163" s="2" t="s">
        <v>901</v>
      </c>
      <c r="C4163" s="35">
        <v>3</v>
      </c>
    </row>
    <row r="4164" spans="1:3">
      <c r="A4164" t="s">
        <v>693</v>
      </c>
      <c r="B4164" s="2" t="s">
        <v>912</v>
      </c>
      <c r="C4164" s="35">
        <v>22</v>
      </c>
    </row>
    <row r="4165" spans="1:3">
      <c r="A4165" t="s">
        <v>693</v>
      </c>
      <c r="B4165" s="2" t="s">
        <v>854</v>
      </c>
      <c r="C4165" s="35">
        <v>3</v>
      </c>
    </row>
    <row r="4166" spans="1:3">
      <c r="A4166" t="s">
        <v>693</v>
      </c>
      <c r="B4166" s="2" t="s">
        <v>868</v>
      </c>
      <c r="C4166" s="35">
        <v>5</v>
      </c>
    </row>
    <row r="4167" spans="1:3">
      <c r="A4167" t="s">
        <v>693</v>
      </c>
      <c r="B4167" s="2" t="s">
        <v>926</v>
      </c>
      <c r="C4167" s="35">
        <v>28</v>
      </c>
    </row>
    <row r="4168" spans="1:3">
      <c r="A4168" t="s">
        <v>694</v>
      </c>
      <c r="B4168" s="2" t="s">
        <v>914</v>
      </c>
      <c r="C4168" s="35">
        <v>9</v>
      </c>
    </row>
    <row r="4169" spans="1:3">
      <c r="A4169" t="s">
        <v>694</v>
      </c>
      <c r="B4169" s="2" t="s">
        <v>915</v>
      </c>
      <c r="C4169" s="35">
        <v>1</v>
      </c>
    </row>
    <row r="4170" spans="1:3">
      <c r="A4170" t="s">
        <v>694</v>
      </c>
      <c r="B4170" s="2" t="s">
        <v>906</v>
      </c>
      <c r="C4170" s="35">
        <v>9</v>
      </c>
    </row>
    <row r="4171" spans="1:3">
      <c r="A4171" t="s">
        <v>694</v>
      </c>
      <c r="B4171" s="2" t="s">
        <v>907</v>
      </c>
      <c r="C4171" s="35">
        <v>22</v>
      </c>
    </row>
    <row r="4172" spans="1:3">
      <c r="A4172" t="s">
        <v>694</v>
      </c>
      <c r="B4172" s="2" t="s">
        <v>908</v>
      </c>
      <c r="C4172" s="35">
        <v>23</v>
      </c>
    </row>
    <row r="4173" spans="1:3">
      <c r="A4173" t="s">
        <v>694</v>
      </c>
      <c r="B4173" s="2" t="s">
        <v>619</v>
      </c>
      <c r="C4173" s="35">
        <v>1</v>
      </c>
    </row>
    <row r="4174" spans="1:3">
      <c r="A4174" t="s">
        <v>694</v>
      </c>
      <c r="B4174" s="2" t="s">
        <v>542</v>
      </c>
      <c r="C4174" s="35">
        <v>1</v>
      </c>
    </row>
    <row r="4175" spans="1:3">
      <c r="A4175" t="s">
        <v>694</v>
      </c>
      <c r="B4175" s="2" t="s">
        <v>663</v>
      </c>
      <c r="C4175" s="35">
        <v>1</v>
      </c>
    </row>
    <row r="4176" spans="1:3">
      <c r="A4176" t="s">
        <v>694</v>
      </c>
      <c r="B4176" s="2" t="s">
        <v>916</v>
      </c>
      <c r="C4176" s="35">
        <v>3</v>
      </c>
    </row>
    <row r="4177" spans="1:3">
      <c r="A4177" t="s">
        <v>694</v>
      </c>
      <c r="B4177" s="2" t="s">
        <v>882</v>
      </c>
      <c r="C4177" s="35">
        <v>3</v>
      </c>
    </row>
    <row r="4178" spans="1:3">
      <c r="A4178" t="s">
        <v>694</v>
      </c>
      <c r="B4178" s="2" t="s">
        <v>883</v>
      </c>
      <c r="C4178" s="35">
        <v>3</v>
      </c>
    </row>
    <row r="4179" spans="1:3">
      <c r="A4179" t="s">
        <v>694</v>
      </c>
      <c r="B4179" s="2" t="s">
        <v>884</v>
      </c>
      <c r="C4179" s="35">
        <v>3</v>
      </c>
    </row>
    <row r="4180" spans="1:3">
      <c r="A4180" t="s">
        <v>694</v>
      </c>
      <c r="B4180" s="2" t="s">
        <v>917</v>
      </c>
      <c r="C4180" s="35">
        <v>27</v>
      </c>
    </row>
    <row r="4181" spans="1:3">
      <c r="A4181" t="s">
        <v>694</v>
      </c>
      <c r="B4181" s="2" t="s">
        <v>885</v>
      </c>
      <c r="C4181" s="35">
        <v>3</v>
      </c>
    </row>
    <row r="4182" spans="1:3">
      <c r="A4182" t="s">
        <v>694</v>
      </c>
      <c r="B4182" s="2" t="s">
        <v>918</v>
      </c>
      <c r="C4182" s="35">
        <v>28</v>
      </c>
    </row>
    <row r="4183" spans="1:3">
      <c r="A4183" t="s">
        <v>694</v>
      </c>
      <c r="B4183" s="2" t="s">
        <v>919</v>
      </c>
      <c r="C4183" s="35">
        <v>28</v>
      </c>
    </row>
    <row r="4184" spans="1:3">
      <c r="A4184" t="s">
        <v>694</v>
      </c>
      <c r="B4184" s="2" t="s">
        <v>729</v>
      </c>
      <c r="C4184" s="35">
        <v>1</v>
      </c>
    </row>
    <row r="4185" spans="1:3">
      <c r="A4185" t="s">
        <v>694</v>
      </c>
      <c r="B4185" s="2" t="s">
        <v>920</v>
      </c>
      <c r="C4185" s="35">
        <v>3</v>
      </c>
    </row>
    <row r="4186" spans="1:3">
      <c r="A4186" t="s">
        <v>694</v>
      </c>
      <c r="B4186" s="2" t="s">
        <v>921</v>
      </c>
      <c r="C4186" s="35">
        <v>27</v>
      </c>
    </row>
    <row r="4187" spans="1:3">
      <c r="A4187" t="s">
        <v>694</v>
      </c>
      <c r="B4187" s="2" t="s">
        <v>762</v>
      </c>
      <c r="C4187" s="35">
        <v>3</v>
      </c>
    </row>
    <row r="4188" spans="1:3">
      <c r="A4188" t="s">
        <v>694</v>
      </c>
      <c r="B4188" s="2" t="s">
        <v>890</v>
      </c>
      <c r="C4188" s="35">
        <v>1</v>
      </c>
    </row>
    <row r="4189" spans="1:3">
      <c r="A4189" t="s">
        <v>694</v>
      </c>
      <c r="B4189" s="2" t="s">
        <v>922</v>
      </c>
      <c r="C4189" s="35">
        <v>3</v>
      </c>
    </row>
    <row r="4190" spans="1:3">
      <c r="A4190" t="s">
        <v>694</v>
      </c>
      <c r="B4190" s="2" t="s">
        <v>923</v>
      </c>
      <c r="C4190" s="35">
        <v>3</v>
      </c>
    </row>
    <row r="4191" spans="1:3">
      <c r="A4191" t="s">
        <v>694</v>
      </c>
      <c r="B4191" s="2" t="s">
        <v>924</v>
      </c>
      <c r="C4191" s="35">
        <v>3</v>
      </c>
    </row>
    <row r="4192" spans="1:3">
      <c r="A4192" t="s">
        <v>694</v>
      </c>
      <c r="B4192" s="2" t="s">
        <v>892</v>
      </c>
      <c r="C4192" s="35">
        <v>19</v>
      </c>
    </row>
    <row r="4193" spans="1:3">
      <c r="A4193" t="s">
        <v>694</v>
      </c>
      <c r="B4193" s="2" t="s">
        <v>893</v>
      </c>
      <c r="C4193" s="35">
        <v>19</v>
      </c>
    </row>
    <row r="4194" spans="1:3">
      <c r="A4194" t="s">
        <v>694</v>
      </c>
      <c r="B4194" s="2" t="s">
        <v>894</v>
      </c>
      <c r="C4194" s="35">
        <v>19</v>
      </c>
    </row>
    <row r="4195" spans="1:3">
      <c r="A4195" t="s">
        <v>694</v>
      </c>
      <c r="B4195" s="2" t="s">
        <v>895</v>
      </c>
      <c r="C4195" s="35">
        <v>3</v>
      </c>
    </row>
    <row r="4196" spans="1:3">
      <c r="A4196" t="s">
        <v>694</v>
      </c>
      <c r="B4196" s="2" t="s">
        <v>896</v>
      </c>
      <c r="C4196" s="35">
        <v>3</v>
      </c>
    </row>
    <row r="4197" spans="1:3">
      <c r="A4197" t="s">
        <v>694</v>
      </c>
      <c r="B4197" s="2" t="s">
        <v>819</v>
      </c>
      <c r="C4197" s="35">
        <v>1</v>
      </c>
    </row>
    <row r="4198" spans="1:3">
      <c r="A4198" t="s">
        <v>694</v>
      </c>
      <c r="B4198" s="2" t="s">
        <v>897</v>
      </c>
      <c r="C4198" s="35">
        <v>3</v>
      </c>
    </row>
    <row r="4199" spans="1:3">
      <c r="A4199" t="s">
        <v>694</v>
      </c>
      <c r="B4199" s="2" t="s">
        <v>925</v>
      </c>
      <c r="C4199" s="35">
        <v>28</v>
      </c>
    </row>
    <row r="4200" spans="1:3">
      <c r="A4200" t="s">
        <v>694</v>
      </c>
      <c r="B4200" s="2" t="s">
        <v>899</v>
      </c>
      <c r="C4200" s="35">
        <v>21</v>
      </c>
    </row>
    <row r="4201" spans="1:3">
      <c r="A4201" t="s">
        <v>694</v>
      </c>
      <c r="B4201" s="2" t="s">
        <v>900</v>
      </c>
      <c r="C4201" s="35">
        <v>3</v>
      </c>
    </row>
    <row r="4202" spans="1:3">
      <c r="A4202" t="s">
        <v>694</v>
      </c>
      <c r="B4202" s="2" t="s">
        <v>841</v>
      </c>
      <c r="C4202" s="35">
        <v>1</v>
      </c>
    </row>
    <row r="4203" spans="1:3">
      <c r="A4203" t="s">
        <v>694</v>
      </c>
      <c r="B4203" s="2" t="s">
        <v>842</v>
      </c>
      <c r="C4203" s="35">
        <v>1</v>
      </c>
    </row>
    <row r="4204" spans="1:3">
      <c r="A4204" t="s">
        <v>694</v>
      </c>
      <c r="B4204" s="2" t="s">
        <v>901</v>
      </c>
      <c r="C4204" s="35">
        <v>3</v>
      </c>
    </row>
    <row r="4205" spans="1:3">
      <c r="A4205" t="s">
        <v>694</v>
      </c>
      <c r="B4205" s="2" t="s">
        <v>912</v>
      </c>
      <c r="C4205" s="35">
        <v>22</v>
      </c>
    </row>
    <row r="4206" spans="1:3">
      <c r="A4206" t="s">
        <v>694</v>
      </c>
      <c r="B4206" s="2" t="s">
        <v>854</v>
      </c>
      <c r="C4206" s="35">
        <v>3</v>
      </c>
    </row>
    <row r="4207" spans="1:3">
      <c r="A4207" t="s">
        <v>694</v>
      </c>
      <c r="B4207" s="2" t="s">
        <v>868</v>
      </c>
      <c r="C4207" s="35">
        <v>5</v>
      </c>
    </row>
    <row r="4208" spans="1:3">
      <c r="A4208" t="s">
        <v>694</v>
      </c>
      <c r="B4208" s="2" t="s">
        <v>926</v>
      </c>
      <c r="C4208" s="35">
        <v>28</v>
      </c>
    </row>
    <row r="4209" spans="1:3">
      <c r="A4209" t="s">
        <v>695</v>
      </c>
      <c r="B4209" s="2" t="s">
        <v>879</v>
      </c>
      <c r="C4209" s="35">
        <v>3</v>
      </c>
    </row>
    <row r="4210" spans="1:3">
      <c r="A4210" t="s">
        <v>695</v>
      </c>
      <c r="B4210" s="2" t="s">
        <v>914</v>
      </c>
      <c r="C4210" s="35">
        <v>9</v>
      </c>
    </row>
    <row r="4211" spans="1:3">
      <c r="A4211" t="s">
        <v>695</v>
      </c>
      <c r="B4211" s="2" t="s">
        <v>915</v>
      </c>
      <c r="C4211" s="35">
        <v>1</v>
      </c>
    </row>
    <row r="4212" spans="1:3">
      <c r="A4212" t="s">
        <v>695</v>
      </c>
      <c r="B4212" s="2" t="s">
        <v>906</v>
      </c>
      <c r="C4212" s="35">
        <v>9</v>
      </c>
    </row>
    <row r="4213" spans="1:3">
      <c r="A4213" t="s">
        <v>695</v>
      </c>
      <c r="B4213" s="2" t="s">
        <v>907</v>
      </c>
      <c r="C4213" s="35">
        <v>22</v>
      </c>
    </row>
    <row r="4214" spans="1:3">
      <c r="A4214" t="s">
        <v>695</v>
      </c>
      <c r="B4214" s="2" t="s">
        <v>908</v>
      </c>
      <c r="C4214" s="35">
        <v>23</v>
      </c>
    </row>
    <row r="4215" spans="1:3">
      <c r="A4215" t="s">
        <v>695</v>
      </c>
      <c r="B4215" s="2" t="s">
        <v>619</v>
      </c>
      <c r="C4215" s="35">
        <v>1</v>
      </c>
    </row>
    <row r="4216" spans="1:3">
      <c r="A4216" t="s">
        <v>695</v>
      </c>
      <c r="B4216" s="2" t="s">
        <v>663</v>
      </c>
      <c r="C4216" s="35">
        <v>1</v>
      </c>
    </row>
    <row r="4217" spans="1:3">
      <c r="A4217" t="s">
        <v>695</v>
      </c>
      <c r="B4217" s="2" t="s">
        <v>916</v>
      </c>
      <c r="C4217" s="35">
        <v>3</v>
      </c>
    </row>
    <row r="4218" spans="1:3">
      <c r="A4218" t="s">
        <v>695</v>
      </c>
      <c r="B4218" s="2" t="s">
        <v>882</v>
      </c>
      <c r="C4218" s="35">
        <v>3</v>
      </c>
    </row>
    <row r="4219" spans="1:3">
      <c r="A4219" t="s">
        <v>695</v>
      </c>
      <c r="B4219" s="2" t="s">
        <v>883</v>
      </c>
      <c r="C4219" s="35">
        <v>3</v>
      </c>
    </row>
    <row r="4220" spans="1:3">
      <c r="A4220" t="s">
        <v>695</v>
      </c>
      <c r="B4220" s="2" t="s">
        <v>884</v>
      </c>
      <c r="C4220" s="35">
        <v>3</v>
      </c>
    </row>
    <row r="4221" spans="1:3">
      <c r="A4221" t="s">
        <v>695</v>
      </c>
      <c r="B4221" s="2" t="s">
        <v>917</v>
      </c>
      <c r="C4221" s="35">
        <v>27</v>
      </c>
    </row>
    <row r="4222" spans="1:3">
      <c r="A4222" t="s">
        <v>695</v>
      </c>
      <c r="B4222" s="2" t="s">
        <v>885</v>
      </c>
      <c r="C4222" s="35">
        <v>3</v>
      </c>
    </row>
    <row r="4223" spans="1:3">
      <c r="A4223" t="s">
        <v>695</v>
      </c>
      <c r="B4223" s="2" t="s">
        <v>918</v>
      </c>
      <c r="C4223" s="35">
        <v>28</v>
      </c>
    </row>
    <row r="4224" spans="1:3">
      <c r="A4224" t="s">
        <v>695</v>
      </c>
      <c r="B4224" s="2" t="s">
        <v>919</v>
      </c>
      <c r="C4224" s="35">
        <v>28</v>
      </c>
    </row>
    <row r="4225" spans="1:3">
      <c r="A4225" t="s">
        <v>695</v>
      </c>
      <c r="B4225" s="2" t="s">
        <v>729</v>
      </c>
      <c r="C4225" s="35">
        <v>1</v>
      </c>
    </row>
    <row r="4226" spans="1:3">
      <c r="A4226" t="s">
        <v>695</v>
      </c>
      <c r="B4226" s="2" t="s">
        <v>920</v>
      </c>
      <c r="C4226" s="35">
        <v>3</v>
      </c>
    </row>
    <row r="4227" spans="1:3">
      <c r="A4227" t="s">
        <v>695</v>
      </c>
      <c r="B4227" s="2" t="s">
        <v>921</v>
      </c>
      <c r="C4227" s="35">
        <v>27</v>
      </c>
    </row>
    <row r="4228" spans="1:3">
      <c r="A4228" t="s">
        <v>695</v>
      </c>
      <c r="B4228" s="2" t="s">
        <v>762</v>
      </c>
      <c r="C4228" s="35">
        <v>3</v>
      </c>
    </row>
    <row r="4229" spans="1:3">
      <c r="A4229" t="s">
        <v>695</v>
      </c>
      <c r="B4229" s="2" t="s">
        <v>890</v>
      </c>
      <c r="C4229" s="35">
        <v>1</v>
      </c>
    </row>
    <row r="4230" spans="1:3">
      <c r="A4230" t="s">
        <v>695</v>
      </c>
      <c r="B4230" s="2" t="s">
        <v>922</v>
      </c>
      <c r="C4230" s="35">
        <v>3</v>
      </c>
    </row>
    <row r="4231" spans="1:3">
      <c r="A4231" t="s">
        <v>695</v>
      </c>
      <c r="B4231" s="2" t="s">
        <v>923</v>
      </c>
      <c r="C4231" s="35">
        <v>3</v>
      </c>
    </row>
    <row r="4232" spans="1:3">
      <c r="A4232" t="s">
        <v>695</v>
      </c>
      <c r="B4232" s="2" t="s">
        <v>924</v>
      </c>
      <c r="C4232" s="35">
        <v>3</v>
      </c>
    </row>
    <row r="4233" spans="1:3">
      <c r="A4233" t="s">
        <v>695</v>
      </c>
      <c r="B4233" s="2" t="s">
        <v>892</v>
      </c>
      <c r="C4233" s="35">
        <v>19</v>
      </c>
    </row>
    <row r="4234" spans="1:3">
      <c r="A4234" t="s">
        <v>695</v>
      </c>
      <c r="B4234" s="2" t="s">
        <v>893</v>
      </c>
      <c r="C4234" s="35">
        <v>19</v>
      </c>
    </row>
    <row r="4235" spans="1:3">
      <c r="A4235" t="s">
        <v>695</v>
      </c>
      <c r="B4235" s="2" t="s">
        <v>894</v>
      </c>
      <c r="C4235" s="35">
        <v>19</v>
      </c>
    </row>
    <row r="4236" spans="1:3">
      <c r="A4236" t="s">
        <v>695</v>
      </c>
      <c r="B4236" s="2" t="s">
        <v>895</v>
      </c>
      <c r="C4236" s="35">
        <v>3</v>
      </c>
    </row>
    <row r="4237" spans="1:3">
      <c r="A4237" t="s">
        <v>695</v>
      </c>
      <c r="B4237" s="2" t="s">
        <v>896</v>
      </c>
      <c r="C4237" s="35">
        <v>3</v>
      </c>
    </row>
    <row r="4238" spans="1:3">
      <c r="A4238" t="s">
        <v>695</v>
      </c>
      <c r="B4238" s="2" t="s">
        <v>819</v>
      </c>
      <c r="C4238" s="35">
        <v>1</v>
      </c>
    </row>
    <row r="4239" spans="1:3">
      <c r="A4239" t="s">
        <v>695</v>
      </c>
      <c r="B4239" s="2" t="s">
        <v>897</v>
      </c>
      <c r="C4239" s="35">
        <v>3</v>
      </c>
    </row>
    <row r="4240" spans="1:3">
      <c r="A4240" t="s">
        <v>695</v>
      </c>
      <c r="B4240" s="2" t="s">
        <v>925</v>
      </c>
      <c r="C4240" s="35">
        <v>28</v>
      </c>
    </row>
    <row r="4241" spans="1:3">
      <c r="A4241" t="s">
        <v>695</v>
      </c>
      <c r="B4241" s="2" t="s">
        <v>899</v>
      </c>
      <c r="C4241" s="35">
        <v>21</v>
      </c>
    </row>
    <row r="4242" spans="1:3">
      <c r="A4242" t="s">
        <v>695</v>
      </c>
      <c r="B4242" s="2" t="s">
        <v>900</v>
      </c>
      <c r="C4242" s="35">
        <v>3</v>
      </c>
    </row>
    <row r="4243" spans="1:3">
      <c r="A4243" t="s">
        <v>695</v>
      </c>
      <c r="B4243" s="2" t="s">
        <v>841</v>
      </c>
      <c r="C4243" s="35">
        <v>1</v>
      </c>
    </row>
    <row r="4244" spans="1:3">
      <c r="A4244" t="s">
        <v>695</v>
      </c>
      <c r="B4244" s="2" t="s">
        <v>842</v>
      </c>
      <c r="C4244" s="35">
        <v>1</v>
      </c>
    </row>
    <row r="4245" spans="1:3">
      <c r="A4245" t="s">
        <v>695</v>
      </c>
      <c r="B4245" s="2" t="s">
        <v>901</v>
      </c>
      <c r="C4245" s="35">
        <v>3</v>
      </c>
    </row>
    <row r="4246" spans="1:3">
      <c r="A4246" t="s">
        <v>695</v>
      </c>
      <c r="B4246" s="2" t="s">
        <v>912</v>
      </c>
      <c r="C4246" s="35">
        <v>22</v>
      </c>
    </row>
    <row r="4247" spans="1:3">
      <c r="A4247" t="s">
        <v>695</v>
      </c>
      <c r="B4247" s="2" t="s">
        <v>854</v>
      </c>
      <c r="C4247" s="35">
        <v>3</v>
      </c>
    </row>
    <row r="4248" spans="1:3">
      <c r="A4248" t="s">
        <v>695</v>
      </c>
      <c r="B4248" s="2" t="s">
        <v>868</v>
      </c>
      <c r="C4248" s="35">
        <v>5</v>
      </c>
    </row>
    <row r="4249" spans="1:3">
      <c r="A4249" t="s">
        <v>695</v>
      </c>
      <c r="B4249" s="2" t="s">
        <v>926</v>
      </c>
      <c r="C4249" s="35">
        <v>28</v>
      </c>
    </row>
    <row r="4250" spans="1:3">
      <c r="A4250" t="s">
        <v>696</v>
      </c>
      <c r="B4250" s="2" t="s">
        <v>879</v>
      </c>
      <c r="C4250" s="35">
        <v>3</v>
      </c>
    </row>
    <row r="4251" spans="1:3">
      <c r="A4251" t="s">
        <v>696</v>
      </c>
      <c r="B4251" s="2" t="s">
        <v>914</v>
      </c>
      <c r="C4251" s="35">
        <v>9</v>
      </c>
    </row>
    <row r="4252" spans="1:3">
      <c r="A4252" t="s">
        <v>696</v>
      </c>
      <c r="B4252" s="2" t="s">
        <v>915</v>
      </c>
      <c r="C4252" s="35">
        <v>1</v>
      </c>
    </row>
    <row r="4253" spans="1:3">
      <c r="A4253" t="s">
        <v>696</v>
      </c>
      <c r="B4253" s="2" t="s">
        <v>906</v>
      </c>
      <c r="C4253" s="35">
        <v>9</v>
      </c>
    </row>
    <row r="4254" spans="1:3">
      <c r="A4254" t="s">
        <v>696</v>
      </c>
      <c r="B4254" s="2" t="s">
        <v>907</v>
      </c>
      <c r="C4254" s="35">
        <v>22</v>
      </c>
    </row>
    <row r="4255" spans="1:3">
      <c r="A4255" t="s">
        <v>696</v>
      </c>
      <c r="B4255" s="2" t="s">
        <v>908</v>
      </c>
      <c r="C4255" s="35">
        <v>23</v>
      </c>
    </row>
    <row r="4256" spans="1:3">
      <c r="A4256" t="s">
        <v>696</v>
      </c>
      <c r="B4256" s="2" t="s">
        <v>619</v>
      </c>
      <c r="C4256" s="35">
        <v>1</v>
      </c>
    </row>
    <row r="4257" spans="1:3">
      <c r="A4257" t="s">
        <v>696</v>
      </c>
      <c r="B4257" s="2" t="s">
        <v>663</v>
      </c>
      <c r="C4257" s="35">
        <v>1</v>
      </c>
    </row>
    <row r="4258" spans="1:3">
      <c r="A4258" t="s">
        <v>696</v>
      </c>
      <c r="B4258" s="2" t="s">
        <v>916</v>
      </c>
      <c r="C4258" s="35">
        <v>3</v>
      </c>
    </row>
    <row r="4259" spans="1:3">
      <c r="A4259" t="s">
        <v>696</v>
      </c>
      <c r="B4259" s="2" t="s">
        <v>882</v>
      </c>
      <c r="C4259" s="35">
        <v>3</v>
      </c>
    </row>
    <row r="4260" spans="1:3">
      <c r="A4260" t="s">
        <v>696</v>
      </c>
      <c r="B4260" s="2" t="s">
        <v>883</v>
      </c>
      <c r="C4260" s="35">
        <v>3</v>
      </c>
    </row>
    <row r="4261" spans="1:3">
      <c r="A4261" t="s">
        <v>696</v>
      </c>
      <c r="B4261" s="2" t="s">
        <v>884</v>
      </c>
      <c r="C4261" s="35">
        <v>3</v>
      </c>
    </row>
    <row r="4262" spans="1:3">
      <c r="A4262" t="s">
        <v>696</v>
      </c>
      <c r="B4262" s="2" t="s">
        <v>917</v>
      </c>
      <c r="C4262" s="35">
        <v>27</v>
      </c>
    </row>
    <row r="4263" spans="1:3">
      <c r="A4263" t="s">
        <v>696</v>
      </c>
      <c r="B4263" s="2" t="s">
        <v>885</v>
      </c>
      <c r="C4263" s="35">
        <v>3</v>
      </c>
    </row>
    <row r="4264" spans="1:3">
      <c r="A4264" t="s">
        <v>696</v>
      </c>
      <c r="B4264" s="2" t="s">
        <v>918</v>
      </c>
      <c r="C4264" s="35">
        <v>28</v>
      </c>
    </row>
    <row r="4265" spans="1:3">
      <c r="A4265" t="s">
        <v>696</v>
      </c>
      <c r="B4265" s="2" t="s">
        <v>919</v>
      </c>
      <c r="C4265" s="35">
        <v>28</v>
      </c>
    </row>
    <row r="4266" spans="1:3">
      <c r="A4266" t="s">
        <v>696</v>
      </c>
      <c r="B4266" s="2" t="s">
        <v>729</v>
      </c>
      <c r="C4266" s="35">
        <v>1</v>
      </c>
    </row>
    <row r="4267" spans="1:3">
      <c r="A4267" t="s">
        <v>696</v>
      </c>
      <c r="B4267" s="2" t="s">
        <v>920</v>
      </c>
      <c r="C4267" s="35">
        <v>3</v>
      </c>
    </row>
    <row r="4268" spans="1:3">
      <c r="A4268" t="s">
        <v>696</v>
      </c>
      <c r="B4268" s="2" t="s">
        <v>921</v>
      </c>
      <c r="C4268" s="35">
        <v>27</v>
      </c>
    </row>
    <row r="4269" spans="1:3">
      <c r="A4269" t="s">
        <v>696</v>
      </c>
      <c r="B4269" s="2" t="s">
        <v>762</v>
      </c>
      <c r="C4269" s="35">
        <v>3</v>
      </c>
    </row>
    <row r="4270" spans="1:3">
      <c r="A4270" t="s">
        <v>696</v>
      </c>
      <c r="B4270" s="2" t="s">
        <v>890</v>
      </c>
      <c r="C4270" s="35">
        <v>1</v>
      </c>
    </row>
    <row r="4271" spans="1:3">
      <c r="A4271" t="s">
        <v>696</v>
      </c>
      <c r="B4271" s="2" t="s">
        <v>922</v>
      </c>
      <c r="C4271" s="35">
        <v>3</v>
      </c>
    </row>
    <row r="4272" spans="1:3">
      <c r="A4272" t="s">
        <v>696</v>
      </c>
      <c r="B4272" s="2" t="s">
        <v>923</v>
      </c>
      <c r="C4272" s="35">
        <v>3</v>
      </c>
    </row>
    <row r="4273" spans="1:3">
      <c r="A4273" t="s">
        <v>696</v>
      </c>
      <c r="B4273" s="2" t="s">
        <v>924</v>
      </c>
      <c r="C4273" s="35">
        <v>3</v>
      </c>
    </row>
    <row r="4274" spans="1:3">
      <c r="A4274" t="s">
        <v>696</v>
      </c>
      <c r="B4274" s="2" t="s">
        <v>892</v>
      </c>
      <c r="C4274" s="35">
        <v>19</v>
      </c>
    </row>
    <row r="4275" spans="1:3">
      <c r="A4275" t="s">
        <v>696</v>
      </c>
      <c r="B4275" s="2" t="s">
        <v>893</v>
      </c>
      <c r="C4275" s="35">
        <v>19</v>
      </c>
    </row>
    <row r="4276" spans="1:3">
      <c r="A4276" t="s">
        <v>696</v>
      </c>
      <c r="B4276" s="2" t="s">
        <v>894</v>
      </c>
      <c r="C4276" s="35">
        <v>19</v>
      </c>
    </row>
    <row r="4277" spans="1:3">
      <c r="A4277" t="s">
        <v>696</v>
      </c>
      <c r="B4277" s="2" t="s">
        <v>895</v>
      </c>
      <c r="C4277" s="35">
        <v>3</v>
      </c>
    </row>
    <row r="4278" spans="1:3">
      <c r="A4278" t="s">
        <v>696</v>
      </c>
      <c r="B4278" s="2" t="s">
        <v>896</v>
      </c>
      <c r="C4278" s="35">
        <v>3</v>
      </c>
    </row>
    <row r="4279" spans="1:3">
      <c r="A4279" t="s">
        <v>696</v>
      </c>
      <c r="B4279" s="2" t="s">
        <v>819</v>
      </c>
      <c r="C4279" s="35">
        <v>1</v>
      </c>
    </row>
    <row r="4280" spans="1:3">
      <c r="A4280" t="s">
        <v>696</v>
      </c>
      <c r="B4280" s="2" t="s">
        <v>897</v>
      </c>
      <c r="C4280" s="35">
        <v>3</v>
      </c>
    </row>
    <row r="4281" spans="1:3">
      <c r="A4281" t="s">
        <v>696</v>
      </c>
      <c r="B4281" s="2" t="s">
        <v>925</v>
      </c>
      <c r="C4281" s="35">
        <v>28</v>
      </c>
    </row>
    <row r="4282" spans="1:3">
      <c r="A4282" t="s">
        <v>696</v>
      </c>
      <c r="B4282" s="2" t="s">
        <v>899</v>
      </c>
      <c r="C4282" s="35">
        <v>21</v>
      </c>
    </row>
    <row r="4283" spans="1:3">
      <c r="A4283" t="s">
        <v>696</v>
      </c>
      <c r="B4283" s="2" t="s">
        <v>900</v>
      </c>
      <c r="C4283" s="35">
        <v>3</v>
      </c>
    </row>
    <row r="4284" spans="1:3">
      <c r="A4284" t="s">
        <v>696</v>
      </c>
      <c r="B4284" s="2" t="s">
        <v>841</v>
      </c>
      <c r="C4284" s="35">
        <v>1</v>
      </c>
    </row>
    <row r="4285" spans="1:3">
      <c r="A4285" t="s">
        <v>696</v>
      </c>
      <c r="B4285" s="2" t="s">
        <v>842</v>
      </c>
      <c r="C4285" s="35">
        <v>1</v>
      </c>
    </row>
    <row r="4286" spans="1:3">
      <c r="A4286" t="s">
        <v>696</v>
      </c>
      <c r="B4286" s="2" t="s">
        <v>901</v>
      </c>
      <c r="C4286" s="35">
        <v>3</v>
      </c>
    </row>
    <row r="4287" spans="1:3">
      <c r="A4287" t="s">
        <v>696</v>
      </c>
      <c r="B4287" s="2" t="s">
        <v>912</v>
      </c>
      <c r="C4287" s="35">
        <v>22</v>
      </c>
    </row>
    <row r="4288" spans="1:3">
      <c r="A4288" t="s">
        <v>696</v>
      </c>
      <c r="B4288" s="2" t="s">
        <v>854</v>
      </c>
      <c r="C4288" s="35">
        <v>3</v>
      </c>
    </row>
    <row r="4289" spans="1:3">
      <c r="A4289" t="s">
        <v>696</v>
      </c>
      <c r="B4289" s="2" t="s">
        <v>868</v>
      </c>
      <c r="C4289" s="35">
        <v>5</v>
      </c>
    </row>
    <row r="4290" spans="1:3">
      <c r="A4290" t="s">
        <v>696</v>
      </c>
      <c r="B4290" s="2" t="s">
        <v>926</v>
      </c>
      <c r="C4290" s="35">
        <v>28</v>
      </c>
    </row>
    <row r="4291" spans="1:3">
      <c r="A4291" t="s">
        <v>697</v>
      </c>
      <c r="B4291" s="2" t="s">
        <v>879</v>
      </c>
      <c r="C4291" s="35">
        <v>3</v>
      </c>
    </row>
    <row r="4292" spans="1:3">
      <c r="A4292" t="s">
        <v>697</v>
      </c>
      <c r="B4292" s="2" t="s">
        <v>914</v>
      </c>
      <c r="C4292" s="35">
        <v>9</v>
      </c>
    </row>
    <row r="4293" spans="1:3">
      <c r="A4293" t="s">
        <v>697</v>
      </c>
      <c r="B4293" s="2" t="s">
        <v>915</v>
      </c>
      <c r="C4293" s="35">
        <v>1</v>
      </c>
    </row>
    <row r="4294" spans="1:3">
      <c r="A4294" t="s">
        <v>697</v>
      </c>
      <c r="B4294" s="2" t="s">
        <v>906</v>
      </c>
      <c r="C4294" s="35">
        <v>9</v>
      </c>
    </row>
    <row r="4295" spans="1:3">
      <c r="A4295" t="s">
        <v>697</v>
      </c>
      <c r="B4295" s="2" t="s">
        <v>907</v>
      </c>
      <c r="C4295" s="35">
        <v>22</v>
      </c>
    </row>
    <row r="4296" spans="1:3">
      <c r="A4296" t="s">
        <v>697</v>
      </c>
      <c r="B4296" s="2" t="s">
        <v>908</v>
      </c>
      <c r="C4296" s="35">
        <v>23</v>
      </c>
    </row>
    <row r="4297" spans="1:3">
      <c r="A4297" t="s">
        <v>697</v>
      </c>
      <c r="B4297" s="2" t="s">
        <v>619</v>
      </c>
      <c r="C4297" s="35">
        <v>1</v>
      </c>
    </row>
    <row r="4298" spans="1:3">
      <c r="A4298" t="s">
        <v>697</v>
      </c>
      <c r="B4298" s="2" t="s">
        <v>663</v>
      </c>
      <c r="C4298" s="35">
        <v>1</v>
      </c>
    </row>
    <row r="4299" spans="1:3">
      <c r="A4299" t="s">
        <v>697</v>
      </c>
      <c r="B4299" s="2" t="s">
        <v>916</v>
      </c>
      <c r="C4299" s="35">
        <v>3</v>
      </c>
    </row>
    <row r="4300" spans="1:3">
      <c r="A4300" t="s">
        <v>697</v>
      </c>
      <c r="B4300" s="2" t="s">
        <v>882</v>
      </c>
      <c r="C4300" s="35">
        <v>3</v>
      </c>
    </row>
    <row r="4301" spans="1:3">
      <c r="A4301" t="s">
        <v>697</v>
      </c>
      <c r="B4301" s="2" t="s">
        <v>883</v>
      </c>
      <c r="C4301" s="35">
        <v>3</v>
      </c>
    </row>
    <row r="4302" spans="1:3">
      <c r="A4302" t="s">
        <v>697</v>
      </c>
      <c r="B4302" s="2" t="s">
        <v>884</v>
      </c>
      <c r="C4302" s="35">
        <v>3</v>
      </c>
    </row>
    <row r="4303" spans="1:3">
      <c r="A4303" t="s">
        <v>697</v>
      </c>
      <c r="B4303" s="2" t="s">
        <v>917</v>
      </c>
      <c r="C4303" s="35">
        <v>27</v>
      </c>
    </row>
    <row r="4304" spans="1:3">
      <c r="A4304" t="s">
        <v>697</v>
      </c>
      <c r="B4304" s="2" t="s">
        <v>885</v>
      </c>
      <c r="C4304" s="35">
        <v>3</v>
      </c>
    </row>
    <row r="4305" spans="1:3">
      <c r="A4305" t="s">
        <v>697</v>
      </c>
      <c r="B4305" s="2" t="s">
        <v>918</v>
      </c>
      <c r="C4305" s="35">
        <v>28</v>
      </c>
    </row>
    <row r="4306" spans="1:3">
      <c r="A4306" t="s">
        <v>697</v>
      </c>
      <c r="B4306" s="2" t="s">
        <v>919</v>
      </c>
      <c r="C4306" s="35">
        <v>28</v>
      </c>
    </row>
    <row r="4307" spans="1:3">
      <c r="A4307" t="s">
        <v>697</v>
      </c>
      <c r="B4307" s="2" t="s">
        <v>729</v>
      </c>
      <c r="C4307" s="35">
        <v>1</v>
      </c>
    </row>
    <row r="4308" spans="1:3">
      <c r="A4308" t="s">
        <v>697</v>
      </c>
      <c r="B4308" s="2" t="s">
        <v>920</v>
      </c>
      <c r="C4308" s="35">
        <v>3</v>
      </c>
    </row>
    <row r="4309" spans="1:3">
      <c r="A4309" t="s">
        <v>697</v>
      </c>
      <c r="B4309" s="2" t="s">
        <v>921</v>
      </c>
      <c r="C4309" s="35">
        <v>27</v>
      </c>
    </row>
    <row r="4310" spans="1:3">
      <c r="A4310" t="s">
        <v>697</v>
      </c>
      <c r="B4310" s="2" t="s">
        <v>762</v>
      </c>
      <c r="C4310" s="35">
        <v>3</v>
      </c>
    </row>
    <row r="4311" spans="1:3">
      <c r="A4311" t="s">
        <v>697</v>
      </c>
      <c r="B4311" s="2" t="s">
        <v>890</v>
      </c>
      <c r="C4311" s="35">
        <v>1</v>
      </c>
    </row>
    <row r="4312" spans="1:3">
      <c r="A4312" t="s">
        <v>697</v>
      </c>
      <c r="B4312" s="2" t="s">
        <v>922</v>
      </c>
      <c r="C4312" s="35">
        <v>3</v>
      </c>
    </row>
    <row r="4313" spans="1:3">
      <c r="A4313" t="s">
        <v>697</v>
      </c>
      <c r="B4313" s="2" t="s">
        <v>923</v>
      </c>
      <c r="C4313" s="35">
        <v>3</v>
      </c>
    </row>
    <row r="4314" spans="1:3">
      <c r="A4314" t="s">
        <v>697</v>
      </c>
      <c r="B4314" s="2" t="s">
        <v>924</v>
      </c>
      <c r="C4314" s="35">
        <v>3</v>
      </c>
    </row>
    <row r="4315" spans="1:3">
      <c r="A4315" t="s">
        <v>697</v>
      </c>
      <c r="B4315" s="2" t="s">
        <v>892</v>
      </c>
      <c r="C4315" s="35">
        <v>19</v>
      </c>
    </row>
    <row r="4316" spans="1:3">
      <c r="A4316" t="s">
        <v>697</v>
      </c>
      <c r="B4316" s="2" t="s">
        <v>893</v>
      </c>
      <c r="C4316" s="35">
        <v>19</v>
      </c>
    </row>
    <row r="4317" spans="1:3">
      <c r="A4317" t="s">
        <v>697</v>
      </c>
      <c r="B4317" s="2" t="s">
        <v>894</v>
      </c>
      <c r="C4317" s="35">
        <v>19</v>
      </c>
    </row>
    <row r="4318" spans="1:3">
      <c r="A4318" t="s">
        <v>697</v>
      </c>
      <c r="B4318" s="2" t="s">
        <v>895</v>
      </c>
      <c r="C4318" s="35">
        <v>3</v>
      </c>
    </row>
    <row r="4319" spans="1:3">
      <c r="A4319" t="s">
        <v>697</v>
      </c>
      <c r="B4319" s="2" t="s">
        <v>896</v>
      </c>
      <c r="C4319" s="35">
        <v>3</v>
      </c>
    </row>
    <row r="4320" spans="1:3">
      <c r="A4320" t="s">
        <v>697</v>
      </c>
      <c r="B4320" s="2" t="s">
        <v>819</v>
      </c>
      <c r="C4320" s="35">
        <v>1</v>
      </c>
    </row>
    <row r="4321" spans="1:3">
      <c r="A4321" t="s">
        <v>697</v>
      </c>
      <c r="B4321" s="2" t="s">
        <v>897</v>
      </c>
      <c r="C4321" s="35">
        <v>3</v>
      </c>
    </row>
    <row r="4322" spans="1:3">
      <c r="A4322" t="s">
        <v>697</v>
      </c>
      <c r="B4322" s="2" t="s">
        <v>925</v>
      </c>
      <c r="C4322" s="35">
        <v>28</v>
      </c>
    </row>
    <row r="4323" spans="1:3">
      <c r="A4323" t="s">
        <v>697</v>
      </c>
      <c r="B4323" s="2" t="s">
        <v>899</v>
      </c>
      <c r="C4323" s="35">
        <v>21</v>
      </c>
    </row>
    <row r="4324" spans="1:3">
      <c r="A4324" t="s">
        <v>697</v>
      </c>
      <c r="B4324" s="2" t="s">
        <v>900</v>
      </c>
      <c r="C4324" s="35">
        <v>3</v>
      </c>
    </row>
    <row r="4325" spans="1:3">
      <c r="A4325" t="s">
        <v>697</v>
      </c>
      <c r="B4325" s="2" t="s">
        <v>841</v>
      </c>
      <c r="C4325" s="35">
        <v>1</v>
      </c>
    </row>
    <row r="4326" spans="1:3">
      <c r="A4326" t="s">
        <v>697</v>
      </c>
      <c r="B4326" s="2" t="s">
        <v>842</v>
      </c>
      <c r="C4326" s="35">
        <v>1</v>
      </c>
    </row>
    <row r="4327" spans="1:3">
      <c r="A4327" t="s">
        <v>697</v>
      </c>
      <c r="B4327" s="2" t="s">
        <v>901</v>
      </c>
      <c r="C4327" s="35">
        <v>3</v>
      </c>
    </row>
    <row r="4328" spans="1:3">
      <c r="A4328" t="s">
        <v>697</v>
      </c>
      <c r="B4328" s="2" t="s">
        <v>912</v>
      </c>
      <c r="C4328" s="35">
        <v>22</v>
      </c>
    </row>
    <row r="4329" spans="1:3">
      <c r="A4329" t="s">
        <v>697</v>
      </c>
      <c r="B4329" s="2" t="s">
        <v>854</v>
      </c>
      <c r="C4329" s="35">
        <v>3</v>
      </c>
    </row>
    <row r="4330" spans="1:3">
      <c r="A4330" t="s">
        <v>697</v>
      </c>
      <c r="B4330" s="2" t="s">
        <v>868</v>
      </c>
      <c r="C4330" s="35">
        <v>5</v>
      </c>
    </row>
    <row r="4331" spans="1:3">
      <c r="A4331" t="s">
        <v>697</v>
      </c>
      <c r="B4331" s="2" t="s">
        <v>926</v>
      </c>
      <c r="C4331" s="35">
        <v>28</v>
      </c>
    </row>
    <row r="4332" spans="1:3">
      <c r="A4332" t="s">
        <v>932</v>
      </c>
      <c r="B4332" s="2" t="s">
        <v>907</v>
      </c>
      <c r="C4332" s="35">
        <v>22</v>
      </c>
    </row>
    <row r="4333" spans="1:3">
      <c r="A4333" t="s">
        <v>932</v>
      </c>
      <c r="B4333" s="2" t="s">
        <v>916</v>
      </c>
      <c r="C4333" s="35">
        <v>3</v>
      </c>
    </row>
    <row r="4334" spans="1:3">
      <c r="A4334" t="s">
        <v>932</v>
      </c>
      <c r="B4334" s="2" t="s">
        <v>917</v>
      </c>
      <c r="C4334" s="35">
        <v>27</v>
      </c>
    </row>
    <row r="4335" spans="1:3">
      <c r="A4335" t="s">
        <v>932</v>
      </c>
      <c r="B4335" s="2" t="s">
        <v>920</v>
      </c>
      <c r="C4335" s="35">
        <v>3</v>
      </c>
    </row>
    <row r="4336" spans="1:3">
      <c r="A4336" t="s">
        <v>932</v>
      </c>
      <c r="B4336" s="2" t="s">
        <v>921</v>
      </c>
      <c r="C4336" s="35">
        <v>27</v>
      </c>
    </row>
    <row r="4337" spans="1:3">
      <c r="A4337" t="s">
        <v>932</v>
      </c>
      <c r="B4337" s="2" t="s">
        <v>909</v>
      </c>
      <c r="C4337" s="35">
        <v>24</v>
      </c>
    </row>
    <row r="4338" spans="1:3">
      <c r="A4338" t="s">
        <v>932</v>
      </c>
      <c r="B4338" s="2" t="s">
        <v>910</v>
      </c>
      <c r="C4338" s="35">
        <v>1</v>
      </c>
    </row>
    <row r="4339" spans="1:3">
      <c r="A4339" t="s">
        <v>932</v>
      </c>
      <c r="B4339" s="2" t="s">
        <v>911</v>
      </c>
      <c r="C4339" s="35">
        <v>25</v>
      </c>
    </row>
    <row r="4340" spans="1:3">
      <c r="A4340" t="s">
        <v>932</v>
      </c>
      <c r="B4340" s="2" t="s">
        <v>898</v>
      </c>
      <c r="C4340" s="35">
        <v>20</v>
      </c>
    </row>
    <row r="4341" spans="1:3">
      <c r="A4341" t="s">
        <v>932</v>
      </c>
      <c r="B4341" s="2" t="s">
        <v>841</v>
      </c>
      <c r="C4341" s="35">
        <v>1</v>
      </c>
    </row>
    <row r="4342" spans="1:3">
      <c r="A4342" t="s">
        <v>932</v>
      </c>
      <c r="B4342" s="2" t="s">
        <v>842</v>
      </c>
      <c r="C4342" s="35">
        <v>1</v>
      </c>
    </row>
    <row r="4343" spans="1:3">
      <c r="A4343" t="s">
        <v>932</v>
      </c>
      <c r="B4343" s="2" t="s">
        <v>912</v>
      </c>
      <c r="C4343" s="35">
        <v>22</v>
      </c>
    </row>
    <row r="4344" spans="1:3">
      <c r="A4344" t="s">
        <v>698</v>
      </c>
      <c r="B4344" s="2" t="s">
        <v>879</v>
      </c>
      <c r="C4344" s="35">
        <v>3</v>
      </c>
    </row>
    <row r="4345" spans="1:3">
      <c r="A4345" t="s">
        <v>698</v>
      </c>
      <c r="B4345" s="2" t="s">
        <v>906</v>
      </c>
      <c r="C4345" s="35">
        <v>9</v>
      </c>
    </row>
    <row r="4346" spans="1:3">
      <c r="A4346" t="s">
        <v>698</v>
      </c>
      <c r="B4346" s="2" t="s">
        <v>908</v>
      </c>
      <c r="C4346" s="35">
        <v>23</v>
      </c>
    </row>
    <row r="4347" spans="1:3">
      <c r="A4347" t="s">
        <v>698</v>
      </c>
      <c r="B4347" s="2" t="s">
        <v>916</v>
      </c>
      <c r="C4347" s="35">
        <v>3</v>
      </c>
    </row>
    <row r="4348" spans="1:3">
      <c r="A4348" t="s">
        <v>698</v>
      </c>
      <c r="B4348" s="2" t="s">
        <v>917</v>
      </c>
      <c r="C4348" s="35">
        <v>27</v>
      </c>
    </row>
    <row r="4349" spans="1:3">
      <c r="A4349" t="s">
        <v>698</v>
      </c>
      <c r="B4349" s="2" t="s">
        <v>885</v>
      </c>
      <c r="C4349" s="35">
        <v>3</v>
      </c>
    </row>
    <row r="4350" spans="1:3">
      <c r="A4350" t="s">
        <v>698</v>
      </c>
      <c r="B4350" s="2" t="s">
        <v>927</v>
      </c>
      <c r="C4350" s="35">
        <v>1</v>
      </c>
    </row>
    <row r="4351" spans="1:3">
      <c r="A4351" t="s">
        <v>698</v>
      </c>
      <c r="B4351" s="2" t="s">
        <v>729</v>
      </c>
      <c r="C4351" s="35">
        <v>1</v>
      </c>
    </row>
    <row r="4352" spans="1:3">
      <c r="A4352" t="s">
        <v>698</v>
      </c>
      <c r="B4352" s="2" t="s">
        <v>920</v>
      </c>
      <c r="C4352" s="35">
        <v>3</v>
      </c>
    </row>
    <row r="4353" spans="1:3">
      <c r="A4353" t="s">
        <v>698</v>
      </c>
      <c r="B4353" s="2" t="s">
        <v>921</v>
      </c>
      <c r="C4353" s="35">
        <v>27</v>
      </c>
    </row>
    <row r="4354" spans="1:3">
      <c r="A4354" t="s">
        <v>698</v>
      </c>
      <c r="B4354" s="2" t="s">
        <v>890</v>
      </c>
      <c r="C4354" s="35">
        <v>1</v>
      </c>
    </row>
    <row r="4355" spans="1:3">
      <c r="A4355" t="s">
        <v>698</v>
      </c>
      <c r="B4355" s="2" t="s">
        <v>922</v>
      </c>
      <c r="C4355" s="35">
        <v>3</v>
      </c>
    </row>
    <row r="4356" spans="1:3">
      <c r="A4356" t="s">
        <v>698</v>
      </c>
      <c r="B4356" s="2" t="s">
        <v>923</v>
      </c>
      <c r="C4356" s="35">
        <v>3</v>
      </c>
    </row>
    <row r="4357" spans="1:3">
      <c r="A4357" t="s">
        <v>698</v>
      </c>
      <c r="B4357" s="2" t="s">
        <v>924</v>
      </c>
      <c r="C4357" s="35">
        <v>3</v>
      </c>
    </row>
    <row r="4358" spans="1:3">
      <c r="A4358" t="s">
        <v>698</v>
      </c>
      <c r="B4358" s="2" t="s">
        <v>766</v>
      </c>
      <c r="C4358" s="35">
        <v>3</v>
      </c>
    </row>
    <row r="4359" spans="1:3">
      <c r="A4359" t="s">
        <v>698</v>
      </c>
      <c r="B4359" s="2" t="s">
        <v>892</v>
      </c>
      <c r="C4359" s="35">
        <v>19</v>
      </c>
    </row>
    <row r="4360" spans="1:3">
      <c r="A4360" t="s">
        <v>698</v>
      </c>
      <c r="B4360" s="2" t="s">
        <v>893</v>
      </c>
      <c r="C4360" s="35">
        <v>19</v>
      </c>
    </row>
    <row r="4361" spans="1:3">
      <c r="A4361" t="s">
        <v>698</v>
      </c>
      <c r="B4361" s="2" t="s">
        <v>894</v>
      </c>
      <c r="C4361" s="35">
        <v>19</v>
      </c>
    </row>
    <row r="4362" spans="1:3">
      <c r="A4362" t="s">
        <v>698</v>
      </c>
      <c r="B4362" s="2" t="s">
        <v>819</v>
      </c>
      <c r="C4362" s="35">
        <v>1</v>
      </c>
    </row>
    <row r="4363" spans="1:3">
      <c r="A4363" t="s">
        <v>698</v>
      </c>
      <c r="B4363" s="2" t="s">
        <v>899</v>
      </c>
      <c r="C4363" s="35">
        <v>21</v>
      </c>
    </row>
    <row r="4364" spans="1:3">
      <c r="A4364" t="s">
        <v>698</v>
      </c>
      <c r="B4364" s="2" t="s">
        <v>900</v>
      </c>
      <c r="C4364" s="35">
        <v>3</v>
      </c>
    </row>
    <row r="4365" spans="1:3">
      <c r="A4365" t="s">
        <v>698</v>
      </c>
      <c r="B4365" s="2" t="s">
        <v>841</v>
      </c>
      <c r="C4365" s="35">
        <v>1</v>
      </c>
    </row>
    <row r="4366" spans="1:3">
      <c r="A4366" t="s">
        <v>698</v>
      </c>
      <c r="B4366" s="2" t="s">
        <v>842</v>
      </c>
      <c r="C4366" s="35">
        <v>1</v>
      </c>
    </row>
    <row r="4367" spans="1:3">
      <c r="A4367" t="s">
        <v>699</v>
      </c>
      <c r="B4367" s="2" t="s">
        <v>879</v>
      </c>
      <c r="C4367" s="35">
        <v>3</v>
      </c>
    </row>
    <row r="4368" spans="1:3">
      <c r="A4368" t="s">
        <v>699</v>
      </c>
      <c r="B4368" s="2" t="s">
        <v>914</v>
      </c>
      <c r="C4368" s="35">
        <v>9</v>
      </c>
    </row>
    <row r="4369" spans="1:3">
      <c r="A4369" t="s">
        <v>699</v>
      </c>
      <c r="B4369" s="2" t="s">
        <v>915</v>
      </c>
      <c r="C4369" s="35">
        <v>1</v>
      </c>
    </row>
    <row r="4370" spans="1:3">
      <c r="A4370" t="s">
        <v>699</v>
      </c>
      <c r="B4370" s="2" t="s">
        <v>906</v>
      </c>
      <c r="C4370" s="35">
        <v>9</v>
      </c>
    </row>
    <row r="4371" spans="1:3">
      <c r="A4371" t="s">
        <v>699</v>
      </c>
      <c r="B4371" s="2" t="s">
        <v>907</v>
      </c>
      <c r="C4371" s="35">
        <v>22</v>
      </c>
    </row>
    <row r="4372" spans="1:3">
      <c r="A4372" t="s">
        <v>699</v>
      </c>
      <c r="B4372" s="2" t="s">
        <v>908</v>
      </c>
      <c r="C4372" s="35">
        <v>23</v>
      </c>
    </row>
    <row r="4373" spans="1:3">
      <c r="A4373" t="s">
        <v>699</v>
      </c>
      <c r="B4373" s="2" t="s">
        <v>663</v>
      </c>
      <c r="C4373" s="35">
        <v>1</v>
      </c>
    </row>
    <row r="4374" spans="1:3">
      <c r="A4374" t="s">
        <v>699</v>
      </c>
      <c r="B4374" s="2" t="s">
        <v>916</v>
      </c>
      <c r="C4374" s="35">
        <v>3</v>
      </c>
    </row>
    <row r="4375" spans="1:3">
      <c r="A4375" t="s">
        <v>699</v>
      </c>
      <c r="B4375" s="2" t="s">
        <v>882</v>
      </c>
      <c r="C4375" s="35">
        <v>3</v>
      </c>
    </row>
    <row r="4376" spans="1:3">
      <c r="A4376" t="s">
        <v>699</v>
      </c>
      <c r="B4376" s="2" t="s">
        <v>883</v>
      </c>
      <c r="C4376" s="35">
        <v>3</v>
      </c>
    </row>
    <row r="4377" spans="1:3">
      <c r="A4377" t="s">
        <v>699</v>
      </c>
      <c r="B4377" s="2" t="s">
        <v>884</v>
      </c>
      <c r="C4377" s="35">
        <v>3</v>
      </c>
    </row>
    <row r="4378" spans="1:3">
      <c r="A4378" t="s">
        <v>699</v>
      </c>
      <c r="B4378" s="2" t="s">
        <v>917</v>
      </c>
      <c r="C4378" s="35">
        <v>27</v>
      </c>
    </row>
    <row r="4379" spans="1:3">
      <c r="A4379" t="s">
        <v>699</v>
      </c>
      <c r="B4379" s="2" t="s">
        <v>885</v>
      </c>
      <c r="C4379" s="35">
        <v>3</v>
      </c>
    </row>
    <row r="4380" spans="1:3">
      <c r="A4380" t="s">
        <v>699</v>
      </c>
      <c r="B4380" s="2" t="s">
        <v>918</v>
      </c>
      <c r="C4380" s="35">
        <v>28</v>
      </c>
    </row>
    <row r="4381" spans="1:3">
      <c r="A4381" t="s">
        <v>699</v>
      </c>
      <c r="B4381" s="2" t="s">
        <v>919</v>
      </c>
      <c r="C4381" s="35">
        <v>28</v>
      </c>
    </row>
    <row r="4382" spans="1:3">
      <c r="A4382" t="s">
        <v>699</v>
      </c>
      <c r="B4382" s="2" t="s">
        <v>729</v>
      </c>
      <c r="C4382" s="35">
        <v>1</v>
      </c>
    </row>
    <row r="4383" spans="1:3">
      <c r="A4383" t="s">
        <v>699</v>
      </c>
      <c r="B4383" s="2" t="s">
        <v>920</v>
      </c>
      <c r="C4383" s="35">
        <v>3</v>
      </c>
    </row>
    <row r="4384" spans="1:3">
      <c r="A4384" t="s">
        <v>699</v>
      </c>
      <c r="B4384" s="2" t="s">
        <v>921</v>
      </c>
      <c r="C4384" s="35">
        <v>27</v>
      </c>
    </row>
    <row r="4385" spans="1:3">
      <c r="A4385" t="s">
        <v>699</v>
      </c>
      <c r="B4385" s="2" t="s">
        <v>762</v>
      </c>
      <c r="C4385" s="35">
        <v>3</v>
      </c>
    </row>
    <row r="4386" spans="1:3">
      <c r="A4386" t="s">
        <v>699</v>
      </c>
      <c r="B4386" s="2" t="s">
        <v>890</v>
      </c>
      <c r="C4386" s="35">
        <v>1</v>
      </c>
    </row>
    <row r="4387" spans="1:3">
      <c r="A4387" t="s">
        <v>699</v>
      </c>
      <c r="B4387" s="2" t="s">
        <v>922</v>
      </c>
      <c r="C4387" s="35">
        <v>3</v>
      </c>
    </row>
    <row r="4388" spans="1:3">
      <c r="A4388" t="s">
        <v>699</v>
      </c>
      <c r="B4388" s="2" t="s">
        <v>923</v>
      </c>
      <c r="C4388" s="35">
        <v>3</v>
      </c>
    </row>
    <row r="4389" spans="1:3">
      <c r="A4389" t="s">
        <v>699</v>
      </c>
      <c r="B4389" s="2" t="s">
        <v>924</v>
      </c>
      <c r="C4389" s="35">
        <v>3</v>
      </c>
    </row>
    <row r="4390" spans="1:3">
      <c r="A4390" t="s">
        <v>699</v>
      </c>
      <c r="B4390" s="2" t="s">
        <v>892</v>
      </c>
      <c r="C4390" s="35">
        <v>19</v>
      </c>
    </row>
    <row r="4391" spans="1:3">
      <c r="A4391" t="s">
        <v>699</v>
      </c>
      <c r="B4391" s="2" t="s">
        <v>893</v>
      </c>
      <c r="C4391" s="35">
        <v>19</v>
      </c>
    </row>
    <row r="4392" spans="1:3">
      <c r="A4392" t="s">
        <v>699</v>
      </c>
      <c r="B4392" s="2" t="s">
        <v>894</v>
      </c>
      <c r="C4392" s="35">
        <v>19</v>
      </c>
    </row>
    <row r="4393" spans="1:3">
      <c r="A4393" t="s">
        <v>699</v>
      </c>
      <c r="B4393" s="2" t="s">
        <v>895</v>
      </c>
      <c r="C4393" s="35">
        <v>3</v>
      </c>
    </row>
    <row r="4394" spans="1:3">
      <c r="A4394" t="s">
        <v>699</v>
      </c>
      <c r="B4394" s="2" t="s">
        <v>896</v>
      </c>
      <c r="C4394" s="35">
        <v>3</v>
      </c>
    </row>
    <row r="4395" spans="1:3">
      <c r="A4395" t="s">
        <v>699</v>
      </c>
      <c r="B4395" s="2" t="s">
        <v>819</v>
      </c>
      <c r="C4395" s="35">
        <v>1</v>
      </c>
    </row>
    <row r="4396" spans="1:3">
      <c r="A4396" t="s">
        <v>699</v>
      </c>
      <c r="B4396" s="2" t="s">
        <v>897</v>
      </c>
      <c r="C4396" s="35">
        <v>3</v>
      </c>
    </row>
    <row r="4397" spans="1:3">
      <c r="A4397" t="s">
        <v>699</v>
      </c>
      <c r="B4397" s="2" t="s">
        <v>925</v>
      </c>
      <c r="C4397" s="35">
        <v>28</v>
      </c>
    </row>
    <row r="4398" spans="1:3">
      <c r="A4398" t="s">
        <v>699</v>
      </c>
      <c r="B4398" s="2" t="s">
        <v>899</v>
      </c>
      <c r="C4398" s="35">
        <v>21</v>
      </c>
    </row>
    <row r="4399" spans="1:3">
      <c r="A4399" t="s">
        <v>699</v>
      </c>
      <c r="B4399" s="2" t="s">
        <v>900</v>
      </c>
      <c r="C4399" s="35">
        <v>3</v>
      </c>
    </row>
    <row r="4400" spans="1:3">
      <c r="A4400" t="s">
        <v>699</v>
      </c>
      <c r="B4400" s="2" t="s">
        <v>841</v>
      </c>
      <c r="C4400" s="35">
        <v>1</v>
      </c>
    </row>
    <row r="4401" spans="1:3">
      <c r="A4401" t="s">
        <v>699</v>
      </c>
      <c r="B4401" s="2" t="s">
        <v>842</v>
      </c>
      <c r="C4401" s="35">
        <v>1</v>
      </c>
    </row>
    <row r="4402" spans="1:3">
      <c r="A4402" t="s">
        <v>699</v>
      </c>
      <c r="B4402" s="2" t="s">
        <v>901</v>
      </c>
      <c r="C4402" s="35">
        <v>3</v>
      </c>
    </row>
    <row r="4403" spans="1:3">
      <c r="A4403" t="s">
        <v>699</v>
      </c>
      <c r="B4403" s="2" t="s">
        <v>912</v>
      </c>
      <c r="C4403" s="35">
        <v>22</v>
      </c>
    </row>
    <row r="4404" spans="1:3">
      <c r="A4404" t="s">
        <v>699</v>
      </c>
      <c r="B4404" s="2" t="s">
        <v>854</v>
      </c>
      <c r="C4404" s="35">
        <v>3</v>
      </c>
    </row>
    <row r="4405" spans="1:3">
      <c r="A4405" t="s">
        <v>699</v>
      </c>
      <c r="B4405" s="2" t="s">
        <v>868</v>
      </c>
      <c r="C4405" s="35">
        <v>5</v>
      </c>
    </row>
    <row r="4406" spans="1:3">
      <c r="A4406" t="s">
        <v>699</v>
      </c>
      <c r="B4406" s="2" t="s">
        <v>926</v>
      </c>
      <c r="C4406" s="35">
        <v>28</v>
      </c>
    </row>
    <row r="4407" spans="1:3">
      <c r="A4407" t="s">
        <v>700</v>
      </c>
      <c r="B4407" s="2" t="s">
        <v>879</v>
      </c>
      <c r="C4407" s="35">
        <v>3</v>
      </c>
    </row>
    <row r="4408" spans="1:3">
      <c r="A4408" t="s">
        <v>700</v>
      </c>
      <c r="B4408" s="2" t="s">
        <v>906</v>
      </c>
      <c r="C4408" s="35">
        <v>9</v>
      </c>
    </row>
    <row r="4409" spans="1:3">
      <c r="A4409" t="s">
        <v>700</v>
      </c>
      <c r="B4409" s="2" t="s">
        <v>908</v>
      </c>
      <c r="C4409" s="35">
        <v>23</v>
      </c>
    </row>
    <row r="4410" spans="1:3">
      <c r="A4410" t="s">
        <v>700</v>
      </c>
      <c r="B4410" s="2" t="s">
        <v>916</v>
      </c>
      <c r="C4410" s="35">
        <v>3</v>
      </c>
    </row>
    <row r="4411" spans="1:3">
      <c r="A4411" t="s">
        <v>700</v>
      </c>
      <c r="B4411" s="2" t="s">
        <v>917</v>
      </c>
      <c r="C4411" s="35">
        <v>27</v>
      </c>
    </row>
    <row r="4412" spans="1:3">
      <c r="A4412" t="s">
        <v>700</v>
      </c>
      <c r="B4412" s="2" t="s">
        <v>885</v>
      </c>
      <c r="C4412" s="35">
        <v>3</v>
      </c>
    </row>
    <row r="4413" spans="1:3">
      <c r="A4413" t="s">
        <v>700</v>
      </c>
      <c r="B4413" s="2" t="s">
        <v>927</v>
      </c>
      <c r="C4413" s="35">
        <v>1</v>
      </c>
    </row>
    <row r="4414" spans="1:3">
      <c r="A4414" t="s">
        <v>700</v>
      </c>
      <c r="B4414" s="2" t="s">
        <v>729</v>
      </c>
      <c r="C4414" s="35">
        <v>1</v>
      </c>
    </row>
    <row r="4415" spans="1:3">
      <c r="A4415" t="s">
        <v>700</v>
      </c>
      <c r="B4415" s="2" t="s">
        <v>920</v>
      </c>
      <c r="C4415" s="35">
        <v>3</v>
      </c>
    </row>
    <row r="4416" spans="1:3">
      <c r="A4416" t="s">
        <v>700</v>
      </c>
      <c r="B4416" s="2" t="s">
        <v>921</v>
      </c>
      <c r="C4416" s="35">
        <v>27</v>
      </c>
    </row>
    <row r="4417" spans="1:3">
      <c r="A4417" t="s">
        <v>700</v>
      </c>
      <c r="B4417" s="2" t="s">
        <v>890</v>
      </c>
      <c r="C4417" s="35">
        <v>1</v>
      </c>
    </row>
    <row r="4418" spans="1:3">
      <c r="A4418" t="s">
        <v>700</v>
      </c>
      <c r="B4418" s="2" t="s">
        <v>922</v>
      </c>
      <c r="C4418" s="35">
        <v>3</v>
      </c>
    </row>
    <row r="4419" spans="1:3">
      <c r="A4419" t="s">
        <v>700</v>
      </c>
      <c r="B4419" s="2" t="s">
        <v>923</v>
      </c>
      <c r="C4419" s="35">
        <v>3</v>
      </c>
    </row>
    <row r="4420" spans="1:3">
      <c r="A4420" t="s">
        <v>700</v>
      </c>
      <c r="B4420" s="2" t="s">
        <v>924</v>
      </c>
      <c r="C4420" s="35">
        <v>3</v>
      </c>
    </row>
    <row r="4421" spans="1:3">
      <c r="A4421" t="s">
        <v>700</v>
      </c>
      <c r="B4421" s="2" t="s">
        <v>766</v>
      </c>
      <c r="C4421" s="35">
        <v>3</v>
      </c>
    </row>
    <row r="4422" spans="1:3">
      <c r="A4422" t="s">
        <v>700</v>
      </c>
      <c r="B4422" s="2" t="s">
        <v>892</v>
      </c>
      <c r="C4422" s="35">
        <v>19</v>
      </c>
    </row>
    <row r="4423" spans="1:3">
      <c r="A4423" t="s">
        <v>700</v>
      </c>
      <c r="B4423" s="2" t="s">
        <v>893</v>
      </c>
      <c r="C4423" s="35">
        <v>19</v>
      </c>
    </row>
    <row r="4424" spans="1:3">
      <c r="A4424" t="s">
        <v>700</v>
      </c>
      <c r="B4424" s="2" t="s">
        <v>894</v>
      </c>
      <c r="C4424" s="35">
        <v>19</v>
      </c>
    </row>
    <row r="4425" spans="1:3">
      <c r="A4425" t="s">
        <v>700</v>
      </c>
      <c r="B4425" s="2" t="s">
        <v>819</v>
      </c>
      <c r="C4425" s="35">
        <v>1</v>
      </c>
    </row>
    <row r="4426" spans="1:3">
      <c r="A4426" t="s">
        <v>700</v>
      </c>
      <c r="B4426" s="2" t="s">
        <v>899</v>
      </c>
      <c r="C4426" s="35">
        <v>21</v>
      </c>
    </row>
    <row r="4427" spans="1:3">
      <c r="A4427" t="s">
        <v>700</v>
      </c>
      <c r="B4427" s="2" t="s">
        <v>900</v>
      </c>
      <c r="C4427" s="35">
        <v>3</v>
      </c>
    </row>
    <row r="4428" spans="1:3">
      <c r="A4428" t="s">
        <v>700</v>
      </c>
      <c r="B4428" s="2" t="s">
        <v>841</v>
      </c>
      <c r="C4428" s="35">
        <v>1</v>
      </c>
    </row>
    <row r="4429" spans="1:3">
      <c r="A4429" t="s">
        <v>700</v>
      </c>
      <c r="B4429" s="2" t="s">
        <v>842</v>
      </c>
      <c r="C4429" s="35">
        <v>1</v>
      </c>
    </row>
    <row r="4430" spans="1:3">
      <c r="A4430" t="s">
        <v>701</v>
      </c>
      <c r="B4430" s="2" t="s">
        <v>879</v>
      </c>
      <c r="C4430" s="35">
        <v>3</v>
      </c>
    </row>
    <row r="4431" spans="1:3">
      <c r="A4431" t="s">
        <v>701</v>
      </c>
      <c r="B4431" s="2" t="s">
        <v>906</v>
      </c>
      <c r="C4431" s="35">
        <v>9</v>
      </c>
    </row>
    <row r="4432" spans="1:3">
      <c r="A4432" t="s">
        <v>701</v>
      </c>
      <c r="B4432" s="2" t="s">
        <v>908</v>
      </c>
      <c r="C4432" s="35">
        <v>23</v>
      </c>
    </row>
    <row r="4433" spans="1:3">
      <c r="A4433" t="s">
        <v>701</v>
      </c>
      <c r="B4433" s="2" t="s">
        <v>916</v>
      </c>
      <c r="C4433" s="35">
        <v>3</v>
      </c>
    </row>
    <row r="4434" spans="1:3">
      <c r="A4434" t="s">
        <v>701</v>
      </c>
      <c r="B4434" s="2" t="s">
        <v>917</v>
      </c>
      <c r="C4434" s="35">
        <v>27</v>
      </c>
    </row>
    <row r="4435" spans="1:3">
      <c r="A4435" t="s">
        <v>701</v>
      </c>
      <c r="B4435" s="2" t="s">
        <v>885</v>
      </c>
      <c r="C4435" s="35">
        <v>3</v>
      </c>
    </row>
    <row r="4436" spans="1:3">
      <c r="A4436" t="s">
        <v>701</v>
      </c>
      <c r="B4436" s="2" t="s">
        <v>927</v>
      </c>
      <c r="C4436" s="35">
        <v>1</v>
      </c>
    </row>
    <row r="4437" spans="1:3">
      <c r="A4437" t="s">
        <v>701</v>
      </c>
      <c r="B4437" s="2" t="s">
        <v>729</v>
      </c>
      <c r="C4437" s="35">
        <v>1</v>
      </c>
    </row>
    <row r="4438" spans="1:3">
      <c r="A4438" t="s">
        <v>701</v>
      </c>
      <c r="B4438" s="2" t="s">
        <v>920</v>
      </c>
      <c r="C4438" s="35">
        <v>3</v>
      </c>
    </row>
    <row r="4439" spans="1:3">
      <c r="A4439" t="s">
        <v>701</v>
      </c>
      <c r="B4439" s="2" t="s">
        <v>921</v>
      </c>
      <c r="C4439" s="35">
        <v>27</v>
      </c>
    </row>
    <row r="4440" spans="1:3">
      <c r="A4440" t="s">
        <v>701</v>
      </c>
      <c r="B4440" s="2" t="s">
        <v>890</v>
      </c>
      <c r="C4440" s="35">
        <v>1</v>
      </c>
    </row>
    <row r="4441" spans="1:3">
      <c r="A4441" t="s">
        <v>701</v>
      </c>
      <c r="B4441" s="2" t="s">
        <v>922</v>
      </c>
      <c r="C4441" s="35">
        <v>3</v>
      </c>
    </row>
    <row r="4442" spans="1:3">
      <c r="A4442" t="s">
        <v>701</v>
      </c>
      <c r="B4442" s="2" t="s">
        <v>923</v>
      </c>
      <c r="C4442" s="35">
        <v>3</v>
      </c>
    </row>
    <row r="4443" spans="1:3">
      <c r="A4443" t="s">
        <v>701</v>
      </c>
      <c r="B4443" s="2" t="s">
        <v>924</v>
      </c>
      <c r="C4443" s="35">
        <v>3</v>
      </c>
    </row>
    <row r="4444" spans="1:3">
      <c r="A4444" t="s">
        <v>701</v>
      </c>
      <c r="B4444" s="2" t="s">
        <v>766</v>
      </c>
      <c r="C4444" s="35">
        <v>3</v>
      </c>
    </row>
    <row r="4445" spans="1:3">
      <c r="A4445" t="s">
        <v>701</v>
      </c>
      <c r="B4445" s="2" t="s">
        <v>892</v>
      </c>
      <c r="C4445" s="35">
        <v>19</v>
      </c>
    </row>
    <row r="4446" spans="1:3">
      <c r="A4446" t="s">
        <v>701</v>
      </c>
      <c r="B4446" s="2" t="s">
        <v>893</v>
      </c>
      <c r="C4446" s="35">
        <v>19</v>
      </c>
    </row>
    <row r="4447" spans="1:3">
      <c r="A4447" t="s">
        <v>701</v>
      </c>
      <c r="B4447" s="2" t="s">
        <v>894</v>
      </c>
      <c r="C4447" s="35">
        <v>19</v>
      </c>
    </row>
    <row r="4448" spans="1:3">
      <c r="A4448" t="s">
        <v>701</v>
      </c>
      <c r="B4448" s="2" t="s">
        <v>819</v>
      </c>
      <c r="C4448" s="35">
        <v>1</v>
      </c>
    </row>
    <row r="4449" spans="1:3">
      <c r="A4449" t="s">
        <v>701</v>
      </c>
      <c r="B4449" s="2" t="s">
        <v>899</v>
      </c>
      <c r="C4449" s="35">
        <v>21</v>
      </c>
    </row>
    <row r="4450" spans="1:3">
      <c r="A4450" t="s">
        <v>701</v>
      </c>
      <c r="B4450" s="2" t="s">
        <v>900</v>
      </c>
      <c r="C4450" s="35">
        <v>3</v>
      </c>
    </row>
    <row r="4451" spans="1:3">
      <c r="A4451" t="s">
        <v>701</v>
      </c>
      <c r="B4451" s="2" t="s">
        <v>841</v>
      </c>
      <c r="C4451" s="35">
        <v>1</v>
      </c>
    </row>
    <row r="4452" spans="1:3">
      <c r="A4452" t="s">
        <v>701</v>
      </c>
      <c r="B4452" s="2" t="s">
        <v>842</v>
      </c>
      <c r="C4452" s="35">
        <v>1</v>
      </c>
    </row>
    <row r="4453" spans="1:3">
      <c r="A4453" t="s">
        <v>702</v>
      </c>
      <c r="B4453" s="2" t="s">
        <v>879</v>
      </c>
      <c r="C4453" s="35">
        <v>3</v>
      </c>
    </row>
    <row r="4454" spans="1:3">
      <c r="A4454" t="s">
        <v>702</v>
      </c>
      <c r="B4454" s="2" t="s">
        <v>906</v>
      </c>
      <c r="C4454" s="35">
        <v>9</v>
      </c>
    </row>
    <row r="4455" spans="1:3">
      <c r="A4455" t="s">
        <v>702</v>
      </c>
      <c r="B4455" s="2" t="s">
        <v>908</v>
      </c>
      <c r="C4455" s="35">
        <v>23</v>
      </c>
    </row>
    <row r="4456" spans="1:3">
      <c r="A4456" t="s">
        <v>702</v>
      </c>
      <c r="B4456" s="2" t="s">
        <v>916</v>
      </c>
      <c r="C4456" s="35">
        <v>3</v>
      </c>
    </row>
    <row r="4457" spans="1:3">
      <c r="A4457" t="s">
        <v>702</v>
      </c>
      <c r="B4457" s="2" t="s">
        <v>917</v>
      </c>
      <c r="C4457" s="35">
        <v>27</v>
      </c>
    </row>
    <row r="4458" spans="1:3">
      <c r="A4458" t="s">
        <v>702</v>
      </c>
      <c r="B4458" s="2" t="s">
        <v>885</v>
      </c>
      <c r="C4458" s="35">
        <v>3</v>
      </c>
    </row>
    <row r="4459" spans="1:3">
      <c r="A4459" t="s">
        <v>702</v>
      </c>
      <c r="B4459" s="2" t="s">
        <v>927</v>
      </c>
      <c r="C4459" s="35">
        <v>1</v>
      </c>
    </row>
    <row r="4460" spans="1:3">
      <c r="A4460" t="s">
        <v>702</v>
      </c>
      <c r="B4460" s="2" t="s">
        <v>729</v>
      </c>
      <c r="C4460" s="35">
        <v>1</v>
      </c>
    </row>
    <row r="4461" spans="1:3">
      <c r="A4461" t="s">
        <v>702</v>
      </c>
      <c r="B4461" s="2" t="s">
        <v>920</v>
      </c>
      <c r="C4461" s="35">
        <v>3</v>
      </c>
    </row>
    <row r="4462" spans="1:3">
      <c r="A4462" t="s">
        <v>702</v>
      </c>
      <c r="B4462" s="2" t="s">
        <v>921</v>
      </c>
      <c r="C4462" s="35">
        <v>27</v>
      </c>
    </row>
    <row r="4463" spans="1:3">
      <c r="A4463" t="s">
        <v>702</v>
      </c>
      <c r="B4463" s="2" t="s">
        <v>890</v>
      </c>
      <c r="C4463" s="35">
        <v>1</v>
      </c>
    </row>
    <row r="4464" spans="1:3">
      <c r="A4464" t="s">
        <v>702</v>
      </c>
      <c r="B4464" s="2" t="s">
        <v>922</v>
      </c>
      <c r="C4464" s="35">
        <v>3</v>
      </c>
    </row>
    <row r="4465" spans="1:3">
      <c r="A4465" t="s">
        <v>702</v>
      </c>
      <c r="B4465" s="2" t="s">
        <v>923</v>
      </c>
      <c r="C4465" s="35">
        <v>3</v>
      </c>
    </row>
    <row r="4466" spans="1:3">
      <c r="A4466" t="s">
        <v>702</v>
      </c>
      <c r="B4466" s="2" t="s">
        <v>924</v>
      </c>
      <c r="C4466" s="35">
        <v>3</v>
      </c>
    </row>
    <row r="4467" spans="1:3">
      <c r="A4467" t="s">
        <v>702</v>
      </c>
      <c r="B4467" s="2" t="s">
        <v>766</v>
      </c>
      <c r="C4467" s="35">
        <v>3</v>
      </c>
    </row>
    <row r="4468" spans="1:3">
      <c r="A4468" t="s">
        <v>702</v>
      </c>
      <c r="B4468" s="2" t="s">
        <v>892</v>
      </c>
      <c r="C4468" s="35">
        <v>19</v>
      </c>
    </row>
    <row r="4469" spans="1:3">
      <c r="A4469" t="s">
        <v>702</v>
      </c>
      <c r="B4469" s="2" t="s">
        <v>893</v>
      </c>
      <c r="C4469" s="35">
        <v>19</v>
      </c>
    </row>
    <row r="4470" spans="1:3">
      <c r="A4470" t="s">
        <v>702</v>
      </c>
      <c r="B4470" s="2" t="s">
        <v>894</v>
      </c>
      <c r="C4470" s="35">
        <v>19</v>
      </c>
    </row>
    <row r="4471" spans="1:3">
      <c r="A4471" t="s">
        <v>702</v>
      </c>
      <c r="B4471" s="2" t="s">
        <v>819</v>
      </c>
      <c r="C4471" s="35">
        <v>1</v>
      </c>
    </row>
    <row r="4472" spans="1:3">
      <c r="A4472" t="s">
        <v>702</v>
      </c>
      <c r="B4472" s="2" t="s">
        <v>899</v>
      </c>
      <c r="C4472" s="35">
        <v>21</v>
      </c>
    </row>
    <row r="4473" spans="1:3">
      <c r="A4473" t="s">
        <v>702</v>
      </c>
      <c r="B4473" s="2" t="s">
        <v>900</v>
      </c>
      <c r="C4473" s="35">
        <v>3</v>
      </c>
    </row>
    <row r="4474" spans="1:3">
      <c r="A4474" t="s">
        <v>702</v>
      </c>
      <c r="B4474" s="2" t="s">
        <v>841</v>
      </c>
      <c r="C4474" s="35">
        <v>1</v>
      </c>
    </row>
    <row r="4475" spans="1:3">
      <c r="A4475" t="s">
        <v>702</v>
      </c>
      <c r="B4475" s="2" t="s">
        <v>842</v>
      </c>
      <c r="C4475" s="35">
        <v>1</v>
      </c>
    </row>
    <row r="4476" spans="1:3">
      <c r="A4476" t="s">
        <v>703</v>
      </c>
      <c r="B4476" s="2" t="s">
        <v>907</v>
      </c>
      <c r="C4476" s="35">
        <v>22</v>
      </c>
    </row>
    <row r="4477" spans="1:3">
      <c r="A4477" t="s">
        <v>703</v>
      </c>
      <c r="B4477" s="2" t="s">
        <v>912</v>
      </c>
      <c r="C4477" s="35">
        <v>22</v>
      </c>
    </row>
    <row r="4478" spans="1:3">
      <c r="A4478" t="s">
        <v>704</v>
      </c>
      <c r="B4478" s="2" t="s">
        <v>914</v>
      </c>
      <c r="C4478" s="35">
        <v>9</v>
      </c>
    </row>
    <row r="4479" spans="1:3">
      <c r="A4479" t="s">
        <v>704</v>
      </c>
      <c r="B4479" s="2" t="s">
        <v>915</v>
      </c>
      <c r="C4479" s="35">
        <v>1</v>
      </c>
    </row>
    <row r="4480" spans="1:3">
      <c r="A4480" t="s">
        <v>704</v>
      </c>
      <c r="B4480" s="2" t="s">
        <v>906</v>
      </c>
      <c r="C4480" s="35">
        <v>9</v>
      </c>
    </row>
    <row r="4481" spans="1:3">
      <c r="A4481" t="s">
        <v>704</v>
      </c>
      <c r="B4481" s="2" t="s">
        <v>907</v>
      </c>
      <c r="C4481" s="35">
        <v>22</v>
      </c>
    </row>
    <row r="4482" spans="1:3">
      <c r="A4482" t="s">
        <v>704</v>
      </c>
      <c r="B4482" s="2" t="s">
        <v>908</v>
      </c>
      <c r="C4482" s="35">
        <v>23</v>
      </c>
    </row>
    <row r="4483" spans="1:3">
      <c r="A4483" t="s">
        <v>704</v>
      </c>
      <c r="B4483" s="2" t="s">
        <v>619</v>
      </c>
      <c r="C4483" s="35">
        <v>1</v>
      </c>
    </row>
    <row r="4484" spans="1:3">
      <c r="A4484" t="s">
        <v>704</v>
      </c>
      <c r="B4484" s="2" t="s">
        <v>663</v>
      </c>
      <c r="C4484" s="35">
        <v>1</v>
      </c>
    </row>
    <row r="4485" spans="1:3">
      <c r="A4485" t="s">
        <v>704</v>
      </c>
      <c r="B4485" s="2" t="s">
        <v>916</v>
      </c>
      <c r="C4485" s="35">
        <v>3</v>
      </c>
    </row>
    <row r="4486" spans="1:3">
      <c r="A4486" t="s">
        <v>704</v>
      </c>
      <c r="B4486" s="2" t="s">
        <v>882</v>
      </c>
      <c r="C4486" s="35">
        <v>3</v>
      </c>
    </row>
    <row r="4487" spans="1:3">
      <c r="A4487" t="s">
        <v>704</v>
      </c>
      <c r="B4487" s="2" t="s">
        <v>883</v>
      </c>
      <c r="C4487" s="35">
        <v>3</v>
      </c>
    </row>
    <row r="4488" spans="1:3">
      <c r="A4488" t="s">
        <v>704</v>
      </c>
      <c r="B4488" s="2" t="s">
        <v>884</v>
      </c>
      <c r="C4488" s="35">
        <v>3</v>
      </c>
    </row>
    <row r="4489" spans="1:3">
      <c r="A4489" t="s">
        <v>704</v>
      </c>
      <c r="B4489" s="2" t="s">
        <v>917</v>
      </c>
      <c r="C4489" s="35">
        <v>27</v>
      </c>
    </row>
    <row r="4490" spans="1:3">
      <c r="A4490" t="s">
        <v>704</v>
      </c>
      <c r="B4490" s="2" t="s">
        <v>885</v>
      </c>
      <c r="C4490" s="35">
        <v>3</v>
      </c>
    </row>
    <row r="4491" spans="1:3">
      <c r="A4491" t="s">
        <v>704</v>
      </c>
      <c r="B4491" s="2" t="s">
        <v>918</v>
      </c>
      <c r="C4491" s="35">
        <v>28</v>
      </c>
    </row>
    <row r="4492" spans="1:3">
      <c r="A4492" t="s">
        <v>704</v>
      </c>
      <c r="B4492" s="2" t="s">
        <v>919</v>
      </c>
      <c r="C4492" s="35">
        <v>28</v>
      </c>
    </row>
    <row r="4493" spans="1:3">
      <c r="A4493" t="s">
        <v>704</v>
      </c>
      <c r="B4493" s="2" t="s">
        <v>729</v>
      </c>
      <c r="C4493" s="35">
        <v>1</v>
      </c>
    </row>
    <row r="4494" spans="1:3">
      <c r="A4494" t="s">
        <v>704</v>
      </c>
      <c r="B4494" s="2" t="s">
        <v>920</v>
      </c>
      <c r="C4494" s="35">
        <v>3</v>
      </c>
    </row>
    <row r="4495" spans="1:3">
      <c r="A4495" t="s">
        <v>704</v>
      </c>
      <c r="B4495" s="2" t="s">
        <v>921</v>
      </c>
      <c r="C4495" s="35">
        <v>27</v>
      </c>
    </row>
    <row r="4496" spans="1:3">
      <c r="A4496" t="s">
        <v>704</v>
      </c>
      <c r="B4496" s="2" t="s">
        <v>762</v>
      </c>
      <c r="C4496" s="35">
        <v>3</v>
      </c>
    </row>
    <row r="4497" spans="1:3">
      <c r="A4497" t="s">
        <v>704</v>
      </c>
      <c r="B4497" s="2" t="s">
        <v>890</v>
      </c>
      <c r="C4497" s="35">
        <v>1</v>
      </c>
    </row>
    <row r="4498" spans="1:3">
      <c r="A4498" t="s">
        <v>704</v>
      </c>
      <c r="B4498" s="2" t="s">
        <v>922</v>
      </c>
      <c r="C4498" s="35">
        <v>3</v>
      </c>
    </row>
    <row r="4499" spans="1:3">
      <c r="A4499" t="s">
        <v>704</v>
      </c>
      <c r="B4499" s="2" t="s">
        <v>923</v>
      </c>
      <c r="C4499" s="35">
        <v>3</v>
      </c>
    </row>
    <row r="4500" spans="1:3">
      <c r="A4500" t="s">
        <v>704</v>
      </c>
      <c r="B4500" s="2" t="s">
        <v>924</v>
      </c>
      <c r="C4500" s="35">
        <v>3</v>
      </c>
    </row>
    <row r="4501" spans="1:3">
      <c r="A4501" t="s">
        <v>704</v>
      </c>
      <c r="B4501" s="2" t="s">
        <v>892</v>
      </c>
      <c r="C4501" s="35">
        <v>19</v>
      </c>
    </row>
    <row r="4502" spans="1:3">
      <c r="A4502" t="s">
        <v>704</v>
      </c>
      <c r="B4502" s="2" t="s">
        <v>893</v>
      </c>
      <c r="C4502" s="35">
        <v>19</v>
      </c>
    </row>
    <row r="4503" spans="1:3">
      <c r="A4503" t="s">
        <v>704</v>
      </c>
      <c r="B4503" s="2" t="s">
        <v>894</v>
      </c>
      <c r="C4503" s="35">
        <v>19</v>
      </c>
    </row>
    <row r="4504" spans="1:3">
      <c r="A4504" t="s">
        <v>704</v>
      </c>
      <c r="B4504" s="2" t="s">
        <v>895</v>
      </c>
      <c r="C4504" s="35">
        <v>3</v>
      </c>
    </row>
    <row r="4505" spans="1:3">
      <c r="A4505" t="s">
        <v>704</v>
      </c>
      <c r="B4505" s="2" t="s">
        <v>896</v>
      </c>
      <c r="C4505" s="35">
        <v>3</v>
      </c>
    </row>
    <row r="4506" spans="1:3">
      <c r="A4506" t="s">
        <v>704</v>
      </c>
      <c r="B4506" s="2" t="s">
        <v>819</v>
      </c>
      <c r="C4506" s="35">
        <v>1</v>
      </c>
    </row>
    <row r="4507" spans="1:3">
      <c r="A4507" t="s">
        <v>704</v>
      </c>
      <c r="B4507" s="2" t="s">
        <v>897</v>
      </c>
      <c r="C4507" s="35">
        <v>3</v>
      </c>
    </row>
    <row r="4508" spans="1:3">
      <c r="A4508" t="s">
        <v>704</v>
      </c>
      <c r="B4508" s="2" t="s">
        <v>925</v>
      </c>
      <c r="C4508" s="35">
        <v>28</v>
      </c>
    </row>
    <row r="4509" spans="1:3">
      <c r="A4509" t="s">
        <v>704</v>
      </c>
      <c r="B4509" s="2" t="s">
        <v>899</v>
      </c>
      <c r="C4509" s="35">
        <v>21</v>
      </c>
    </row>
    <row r="4510" spans="1:3">
      <c r="A4510" t="s">
        <v>704</v>
      </c>
      <c r="B4510" s="2" t="s">
        <v>900</v>
      </c>
      <c r="C4510" s="35">
        <v>3</v>
      </c>
    </row>
    <row r="4511" spans="1:3">
      <c r="A4511" t="s">
        <v>704</v>
      </c>
      <c r="B4511" s="2" t="s">
        <v>841</v>
      </c>
      <c r="C4511" s="35">
        <v>1</v>
      </c>
    </row>
    <row r="4512" spans="1:3">
      <c r="A4512" t="s">
        <v>704</v>
      </c>
      <c r="B4512" s="2" t="s">
        <v>842</v>
      </c>
      <c r="C4512" s="35">
        <v>1</v>
      </c>
    </row>
    <row r="4513" spans="1:3">
      <c r="A4513" t="s">
        <v>704</v>
      </c>
      <c r="B4513" s="2" t="s">
        <v>901</v>
      </c>
      <c r="C4513" s="35">
        <v>3</v>
      </c>
    </row>
    <row r="4514" spans="1:3">
      <c r="A4514" t="s">
        <v>704</v>
      </c>
      <c r="B4514" s="2" t="s">
        <v>912</v>
      </c>
      <c r="C4514" s="35">
        <v>22</v>
      </c>
    </row>
    <row r="4515" spans="1:3">
      <c r="A4515" t="s">
        <v>704</v>
      </c>
      <c r="B4515" s="2" t="s">
        <v>854</v>
      </c>
      <c r="C4515" s="35">
        <v>3</v>
      </c>
    </row>
    <row r="4516" spans="1:3">
      <c r="A4516" t="s">
        <v>704</v>
      </c>
      <c r="B4516" s="2" t="s">
        <v>868</v>
      </c>
      <c r="C4516" s="35">
        <v>5</v>
      </c>
    </row>
    <row r="4517" spans="1:3">
      <c r="A4517" t="s">
        <v>704</v>
      </c>
      <c r="B4517" s="2" t="s">
        <v>926</v>
      </c>
      <c r="C4517" s="35">
        <v>28</v>
      </c>
    </row>
    <row r="4518" spans="1:3">
      <c r="A4518" t="s">
        <v>705</v>
      </c>
      <c r="B4518" s="2" t="s">
        <v>879</v>
      </c>
      <c r="C4518" s="35">
        <v>3</v>
      </c>
    </row>
    <row r="4519" spans="1:3">
      <c r="A4519" t="s">
        <v>705</v>
      </c>
      <c r="B4519" s="2" t="s">
        <v>906</v>
      </c>
      <c r="C4519" s="35">
        <v>9</v>
      </c>
    </row>
    <row r="4520" spans="1:3">
      <c r="A4520" t="s">
        <v>705</v>
      </c>
      <c r="B4520" s="2" t="s">
        <v>908</v>
      </c>
      <c r="C4520" s="35">
        <v>23</v>
      </c>
    </row>
    <row r="4521" spans="1:3">
      <c r="A4521" t="s">
        <v>705</v>
      </c>
      <c r="B4521" s="2" t="s">
        <v>916</v>
      </c>
      <c r="C4521" s="35">
        <v>3</v>
      </c>
    </row>
    <row r="4522" spans="1:3">
      <c r="A4522" t="s">
        <v>705</v>
      </c>
      <c r="B4522" s="2" t="s">
        <v>917</v>
      </c>
      <c r="C4522" s="35">
        <v>27</v>
      </c>
    </row>
    <row r="4523" spans="1:3">
      <c r="A4523" t="s">
        <v>705</v>
      </c>
      <c r="B4523" s="2" t="s">
        <v>927</v>
      </c>
      <c r="C4523" s="35">
        <v>1</v>
      </c>
    </row>
    <row r="4524" spans="1:3">
      <c r="A4524" t="s">
        <v>705</v>
      </c>
      <c r="B4524" s="2" t="s">
        <v>920</v>
      </c>
      <c r="C4524" s="35">
        <v>3</v>
      </c>
    </row>
    <row r="4525" spans="1:3">
      <c r="A4525" t="s">
        <v>705</v>
      </c>
      <c r="B4525" s="2" t="s">
        <v>921</v>
      </c>
      <c r="C4525" s="35">
        <v>27</v>
      </c>
    </row>
    <row r="4526" spans="1:3">
      <c r="A4526" t="s">
        <v>705</v>
      </c>
      <c r="B4526" s="2" t="s">
        <v>890</v>
      </c>
      <c r="C4526" s="35">
        <v>1</v>
      </c>
    </row>
    <row r="4527" spans="1:3">
      <c r="A4527" t="s">
        <v>705</v>
      </c>
      <c r="B4527" s="2" t="s">
        <v>922</v>
      </c>
      <c r="C4527" s="35">
        <v>3</v>
      </c>
    </row>
    <row r="4528" spans="1:3">
      <c r="A4528" t="s">
        <v>705</v>
      </c>
      <c r="B4528" s="2" t="s">
        <v>923</v>
      </c>
      <c r="C4528" s="35">
        <v>3</v>
      </c>
    </row>
    <row r="4529" spans="1:3">
      <c r="A4529" t="s">
        <v>705</v>
      </c>
      <c r="B4529" s="2" t="s">
        <v>924</v>
      </c>
      <c r="C4529" s="35">
        <v>3</v>
      </c>
    </row>
    <row r="4530" spans="1:3">
      <c r="A4530" t="s">
        <v>705</v>
      </c>
      <c r="B4530" s="2" t="s">
        <v>766</v>
      </c>
      <c r="C4530" s="35">
        <v>3</v>
      </c>
    </row>
    <row r="4531" spans="1:3">
      <c r="A4531" t="s">
        <v>705</v>
      </c>
      <c r="B4531" s="2" t="s">
        <v>892</v>
      </c>
      <c r="C4531" s="35">
        <v>19</v>
      </c>
    </row>
    <row r="4532" spans="1:3">
      <c r="A4532" t="s">
        <v>705</v>
      </c>
      <c r="B4532" s="2" t="s">
        <v>893</v>
      </c>
      <c r="C4532" s="35">
        <v>19</v>
      </c>
    </row>
    <row r="4533" spans="1:3">
      <c r="A4533" t="s">
        <v>705</v>
      </c>
      <c r="B4533" s="2" t="s">
        <v>894</v>
      </c>
      <c r="C4533" s="35">
        <v>19</v>
      </c>
    </row>
    <row r="4534" spans="1:3">
      <c r="A4534" t="s">
        <v>705</v>
      </c>
      <c r="B4534" s="2" t="s">
        <v>819</v>
      </c>
      <c r="C4534" s="35">
        <v>1</v>
      </c>
    </row>
    <row r="4535" spans="1:3">
      <c r="A4535" t="s">
        <v>705</v>
      </c>
      <c r="B4535" s="2" t="s">
        <v>900</v>
      </c>
      <c r="C4535" s="35">
        <v>3</v>
      </c>
    </row>
    <row r="4536" spans="1:3">
      <c r="A4536" t="s">
        <v>706</v>
      </c>
      <c r="B4536" s="2" t="s">
        <v>907</v>
      </c>
      <c r="C4536" s="35">
        <v>22</v>
      </c>
    </row>
    <row r="4537" spans="1:3">
      <c r="A4537" t="s">
        <v>706</v>
      </c>
      <c r="B4537" s="2" t="s">
        <v>916</v>
      </c>
      <c r="C4537" s="35">
        <v>3</v>
      </c>
    </row>
    <row r="4538" spans="1:3">
      <c r="A4538" t="s">
        <v>706</v>
      </c>
      <c r="B4538" s="2" t="s">
        <v>917</v>
      </c>
      <c r="C4538" s="35">
        <v>27</v>
      </c>
    </row>
    <row r="4539" spans="1:3">
      <c r="A4539" t="s">
        <v>706</v>
      </c>
      <c r="B4539" s="2" t="s">
        <v>920</v>
      </c>
      <c r="C4539" s="35">
        <v>3</v>
      </c>
    </row>
    <row r="4540" spans="1:3">
      <c r="A4540" t="s">
        <v>706</v>
      </c>
      <c r="B4540" s="2" t="s">
        <v>921</v>
      </c>
      <c r="C4540" s="35">
        <v>27</v>
      </c>
    </row>
    <row r="4541" spans="1:3">
      <c r="A4541" t="s">
        <v>706</v>
      </c>
      <c r="B4541" s="2" t="s">
        <v>909</v>
      </c>
      <c r="C4541" s="35">
        <v>24</v>
      </c>
    </row>
    <row r="4542" spans="1:3">
      <c r="A4542" t="s">
        <v>706</v>
      </c>
      <c r="B4542" s="2" t="s">
        <v>910</v>
      </c>
      <c r="C4542" s="35">
        <v>1</v>
      </c>
    </row>
    <row r="4543" spans="1:3">
      <c r="A4543" t="s">
        <v>706</v>
      </c>
      <c r="B4543" s="2" t="s">
        <v>911</v>
      </c>
      <c r="C4543" s="35">
        <v>25</v>
      </c>
    </row>
    <row r="4544" spans="1:3">
      <c r="A4544" t="s">
        <v>706</v>
      </c>
      <c r="B4544" s="2" t="s">
        <v>898</v>
      </c>
      <c r="C4544" s="35">
        <v>20</v>
      </c>
    </row>
    <row r="4545" spans="1:3">
      <c r="A4545" t="s">
        <v>706</v>
      </c>
      <c r="B4545" s="2" t="s">
        <v>841</v>
      </c>
      <c r="C4545" s="35">
        <v>1</v>
      </c>
    </row>
    <row r="4546" spans="1:3">
      <c r="A4546" t="s">
        <v>706</v>
      </c>
      <c r="B4546" s="2" t="s">
        <v>842</v>
      </c>
      <c r="C4546" s="35">
        <v>1</v>
      </c>
    </row>
    <row r="4547" spans="1:3">
      <c r="A4547" t="s">
        <v>706</v>
      </c>
      <c r="B4547" s="2" t="s">
        <v>912</v>
      </c>
      <c r="C4547" s="35">
        <v>22</v>
      </c>
    </row>
    <row r="4548" spans="1:3">
      <c r="A4548" t="s">
        <v>707</v>
      </c>
      <c r="B4548" s="2" t="s">
        <v>914</v>
      </c>
      <c r="C4548" s="35">
        <v>9</v>
      </c>
    </row>
    <row r="4549" spans="1:3">
      <c r="A4549" t="s">
        <v>707</v>
      </c>
      <c r="B4549" s="2" t="s">
        <v>915</v>
      </c>
      <c r="C4549" s="35">
        <v>1</v>
      </c>
    </row>
    <row r="4550" spans="1:3">
      <c r="A4550" t="s">
        <v>707</v>
      </c>
      <c r="B4550" s="2" t="s">
        <v>906</v>
      </c>
      <c r="C4550" s="35">
        <v>9</v>
      </c>
    </row>
    <row r="4551" spans="1:3">
      <c r="A4551" t="s">
        <v>707</v>
      </c>
      <c r="B4551" s="2" t="s">
        <v>907</v>
      </c>
      <c r="C4551" s="35">
        <v>22</v>
      </c>
    </row>
    <row r="4552" spans="1:3">
      <c r="A4552" t="s">
        <v>707</v>
      </c>
      <c r="B4552" s="2" t="s">
        <v>908</v>
      </c>
      <c r="C4552" s="35">
        <v>23</v>
      </c>
    </row>
    <row r="4553" spans="1:3">
      <c r="A4553" t="s">
        <v>707</v>
      </c>
      <c r="B4553" s="2" t="s">
        <v>619</v>
      </c>
      <c r="C4553" s="35">
        <v>1</v>
      </c>
    </row>
    <row r="4554" spans="1:3">
      <c r="A4554" t="s">
        <v>707</v>
      </c>
      <c r="B4554" s="2" t="s">
        <v>663</v>
      </c>
      <c r="C4554" s="35">
        <v>1</v>
      </c>
    </row>
    <row r="4555" spans="1:3">
      <c r="A4555" t="s">
        <v>707</v>
      </c>
      <c r="B4555" s="2" t="s">
        <v>916</v>
      </c>
      <c r="C4555" s="35">
        <v>3</v>
      </c>
    </row>
    <row r="4556" spans="1:3">
      <c r="A4556" t="s">
        <v>707</v>
      </c>
      <c r="B4556" s="2" t="s">
        <v>882</v>
      </c>
      <c r="C4556" s="35">
        <v>3</v>
      </c>
    </row>
    <row r="4557" spans="1:3">
      <c r="A4557" t="s">
        <v>707</v>
      </c>
      <c r="B4557" s="2" t="s">
        <v>883</v>
      </c>
      <c r="C4557" s="35">
        <v>3</v>
      </c>
    </row>
    <row r="4558" spans="1:3">
      <c r="A4558" t="s">
        <v>707</v>
      </c>
      <c r="B4558" s="2" t="s">
        <v>884</v>
      </c>
      <c r="C4558" s="35">
        <v>3</v>
      </c>
    </row>
    <row r="4559" spans="1:3">
      <c r="A4559" t="s">
        <v>707</v>
      </c>
      <c r="B4559" s="2" t="s">
        <v>917</v>
      </c>
      <c r="C4559" s="35">
        <v>27</v>
      </c>
    </row>
    <row r="4560" spans="1:3">
      <c r="A4560" t="s">
        <v>707</v>
      </c>
      <c r="B4560" s="2" t="s">
        <v>885</v>
      </c>
      <c r="C4560" s="35">
        <v>3</v>
      </c>
    </row>
    <row r="4561" spans="1:3">
      <c r="A4561" t="s">
        <v>707</v>
      </c>
      <c r="B4561" s="2" t="s">
        <v>918</v>
      </c>
      <c r="C4561" s="35">
        <v>28</v>
      </c>
    </row>
    <row r="4562" spans="1:3">
      <c r="A4562" t="s">
        <v>707</v>
      </c>
      <c r="B4562" s="2" t="s">
        <v>919</v>
      </c>
      <c r="C4562" s="35">
        <v>28</v>
      </c>
    </row>
    <row r="4563" spans="1:3">
      <c r="A4563" t="s">
        <v>707</v>
      </c>
      <c r="B4563" s="2" t="s">
        <v>729</v>
      </c>
      <c r="C4563" s="35">
        <v>1</v>
      </c>
    </row>
    <row r="4564" spans="1:3">
      <c r="A4564" t="s">
        <v>707</v>
      </c>
      <c r="B4564" s="2" t="s">
        <v>920</v>
      </c>
      <c r="C4564" s="35">
        <v>3</v>
      </c>
    </row>
    <row r="4565" spans="1:3">
      <c r="A4565" t="s">
        <v>707</v>
      </c>
      <c r="B4565" s="2" t="s">
        <v>921</v>
      </c>
      <c r="C4565" s="35">
        <v>27</v>
      </c>
    </row>
    <row r="4566" spans="1:3">
      <c r="A4566" t="s">
        <v>707</v>
      </c>
      <c r="B4566" s="2" t="s">
        <v>762</v>
      </c>
      <c r="C4566" s="35">
        <v>3</v>
      </c>
    </row>
    <row r="4567" spans="1:3">
      <c r="A4567" t="s">
        <v>707</v>
      </c>
      <c r="B4567" s="2" t="s">
        <v>890</v>
      </c>
      <c r="C4567" s="35">
        <v>1</v>
      </c>
    </row>
    <row r="4568" spans="1:3">
      <c r="A4568" t="s">
        <v>707</v>
      </c>
      <c r="B4568" s="2" t="s">
        <v>922</v>
      </c>
      <c r="C4568" s="35">
        <v>3</v>
      </c>
    </row>
    <row r="4569" spans="1:3">
      <c r="A4569" t="s">
        <v>707</v>
      </c>
      <c r="B4569" s="2" t="s">
        <v>923</v>
      </c>
      <c r="C4569" s="35">
        <v>3</v>
      </c>
    </row>
    <row r="4570" spans="1:3">
      <c r="A4570" t="s">
        <v>707</v>
      </c>
      <c r="B4570" s="2" t="s">
        <v>924</v>
      </c>
      <c r="C4570" s="35">
        <v>3</v>
      </c>
    </row>
    <row r="4571" spans="1:3">
      <c r="A4571" t="s">
        <v>707</v>
      </c>
      <c r="B4571" s="2" t="s">
        <v>892</v>
      </c>
      <c r="C4571" s="35">
        <v>19</v>
      </c>
    </row>
    <row r="4572" spans="1:3">
      <c r="A4572" t="s">
        <v>707</v>
      </c>
      <c r="B4572" s="2" t="s">
        <v>893</v>
      </c>
      <c r="C4572" s="35">
        <v>19</v>
      </c>
    </row>
    <row r="4573" spans="1:3">
      <c r="A4573" t="s">
        <v>707</v>
      </c>
      <c r="B4573" s="2" t="s">
        <v>894</v>
      </c>
      <c r="C4573" s="35">
        <v>19</v>
      </c>
    </row>
    <row r="4574" spans="1:3">
      <c r="A4574" t="s">
        <v>707</v>
      </c>
      <c r="B4574" s="2" t="s">
        <v>895</v>
      </c>
      <c r="C4574" s="35">
        <v>3</v>
      </c>
    </row>
    <row r="4575" spans="1:3">
      <c r="A4575" t="s">
        <v>707</v>
      </c>
      <c r="B4575" s="2" t="s">
        <v>896</v>
      </c>
      <c r="C4575" s="35">
        <v>3</v>
      </c>
    </row>
    <row r="4576" spans="1:3">
      <c r="A4576" t="s">
        <v>707</v>
      </c>
      <c r="B4576" s="2" t="s">
        <v>819</v>
      </c>
      <c r="C4576" s="35">
        <v>1</v>
      </c>
    </row>
    <row r="4577" spans="1:3">
      <c r="A4577" t="s">
        <v>707</v>
      </c>
      <c r="B4577" s="2" t="s">
        <v>897</v>
      </c>
      <c r="C4577" s="35">
        <v>3</v>
      </c>
    </row>
    <row r="4578" spans="1:3">
      <c r="A4578" t="s">
        <v>707</v>
      </c>
      <c r="B4578" s="2" t="s">
        <v>925</v>
      </c>
      <c r="C4578" s="35">
        <v>28</v>
      </c>
    </row>
    <row r="4579" spans="1:3">
      <c r="A4579" t="s">
        <v>707</v>
      </c>
      <c r="B4579" s="2" t="s">
        <v>899</v>
      </c>
      <c r="C4579" s="35">
        <v>21</v>
      </c>
    </row>
    <row r="4580" spans="1:3">
      <c r="A4580" t="s">
        <v>707</v>
      </c>
      <c r="B4580" s="2" t="s">
        <v>900</v>
      </c>
      <c r="C4580" s="35">
        <v>3</v>
      </c>
    </row>
    <row r="4581" spans="1:3">
      <c r="A4581" t="s">
        <v>707</v>
      </c>
      <c r="B4581" s="2" t="s">
        <v>841</v>
      </c>
      <c r="C4581" s="35">
        <v>1</v>
      </c>
    </row>
    <row r="4582" spans="1:3">
      <c r="A4582" t="s">
        <v>707</v>
      </c>
      <c r="B4582" s="2" t="s">
        <v>842</v>
      </c>
      <c r="C4582" s="35">
        <v>1</v>
      </c>
    </row>
    <row r="4583" spans="1:3">
      <c r="A4583" t="s">
        <v>707</v>
      </c>
      <c r="B4583" s="2" t="s">
        <v>901</v>
      </c>
      <c r="C4583" s="35">
        <v>3</v>
      </c>
    </row>
    <row r="4584" spans="1:3">
      <c r="A4584" t="s">
        <v>707</v>
      </c>
      <c r="B4584" s="2" t="s">
        <v>912</v>
      </c>
      <c r="C4584" s="35">
        <v>22</v>
      </c>
    </row>
    <row r="4585" spans="1:3">
      <c r="A4585" t="s">
        <v>707</v>
      </c>
      <c r="B4585" s="2" t="s">
        <v>854</v>
      </c>
      <c r="C4585" s="35">
        <v>3</v>
      </c>
    </row>
    <row r="4586" spans="1:3">
      <c r="A4586" t="s">
        <v>707</v>
      </c>
      <c r="B4586" s="2" t="s">
        <v>868</v>
      </c>
      <c r="C4586" s="35">
        <v>5</v>
      </c>
    </row>
    <row r="4587" spans="1:3">
      <c r="A4587" t="s">
        <v>707</v>
      </c>
      <c r="B4587" s="2" t="s">
        <v>926</v>
      </c>
      <c r="C4587" s="35">
        <v>28</v>
      </c>
    </row>
    <row r="4588" spans="1:3">
      <c r="A4588" t="s">
        <v>708</v>
      </c>
      <c r="B4588" s="2" t="s">
        <v>879</v>
      </c>
      <c r="C4588" s="35">
        <v>3</v>
      </c>
    </row>
    <row r="4589" spans="1:3">
      <c r="A4589" t="s">
        <v>708</v>
      </c>
      <c r="B4589" s="2" t="s">
        <v>914</v>
      </c>
      <c r="C4589" s="35">
        <v>9</v>
      </c>
    </row>
    <row r="4590" spans="1:3">
      <c r="A4590" t="s">
        <v>708</v>
      </c>
      <c r="B4590" s="2" t="s">
        <v>915</v>
      </c>
      <c r="C4590" s="35">
        <v>1</v>
      </c>
    </row>
    <row r="4591" spans="1:3">
      <c r="A4591" t="s">
        <v>708</v>
      </c>
      <c r="B4591" s="2" t="s">
        <v>906</v>
      </c>
      <c r="C4591" s="35">
        <v>9</v>
      </c>
    </row>
    <row r="4592" spans="1:3">
      <c r="A4592" t="s">
        <v>708</v>
      </c>
      <c r="B4592" s="2" t="s">
        <v>907</v>
      </c>
      <c r="C4592" s="35">
        <v>22</v>
      </c>
    </row>
    <row r="4593" spans="1:3">
      <c r="A4593" t="s">
        <v>708</v>
      </c>
      <c r="B4593" s="2" t="s">
        <v>908</v>
      </c>
      <c r="C4593" s="35">
        <v>23</v>
      </c>
    </row>
    <row r="4594" spans="1:3">
      <c r="A4594" t="s">
        <v>708</v>
      </c>
      <c r="B4594" s="2" t="s">
        <v>619</v>
      </c>
      <c r="C4594" s="35">
        <v>1</v>
      </c>
    </row>
    <row r="4595" spans="1:3">
      <c r="A4595" t="s">
        <v>708</v>
      </c>
      <c r="B4595" s="2" t="s">
        <v>663</v>
      </c>
      <c r="C4595" s="35">
        <v>1</v>
      </c>
    </row>
    <row r="4596" spans="1:3">
      <c r="A4596" t="s">
        <v>708</v>
      </c>
      <c r="B4596" s="2" t="s">
        <v>916</v>
      </c>
      <c r="C4596" s="35">
        <v>3</v>
      </c>
    </row>
    <row r="4597" spans="1:3">
      <c r="A4597" t="s">
        <v>708</v>
      </c>
      <c r="B4597" s="2" t="s">
        <v>882</v>
      </c>
      <c r="C4597" s="35">
        <v>3</v>
      </c>
    </row>
    <row r="4598" spans="1:3">
      <c r="A4598" t="s">
        <v>708</v>
      </c>
      <c r="B4598" s="2" t="s">
        <v>883</v>
      </c>
      <c r="C4598" s="35">
        <v>3</v>
      </c>
    </row>
    <row r="4599" spans="1:3">
      <c r="A4599" t="s">
        <v>708</v>
      </c>
      <c r="B4599" s="2" t="s">
        <v>884</v>
      </c>
      <c r="C4599" s="35">
        <v>3</v>
      </c>
    </row>
    <row r="4600" spans="1:3">
      <c r="A4600" t="s">
        <v>708</v>
      </c>
      <c r="B4600" s="2" t="s">
        <v>917</v>
      </c>
      <c r="C4600" s="35">
        <v>27</v>
      </c>
    </row>
    <row r="4601" spans="1:3">
      <c r="A4601" t="s">
        <v>708</v>
      </c>
      <c r="B4601" s="2" t="s">
        <v>885</v>
      </c>
      <c r="C4601" s="35">
        <v>3</v>
      </c>
    </row>
    <row r="4602" spans="1:3">
      <c r="A4602" t="s">
        <v>708</v>
      </c>
      <c r="B4602" s="2" t="s">
        <v>918</v>
      </c>
      <c r="C4602" s="35">
        <v>28</v>
      </c>
    </row>
    <row r="4603" spans="1:3">
      <c r="A4603" t="s">
        <v>708</v>
      </c>
      <c r="B4603" s="2" t="s">
        <v>919</v>
      </c>
      <c r="C4603" s="35">
        <v>28</v>
      </c>
    </row>
    <row r="4604" spans="1:3">
      <c r="A4604" t="s">
        <v>708</v>
      </c>
      <c r="B4604" s="2" t="s">
        <v>729</v>
      </c>
      <c r="C4604" s="35">
        <v>1</v>
      </c>
    </row>
    <row r="4605" spans="1:3">
      <c r="A4605" t="s">
        <v>708</v>
      </c>
      <c r="B4605" s="2" t="s">
        <v>920</v>
      </c>
      <c r="C4605" s="35">
        <v>3</v>
      </c>
    </row>
    <row r="4606" spans="1:3">
      <c r="A4606" t="s">
        <v>708</v>
      </c>
      <c r="B4606" s="2" t="s">
        <v>921</v>
      </c>
      <c r="C4606" s="35">
        <v>27</v>
      </c>
    </row>
    <row r="4607" spans="1:3">
      <c r="A4607" t="s">
        <v>708</v>
      </c>
      <c r="B4607" s="2" t="s">
        <v>762</v>
      </c>
      <c r="C4607" s="35">
        <v>3</v>
      </c>
    </row>
    <row r="4608" spans="1:3">
      <c r="A4608" t="s">
        <v>708</v>
      </c>
      <c r="B4608" s="2" t="s">
        <v>890</v>
      </c>
      <c r="C4608" s="35">
        <v>1</v>
      </c>
    </row>
    <row r="4609" spans="1:3">
      <c r="A4609" t="s">
        <v>708</v>
      </c>
      <c r="B4609" s="2" t="s">
        <v>922</v>
      </c>
      <c r="C4609" s="35">
        <v>3</v>
      </c>
    </row>
    <row r="4610" spans="1:3">
      <c r="A4610" t="s">
        <v>708</v>
      </c>
      <c r="B4610" s="2" t="s">
        <v>923</v>
      </c>
      <c r="C4610" s="35">
        <v>3</v>
      </c>
    </row>
    <row r="4611" spans="1:3">
      <c r="A4611" t="s">
        <v>708</v>
      </c>
      <c r="B4611" s="2" t="s">
        <v>924</v>
      </c>
      <c r="C4611" s="35">
        <v>3</v>
      </c>
    </row>
    <row r="4612" spans="1:3">
      <c r="A4612" t="s">
        <v>708</v>
      </c>
      <c r="B4612" s="2" t="s">
        <v>892</v>
      </c>
      <c r="C4612" s="35">
        <v>19</v>
      </c>
    </row>
    <row r="4613" spans="1:3">
      <c r="A4613" t="s">
        <v>708</v>
      </c>
      <c r="B4613" s="2" t="s">
        <v>893</v>
      </c>
      <c r="C4613" s="35">
        <v>19</v>
      </c>
    </row>
    <row r="4614" spans="1:3">
      <c r="A4614" t="s">
        <v>708</v>
      </c>
      <c r="B4614" s="2" t="s">
        <v>894</v>
      </c>
      <c r="C4614" s="35">
        <v>19</v>
      </c>
    </row>
    <row r="4615" spans="1:3">
      <c r="A4615" t="s">
        <v>708</v>
      </c>
      <c r="B4615" s="2" t="s">
        <v>895</v>
      </c>
      <c r="C4615" s="35">
        <v>3</v>
      </c>
    </row>
    <row r="4616" spans="1:3">
      <c r="A4616" t="s">
        <v>708</v>
      </c>
      <c r="B4616" s="2" t="s">
        <v>896</v>
      </c>
      <c r="C4616" s="35">
        <v>3</v>
      </c>
    </row>
    <row r="4617" spans="1:3">
      <c r="A4617" t="s">
        <v>708</v>
      </c>
      <c r="B4617" s="2" t="s">
        <v>819</v>
      </c>
      <c r="C4617" s="35">
        <v>1</v>
      </c>
    </row>
    <row r="4618" spans="1:3">
      <c r="A4618" t="s">
        <v>708</v>
      </c>
      <c r="B4618" s="2" t="s">
        <v>897</v>
      </c>
      <c r="C4618" s="35">
        <v>3</v>
      </c>
    </row>
    <row r="4619" spans="1:3">
      <c r="A4619" t="s">
        <v>708</v>
      </c>
      <c r="B4619" s="2" t="s">
        <v>925</v>
      </c>
      <c r="C4619" s="35">
        <v>28</v>
      </c>
    </row>
    <row r="4620" spans="1:3">
      <c r="A4620" t="s">
        <v>708</v>
      </c>
      <c r="B4620" s="2" t="s">
        <v>899</v>
      </c>
      <c r="C4620" s="35">
        <v>21</v>
      </c>
    </row>
    <row r="4621" spans="1:3">
      <c r="A4621" t="s">
        <v>708</v>
      </c>
      <c r="B4621" s="2" t="s">
        <v>900</v>
      </c>
      <c r="C4621" s="35">
        <v>3</v>
      </c>
    </row>
    <row r="4622" spans="1:3">
      <c r="A4622" t="s">
        <v>708</v>
      </c>
      <c r="B4622" s="2" t="s">
        <v>841</v>
      </c>
      <c r="C4622" s="35">
        <v>1</v>
      </c>
    </row>
    <row r="4623" spans="1:3">
      <c r="A4623" t="s">
        <v>708</v>
      </c>
      <c r="B4623" s="2" t="s">
        <v>842</v>
      </c>
      <c r="C4623" s="35">
        <v>1</v>
      </c>
    </row>
    <row r="4624" spans="1:3">
      <c r="A4624" t="s">
        <v>708</v>
      </c>
      <c r="B4624" s="2" t="s">
        <v>901</v>
      </c>
      <c r="C4624" s="35">
        <v>3</v>
      </c>
    </row>
    <row r="4625" spans="1:3">
      <c r="A4625" t="s">
        <v>708</v>
      </c>
      <c r="B4625" s="2" t="s">
        <v>912</v>
      </c>
      <c r="C4625" s="35">
        <v>22</v>
      </c>
    </row>
    <row r="4626" spans="1:3">
      <c r="A4626" t="s">
        <v>708</v>
      </c>
      <c r="B4626" s="2" t="s">
        <v>854</v>
      </c>
      <c r="C4626" s="35">
        <v>3</v>
      </c>
    </row>
    <row r="4627" spans="1:3">
      <c r="A4627" t="s">
        <v>708</v>
      </c>
      <c r="B4627" s="2" t="s">
        <v>868</v>
      </c>
      <c r="C4627" s="35">
        <v>5</v>
      </c>
    </row>
    <row r="4628" spans="1:3">
      <c r="A4628" t="s">
        <v>708</v>
      </c>
      <c r="B4628" s="2" t="s">
        <v>926</v>
      </c>
      <c r="C4628" s="35">
        <v>28</v>
      </c>
    </row>
    <row r="4629" spans="1:3">
      <c r="A4629" t="s">
        <v>709</v>
      </c>
      <c r="B4629" s="2" t="s">
        <v>879</v>
      </c>
      <c r="C4629" s="35">
        <v>3</v>
      </c>
    </row>
    <row r="4630" spans="1:3">
      <c r="A4630" t="s">
        <v>709</v>
      </c>
      <c r="B4630" s="2" t="s">
        <v>914</v>
      </c>
      <c r="C4630" s="35">
        <v>9</v>
      </c>
    </row>
    <row r="4631" spans="1:3">
      <c r="A4631" t="s">
        <v>709</v>
      </c>
      <c r="B4631" s="2" t="s">
        <v>915</v>
      </c>
      <c r="C4631" s="35">
        <v>1</v>
      </c>
    </row>
    <row r="4632" spans="1:3">
      <c r="A4632" t="s">
        <v>709</v>
      </c>
      <c r="B4632" s="2" t="s">
        <v>906</v>
      </c>
      <c r="C4632" s="35">
        <v>9</v>
      </c>
    </row>
    <row r="4633" spans="1:3">
      <c r="A4633" t="s">
        <v>709</v>
      </c>
      <c r="B4633" s="2" t="s">
        <v>907</v>
      </c>
      <c r="C4633" s="35">
        <v>22</v>
      </c>
    </row>
    <row r="4634" spans="1:3">
      <c r="A4634" t="s">
        <v>709</v>
      </c>
      <c r="B4634" s="2" t="s">
        <v>908</v>
      </c>
      <c r="C4634" s="35">
        <v>23</v>
      </c>
    </row>
    <row r="4635" spans="1:3">
      <c r="A4635" t="s">
        <v>709</v>
      </c>
      <c r="B4635" s="2" t="s">
        <v>619</v>
      </c>
      <c r="C4635" s="35">
        <v>1</v>
      </c>
    </row>
    <row r="4636" spans="1:3">
      <c r="A4636" t="s">
        <v>709</v>
      </c>
      <c r="B4636" s="2" t="s">
        <v>663</v>
      </c>
      <c r="C4636" s="35">
        <v>1</v>
      </c>
    </row>
    <row r="4637" spans="1:3">
      <c r="A4637" t="s">
        <v>709</v>
      </c>
      <c r="B4637" s="2" t="s">
        <v>916</v>
      </c>
      <c r="C4637" s="35">
        <v>3</v>
      </c>
    </row>
    <row r="4638" spans="1:3">
      <c r="A4638" t="s">
        <v>709</v>
      </c>
      <c r="B4638" s="2" t="s">
        <v>882</v>
      </c>
      <c r="C4638" s="35">
        <v>3</v>
      </c>
    </row>
    <row r="4639" spans="1:3">
      <c r="A4639" t="s">
        <v>709</v>
      </c>
      <c r="B4639" s="2" t="s">
        <v>883</v>
      </c>
      <c r="C4639" s="35">
        <v>3</v>
      </c>
    </row>
    <row r="4640" spans="1:3">
      <c r="A4640" t="s">
        <v>709</v>
      </c>
      <c r="B4640" s="2" t="s">
        <v>884</v>
      </c>
      <c r="C4640" s="35">
        <v>3</v>
      </c>
    </row>
    <row r="4641" spans="1:3">
      <c r="A4641" t="s">
        <v>709</v>
      </c>
      <c r="B4641" s="2" t="s">
        <v>917</v>
      </c>
      <c r="C4641" s="35">
        <v>27</v>
      </c>
    </row>
    <row r="4642" spans="1:3">
      <c r="A4642" t="s">
        <v>709</v>
      </c>
      <c r="B4642" s="2" t="s">
        <v>885</v>
      </c>
      <c r="C4642" s="35">
        <v>3</v>
      </c>
    </row>
    <row r="4643" spans="1:3">
      <c r="A4643" t="s">
        <v>709</v>
      </c>
      <c r="B4643" s="2" t="s">
        <v>918</v>
      </c>
      <c r="C4643" s="35">
        <v>28</v>
      </c>
    </row>
    <row r="4644" spans="1:3">
      <c r="A4644" t="s">
        <v>709</v>
      </c>
      <c r="B4644" s="2" t="s">
        <v>919</v>
      </c>
      <c r="C4644" s="35">
        <v>28</v>
      </c>
    </row>
    <row r="4645" spans="1:3">
      <c r="A4645" t="s">
        <v>709</v>
      </c>
      <c r="B4645" s="2" t="s">
        <v>729</v>
      </c>
      <c r="C4645" s="35">
        <v>1</v>
      </c>
    </row>
    <row r="4646" spans="1:3">
      <c r="A4646" t="s">
        <v>709</v>
      </c>
      <c r="B4646" s="2" t="s">
        <v>920</v>
      </c>
      <c r="C4646" s="35">
        <v>3</v>
      </c>
    </row>
    <row r="4647" spans="1:3">
      <c r="A4647" t="s">
        <v>709</v>
      </c>
      <c r="B4647" s="2" t="s">
        <v>921</v>
      </c>
      <c r="C4647" s="35">
        <v>27</v>
      </c>
    </row>
    <row r="4648" spans="1:3">
      <c r="A4648" t="s">
        <v>709</v>
      </c>
      <c r="B4648" s="2" t="s">
        <v>762</v>
      </c>
      <c r="C4648" s="35">
        <v>3</v>
      </c>
    </row>
    <row r="4649" spans="1:3">
      <c r="A4649" t="s">
        <v>709</v>
      </c>
      <c r="B4649" s="2" t="s">
        <v>890</v>
      </c>
      <c r="C4649" s="35">
        <v>1</v>
      </c>
    </row>
    <row r="4650" spans="1:3">
      <c r="A4650" t="s">
        <v>709</v>
      </c>
      <c r="B4650" s="2" t="s">
        <v>922</v>
      </c>
      <c r="C4650" s="35">
        <v>3</v>
      </c>
    </row>
    <row r="4651" spans="1:3">
      <c r="A4651" t="s">
        <v>709</v>
      </c>
      <c r="B4651" s="2" t="s">
        <v>923</v>
      </c>
      <c r="C4651" s="35">
        <v>3</v>
      </c>
    </row>
    <row r="4652" spans="1:3">
      <c r="A4652" t="s">
        <v>709</v>
      </c>
      <c r="B4652" s="2" t="s">
        <v>924</v>
      </c>
      <c r="C4652" s="35">
        <v>3</v>
      </c>
    </row>
    <row r="4653" spans="1:3">
      <c r="A4653" t="s">
        <v>709</v>
      </c>
      <c r="B4653" s="2" t="s">
        <v>892</v>
      </c>
      <c r="C4653" s="35">
        <v>19</v>
      </c>
    </row>
    <row r="4654" spans="1:3">
      <c r="A4654" t="s">
        <v>709</v>
      </c>
      <c r="B4654" s="2" t="s">
        <v>893</v>
      </c>
      <c r="C4654" s="35">
        <v>19</v>
      </c>
    </row>
    <row r="4655" spans="1:3">
      <c r="A4655" t="s">
        <v>709</v>
      </c>
      <c r="B4655" s="2" t="s">
        <v>894</v>
      </c>
      <c r="C4655" s="35">
        <v>19</v>
      </c>
    </row>
    <row r="4656" spans="1:3">
      <c r="A4656" t="s">
        <v>709</v>
      </c>
      <c r="B4656" s="2" t="s">
        <v>895</v>
      </c>
      <c r="C4656" s="35">
        <v>3</v>
      </c>
    </row>
    <row r="4657" spans="1:3">
      <c r="A4657" t="s">
        <v>709</v>
      </c>
      <c r="B4657" s="2" t="s">
        <v>896</v>
      </c>
      <c r="C4657" s="35">
        <v>3</v>
      </c>
    </row>
    <row r="4658" spans="1:3">
      <c r="A4658" t="s">
        <v>709</v>
      </c>
      <c r="B4658" s="2" t="s">
        <v>819</v>
      </c>
      <c r="C4658" s="35">
        <v>1</v>
      </c>
    </row>
    <row r="4659" spans="1:3">
      <c r="A4659" t="s">
        <v>709</v>
      </c>
      <c r="B4659" s="2" t="s">
        <v>897</v>
      </c>
      <c r="C4659" s="35">
        <v>3</v>
      </c>
    </row>
    <row r="4660" spans="1:3">
      <c r="A4660" t="s">
        <v>709</v>
      </c>
      <c r="B4660" s="2" t="s">
        <v>925</v>
      </c>
      <c r="C4660" s="35">
        <v>28</v>
      </c>
    </row>
    <row r="4661" spans="1:3">
      <c r="A4661" t="s">
        <v>709</v>
      </c>
      <c r="B4661" s="2" t="s">
        <v>899</v>
      </c>
      <c r="C4661" s="35">
        <v>21</v>
      </c>
    </row>
    <row r="4662" spans="1:3">
      <c r="A4662" t="s">
        <v>709</v>
      </c>
      <c r="B4662" s="2" t="s">
        <v>900</v>
      </c>
      <c r="C4662" s="35">
        <v>3</v>
      </c>
    </row>
    <row r="4663" spans="1:3">
      <c r="A4663" t="s">
        <v>709</v>
      </c>
      <c r="B4663" s="2" t="s">
        <v>841</v>
      </c>
      <c r="C4663" s="35">
        <v>1</v>
      </c>
    </row>
    <row r="4664" spans="1:3">
      <c r="A4664" t="s">
        <v>709</v>
      </c>
      <c r="B4664" s="2" t="s">
        <v>842</v>
      </c>
      <c r="C4664" s="35">
        <v>1</v>
      </c>
    </row>
    <row r="4665" spans="1:3">
      <c r="A4665" t="s">
        <v>709</v>
      </c>
      <c r="B4665" s="2" t="s">
        <v>901</v>
      </c>
      <c r="C4665" s="35">
        <v>3</v>
      </c>
    </row>
    <row r="4666" spans="1:3">
      <c r="A4666" t="s">
        <v>709</v>
      </c>
      <c r="B4666" s="2" t="s">
        <v>912</v>
      </c>
      <c r="C4666" s="35">
        <v>22</v>
      </c>
    </row>
    <row r="4667" spans="1:3">
      <c r="A4667" t="s">
        <v>709</v>
      </c>
      <c r="B4667" s="2" t="s">
        <v>854</v>
      </c>
      <c r="C4667" s="35">
        <v>3</v>
      </c>
    </row>
    <row r="4668" spans="1:3">
      <c r="A4668" t="s">
        <v>709</v>
      </c>
      <c r="B4668" s="2" t="s">
        <v>868</v>
      </c>
      <c r="C4668" s="35">
        <v>5</v>
      </c>
    </row>
    <row r="4669" spans="1:3">
      <c r="A4669" t="s">
        <v>709</v>
      </c>
      <c r="B4669" s="2" t="s">
        <v>926</v>
      </c>
      <c r="C4669" s="35">
        <v>28</v>
      </c>
    </row>
    <row r="4670" spans="1:3">
      <c r="A4670" t="s">
        <v>710</v>
      </c>
      <c r="B4670" s="2" t="s">
        <v>879</v>
      </c>
      <c r="C4670" s="35">
        <v>3</v>
      </c>
    </row>
    <row r="4671" spans="1:3">
      <c r="A4671" t="s">
        <v>710</v>
      </c>
      <c r="B4671" s="2" t="s">
        <v>606</v>
      </c>
      <c r="C4671" s="35">
        <v>1</v>
      </c>
    </row>
    <row r="4672" spans="1:3">
      <c r="A4672" t="s">
        <v>710</v>
      </c>
      <c r="B4672" s="2" t="s">
        <v>906</v>
      </c>
      <c r="C4672" s="35">
        <v>9</v>
      </c>
    </row>
    <row r="4673" spans="1:3">
      <c r="A4673" t="s">
        <v>710</v>
      </c>
      <c r="B4673" s="2" t="s">
        <v>880</v>
      </c>
      <c r="C4673" s="35">
        <v>8</v>
      </c>
    </row>
    <row r="4674" spans="1:3">
      <c r="A4674" t="s">
        <v>710</v>
      </c>
      <c r="B4674" s="2" t="s">
        <v>907</v>
      </c>
      <c r="C4674" s="35">
        <v>22</v>
      </c>
    </row>
    <row r="4675" spans="1:3">
      <c r="A4675" t="s">
        <v>710</v>
      </c>
      <c r="B4675" s="2" t="s">
        <v>908</v>
      </c>
      <c r="C4675" s="35">
        <v>23</v>
      </c>
    </row>
    <row r="4676" spans="1:3">
      <c r="A4676" t="s">
        <v>710</v>
      </c>
      <c r="B4676" s="2" t="s">
        <v>619</v>
      </c>
      <c r="C4676" s="35">
        <v>1</v>
      </c>
    </row>
    <row r="4677" spans="1:3">
      <c r="A4677" t="s">
        <v>710</v>
      </c>
      <c r="B4677" s="2" t="s">
        <v>706</v>
      </c>
      <c r="C4677" s="35">
        <v>11</v>
      </c>
    </row>
    <row r="4678" spans="1:3">
      <c r="A4678" t="s">
        <v>710</v>
      </c>
      <c r="B4678" s="2" t="s">
        <v>729</v>
      </c>
      <c r="C4678" s="35">
        <v>1</v>
      </c>
    </row>
    <row r="4679" spans="1:3">
      <c r="A4679" t="s">
        <v>710</v>
      </c>
      <c r="B4679" s="2" t="s">
        <v>909</v>
      </c>
      <c r="C4679" s="35">
        <v>24</v>
      </c>
    </row>
    <row r="4680" spans="1:3">
      <c r="A4680" t="s">
        <v>710</v>
      </c>
      <c r="B4680" s="2" t="s">
        <v>890</v>
      </c>
      <c r="C4680" s="35">
        <v>1</v>
      </c>
    </row>
    <row r="4681" spans="1:3">
      <c r="A4681" t="s">
        <v>710</v>
      </c>
      <c r="B4681" s="2" t="s">
        <v>922</v>
      </c>
      <c r="C4681" s="35">
        <v>3</v>
      </c>
    </row>
    <row r="4682" spans="1:3">
      <c r="A4682" t="s">
        <v>710</v>
      </c>
      <c r="B4682" s="2" t="s">
        <v>923</v>
      </c>
      <c r="C4682" s="35">
        <v>3</v>
      </c>
    </row>
    <row r="4683" spans="1:3">
      <c r="A4683" t="s">
        <v>710</v>
      </c>
      <c r="B4683" s="2" t="s">
        <v>924</v>
      </c>
      <c r="C4683" s="35">
        <v>3</v>
      </c>
    </row>
    <row r="4684" spans="1:3">
      <c r="A4684" t="s">
        <v>710</v>
      </c>
      <c r="B4684" s="2" t="s">
        <v>910</v>
      </c>
      <c r="C4684" s="35">
        <v>1</v>
      </c>
    </row>
    <row r="4685" spans="1:3">
      <c r="A4685" t="s">
        <v>710</v>
      </c>
      <c r="B4685" s="2" t="s">
        <v>911</v>
      </c>
      <c r="C4685" s="35">
        <v>25</v>
      </c>
    </row>
    <row r="4686" spans="1:3">
      <c r="A4686" t="s">
        <v>710</v>
      </c>
      <c r="B4686" s="2" t="s">
        <v>892</v>
      </c>
      <c r="C4686" s="35">
        <v>19</v>
      </c>
    </row>
    <row r="4687" spans="1:3">
      <c r="A4687" t="s">
        <v>710</v>
      </c>
      <c r="B4687" s="2" t="s">
        <v>893</v>
      </c>
      <c r="C4687" s="35">
        <v>19</v>
      </c>
    </row>
    <row r="4688" spans="1:3">
      <c r="A4688" t="s">
        <v>710</v>
      </c>
      <c r="B4688" s="2" t="s">
        <v>894</v>
      </c>
      <c r="C4688" s="35">
        <v>19</v>
      </c>
    </row>
    <row r="4689" spans="1:3">
      <c r="A4689" t="s">
        <v>710</v>
      </c>
      <c r="B4689" s="2" t="s">
        <v>819</v>
      </c>
      <c r="C4689" s="35">
        <v>1</v>
      </c>
    </row>
    <row r="4690" spans="1:3">
      <c r="A4690" t="s">
        <v>710</v>
      </c>
      <c r="B4690" s="2" t="s">
        <v>898</v>
      </c>
      <c r="C4690" s="35">
        <v>20</v>
      </c>
    </row>
    <row r="4691" spans="1:3">
      <c r="A4691" t="s">
        <v>710</v>
      </c>
      <c r="B4691" s="2" t="s">
        <v>900</v>
      </c>
      <c r="C4691" s="35">
        <v>3</v>
      </c>
    </row>
    <row r="4692" spans="1:3">
      <c r="A4692" t="s">
        <v>710</v>
      </c>
      <c r="B4692" s="2" t="s">
        <v>841</v>
      </c>
      <c r="C4692" s="35">
        <v>1</v>
      </c>
    </row>
    <row r="4693" spans="1:3">
      <c r="A4693" t="s">
        <v>710</v>
      </c>
      <c r="B4693" s="2" t="s">
        <v>842</v>
      </c>
      <c r="C4693" s="35">
        <v>1</v>
      </c>
    </row>
    <row r="4694" spans="1:3">
      <c r="A4694" t="s">
        <v>710</v>
      </c>
      <c r="B4694" s="2" t="s">
        <v>912</v>
      </c>
      <c r="C4694" s="35">
        <v>22</v>
      </c>
    </row>
    <row r="4695" spans="1:3">
      <c r="A4695" t="s">
        <v>710</v>
      </c>
      <c r="B4695" s="2" t="s">
        <v>913</v>
      </c>
      <c r="C4695" s="35">
        <v>26</v>
      </c>
    </row>
    <row r="4696" spans="1:3">
      <c r="A4696" t="s">
        <v>887</v>
      </c>
      <c r="B4696" s="2" t="s">
        <v>914</v>
      </c>
      <c r="C4696" s="35">
        <v>9</v>
      </c>
    </row>
    <row r="4697" spans="1:3">
      <c r="A4697" t="s">
        <v>887</v>
      </c>
      <c r="B4697" s="2" t="s">
        <v>915</v>
      </c>
      <c r="C4697" s="35">
        <v>1</v>
      </c>
    </row>
    <row r="4698" spans="1:3">
      <c r="A4698" t="s">
        <v>887</v>
      </c>
      <c r="B4698" s="2" t="s">
        <v>906</v>
      </c>
      <c r="C4698" s="35">
        <v>9</v>
      </c>
    </row>
    <row r="4699" spans="1:3">
      <c r="A4699" t="s">
        <v>887</v>
      </c>
      <c r="B4699" s="2" t="s">
        <v>907</v>
      </c>
      <c r="C4699" s="35">
        <v>22</v>
      </c>
    </row>
    <row r="4700" spans="1:3">
      <c r="A4700" t="s">
        <v>887</v>
      </c>
      <c r="B4700" s="2" t="s">
        <v>908</v>
      </c>
      <c r="C4700" s="35">
        <v>23</v>
      </c>
    </row>
    <row r="4701" spans="1:3">
      <c r="A4701" t="s">
        <v>887</v>
      </c>
      <c r="B4701" s="2" t="s">
        <v>619</v>
      </c>
      <c r="C4701" s="35">
        <v>1</v>
      </c>
    </row>
    <row r="4702" spans="1:3">
      <c r="A4702" t="s">
        <v>887</v>
      </c>
      <c r="B4702" s="2" t="s">
        <v>663</v>
      </c>
      <c r="C4702" s="35">
        <v>1</v>
      </c>
    </row>
    <row r="4703" spans="1:3">
      <c r="A4703" t="s">
        <v>887</v>
      </c>
      <c r="B4703" s="2" t="s">
        <v>916</v>
      </c>
      <c r="C4703" s="35">
        <v>3</v>
      </c>
    </row>
    <row r="4704" spans="1:3">
      <c r="A4704" t="s">
        <v>887</v>
      </c>
      <c r="B4704" s="2" t="s">
        <v>882</v>
      </c>
      <c r="C4704" s="35">
        <v>3</v>
      </c>
    </row>
    <row r="4705" spans="1:3">
      <c r="A4705" t="s">
        <v>887</v>
      </c>
      <c r="B4705" s="2" t="s">
        <v>883</v>
      </c>
      <c r="C4705" s="35">
        <v>3</v>
      </c>
    </row>
    <row r="4706" spans="1:3">
      <c r="A4706" t="s">
        <v>887</v>
      </c>
      <c r="B4706" s="2" t="s">
        <v>884</v>
      </c>
      <c r="C4706" s="35">
        <v>3</v>
      </c>
    </row>
    <row r="4707" spans="1:3">
      <c r="A4707" t="s">
        <v>887</v>
      </c>
      <c r="B4707" s="2" t="s">
        <v>917</v>
      </c>
      <c r="C4707" s="35">
        <v>27</v>
      </c>
    </row>
    <row r="4708" spans="1:3">
      <c r="A4708" t="s">
        <v>887</v>
      </c>
      <c r="B4708" s="2" t="s">
        <v>885</v>
      </c>
      <c r="C4708" s="35">
        <v>3</v>
      </c>
    </row>
    <row r="4709" spans="1:3">
      <c r="A4709" t="s">
        <v>887</v>
      </c>
      <c r="B4709" s="2" t="s">
        <v>918</v>
      </c>
      <c r="C4709" s="35">
        <v>28</v>
      </c>
    </row>
    <row r="4710" spans="1:3">
      <c r="A4710" t="s">
        <v>887</v>
      </c>
      <c r="B4710" s="2" t="s">
        <v>919</v>
      </c>
      <c r="C4710" s="35">
        <v>28</v>
      </c>
    </row>
    <row r="4711" spans="1:3">
      <c r="A4711" t="s">
        <v>887</v>
      </c>
      <c r="B4711" s="2" t="s">
        <v>729</v>
      </c>
      <c r="C4711" s="35">
        <v>1</v>
      </c>
    </row>
    <row r="4712" spans="1:3">
      <c r="A4712" t="s">
        <v>887</v>
      </c>
      <c r="B4712" s="2" t="s">
        <v>920</v>
      </c>
      <c r="C4712" s="35">
        <v>3</v>
      </c>
    </row>
    <row r="4713" spans="1:3">
      <c r="A4713" t="s">
        <v>887</v>
      </c>
      <c r="B4713" s="2" t="s">
        <v>921</v>
      </c>
      <c r="C4713" s="35">
        <v>27</v>
      </c>
    </row>
    <row r="4714" spans="1:3">
      <c r="A4714" t="s">
        <v>887</v>
      </c>
      <c r="B4714" s="2" t="s">
        <v>762</v>
      </c>
      <c r="C4714" s="35">
        <v>3</v>
      </c>
    </row>
    <row r="4715" spans="1:3">
      <c r="A4715" t="s">
        <v>887</v>
      </c>
      <c r="B4715" s="2" t="s">
        <v>890</v>
      </c>
      <c r="C4715" s="35">
        <v>1</v>
      </c>
    </row>
    <row r="4716" spans="1:3">
      <c r="A4716" t="s">
        <v>887</v>
      </c>
      <c r="B4716" s="2" t="s">
        <v>922</v>
      </c>
      <c r="C4716" s="35">
        <v>3</v>
      </c>
    </row>
    <row r="4717" spans="1:3">
      <c r="A4717" t="s">
        <v>887</v>
      </c>
      <c r="B4717" s="2" t="s">
        <v>923</v>
      </c>
      <c r="C4717" s="35">
        <v>3</v>
      </c>
    </row>
    <row r="4718" spans="1:3">
      <c r="A4718" t="s">
        <v>887</v>
      </c>
      <c r="B4718" s="2" t="s">
        <v>924</v>
      </c>
      <c r="C4718" s="35">
        <v>3</v>
      </c>
    </row>
    <row r="4719" spans="1:3">
      <c r="A4719" t="s">
        <v>887</v>
      </c>
      <c r="B4719" s="2" t="s">
        <v>892</v>
      </c>
      <c r="C4719" s="35">
        <v>19</v>
      </c>
    </row>
    <row r="4720" spans="1:3">
      <c r="A4720" t="s">
        <v>887</v>
      </c>
      <c r="B4720" s="2" t="s">
        <v>893</v>
      </c>
      <c r="C4720" s="35">
        <v>19</v>
      </c>
    </row>
    <row r="4721" spans="1:3">
      <c r="A4721" t="s">
        <v>887</v>
      </c>
      <c r="B4721" s="2" t="s">
        <v>894</v>
      </c>
      <c r="C4721" s="35">
        <v>19</v>
      </c>
    </row>
    <row r="4722" spans="1:3">
      <c r="A4722" t="s">
        <v>887</v>
      </c>
      <c r="B4722" s="2" t="s">
        <v>895</v>
      </c>
      <c r="C4722" s="35">
        <v>3</v>
      </c>
    </row>
    <row r="4723" spans="1:3">
      <c r="A4723" t="s">
        <v>887</v>
      </c>
      <c r="B4723" s="2" t="s">
        <v>896</v>
      </c>
      <c r="C4723" s="35">
        <v>3</v>
      </c>
    </row>
    <row r="4724" spans="1:3">
      <c r="A4724" t="s">
        <v>887</v>
      </c>
      <c r="B4724" s="2" t="s">
        <v>819</v>
      </c>
      <c r="C4724" s="35">
        <v>1</v>
      </c>
    </row>
    <row r="4725" spans="1:3">
      <c r="A4725" t="s">
        <v>887</v>
      </c>
      <c r="B4725" s="2" t="s">
        <v>897</v>
      </c>
      <c r="C4725" s="35">
        <v>3</v>
      </c>
    </row>
    <row r="4726" spans="1:3">
      <c r="A4726" t="s">
        <v>887</v>
      </c>
      <c r="B4726" s="2" t="s">
        <v>925</v>
      </c>
      <c r="C4726" s="35">
        <v>28</v>
      </c>
    </row>
    <row r="4727" spans="1:3">
      <c r="A4727" t="s">
        <v>887</v>
      </c>
      <c r="B4727" s="2" t="s">
        <v>899</v>
      </c>
      <c r="C4727" s="35">
        <v>21</v>
      </c>
    </row>
    <row r="4728" spans="1:3">
      <c r="A4728" t="s">
        <v>887</v>
      </c>
      <c r="B4728" s="2" t="s">
        <v>900</v>
      </c>
      <c r="C4728" s="35">
        <v>3</v>
      </c>
    </row>
    <row r="4729" spans="1:3">
      <c r="A4729" t="s">
        <v>887</v>
      </c>
      <c r="B4729" s="2" t="s">
        <v>841</v>
      </c>
      <c r="C4729" s="35">
        <v>1</v>
      </c>
    </row>
    <row r="4730" spans="1:3">
      <c r="A4730" t="s">
        <v>887</v>
      </c>
      <c r="B4730" s="2" t="s">
        <v>842</v>
      </c>
      <c r="C4730" s="35">
        <v>1</v>
      </c>
    </row>
    <row r="4731" spans="1:3">
      <c r="A4731" t="s">
        <v>887</v>
      </c>
      <c r="B4731" s="2" t="s">
        <v>901</v>
      </c>
      <c r="C4731" s="35">
        <v>3</v>
      </c>
    </row>
    <row r="4732" spans="1:3">
      <c r="A4732" t="s">
        <v>887</v>
      </c>
      <c r="B4732" s="2" t="s">
        <v>912</v>
      </c>
      <c r="C4732" s="35">
        <v>22</v>
      </c>
    </row>
    <row r="4733" spans="1:3">
      <c r="A4733" t="s">
        <v>887</v>
      </c>
      <c r="B4733" s="2" t="s">
        <v>854</v>
      </c>
      <c r="C4733" s="35">
        <v>3</v>
      </c>
    </row>
    <row r="4734" spans="1:3">
      <c r="A4734" t="s">
        <v>887</v>
      </c>
      <c r="B4734" s="2" t="s">
        <v>868</v>
      </c>
      <c r="C4734" s="35">
        <v>5</v>
      </c>
    </row>
    <row r="4735" spans="1:3">
      <c r="A4735" t="s">
        <v>887</v>
      </c>
      <c r="B4735" s="2" t="s">
        <v>926</v>
      </c>
      <c r="C4735" s="35">
        <v>28</v>
      </c>
    </row>
    <row r="4736" spans="1:3">
      <c r="A4736" t="s">
        <v>918</v>
      </c>
      <c r="B4736" s="2" t="s">
        <v>879</v>
      </c>
      <c r="C4736" s="35">
        <v>3</v>
      </c>
    </row>
    <row r="4737" spans="1:3">
      <c r="A4737" t="s">
        <v>918</v>
      </c>
      <c r="B4737" s="2" t="s">
        <v>907</v>
      </c>
      <c r="C4737" s="35">
        <v>22</v>
      </c>
    </row>
    <row r="4738" spans="1:3">
      <c r="A4738" t="s">
        <v>918</v>
      </c>
      <c r="B4738" s="2" t="s">
        <v>908</v>
      </c>
      <c r="C4738" s="35">
        <v>23</v>
      </c>
    </row>
    <row r="4739" spans="1:3">
      <c r="A4739" t="s">
        <v>918</v>
      </c>
      <c r="B4739" s="2" t="s">
        <v>823</v>
      </c>
      <c r="C4739" s="35">
        <v>16</v>
      </c>
    </row>
    <row r="4740" spans="1:3">
      <c r="A4740" t="s">
        <v>918</v>
      </c>
      <c r="B4740" s="2" t="s">
        <v>900</v>
      </c>
      <c r="C4740" s="35">
        <v>3</v>
      </c>
    </row>
    <row r="4741" spans="1:3">
      <c r="A4741" t="s">
        <v>918</v>
      </c>
      <c r="B4741" s="2" t="s">
        <v>912</v>
      </c>
      <c r="C4741" s="35">
        <v>22</v>
      </c>
    </row>
    <row r="4742" spans="1:3">
      <c r="A4742" t="s">
        <v>919</v>
      </c>
      <c r="B4742" s="2" t="s">
        <v>879</v>
      </c>
      <c r="C4742" s="35">
        <v>3</v>
      </c>
    </row>
    <row r="4743" spans="1:3">
      <c r="A4743" t="s">
        <v>919</v>
      </c>
      <c r="B4743" s="2" t="s">
        <v>907</v>
      </c>
      <c r="C4743" s="35">
        <v>22</v>
      </c>
    </row>
    <row r="4744" spans="1:3">
      <c r="A4744" t="s">
        <v>919</v>
      </c>
      <c r="B4744" s="2" t="s">
        <v>908</v>
      </c>
      <c r="C4744" s="35">
        <v>23</v>
      </c>
    </row>
    <row r="4745" spans="1:3">
      <c r="A4745" t="s">
        <v>919</v>
      </c>
      <c r="B4745" s="2" t="s">
        <v>823</v>
      </c>
      <c r="C4745" s="35">
        <v>16</v>
      </c>
    </row>
    <row r="4746" spans="1:3">
      <c r="A4746" t="s">
        <v>919</v>
      </c>
      <c r="B4746" s="2" t="s">
        <v>900</v>
      </c>
      <c r="C4746" s="35">
        <v>3</v>
      </c>
    </row>
    <row r="4747" spans="1:3">
      <c r="A4747" t="s">
        <v>919</v>
      </c>
      <c r="B4747" s="2" t="s">
        <v>912</v>
      </c>
      <c r="C4747" s="35">
        <v>22</v>
      </c>
    </row>
    <row r="4748" spans="1:3">
      <c r="A4748" t="s">
        <v>711</v>
      </c>
      <c r="B4748" s="2" t="s">
        <v>907</v>
      </c>
      <c r="C4748" s="35">
        <v>22</v>
      </c>
    </row>
    <row r="4749" spans="1:3">
      <c r="A4749" t="s">
        <v>711</v>
      </c>
      <c r="B4749" s="2" t="s">
        <v>618</v>
      </c>
      <c r="C4749" s="35">
        <v>1</v>
      </c>
    </row>
    <row r="4750" spans="1:3">
      <c r="A4750" t="s">
        <v>711</v>
      </c>
      <c r="B4750" s="2" t="s">
        <v>916</v>
      </c>
      <c r="C4750" s="35">
        <v>3</v>
      </c>
    </row>
    <row r="4751" spans="1:3">
      <c r="A4751" t="s">
        <v>711</v>
      </c>
      <c r="B4751" s="2" t="s">
        <v>917</v>
      </c>
      <c r="C4751" s="35">
        <v>27</v>
      </c>
    </row>
    <row r="4752" spans="1:3">
      <c r="A4752" t="s">
        <v>711</v>
      </c>
      <c r="B4752" s="2" t="s">
        <v>729</v>
      </c>
      <c r="C4752" s="35">
        <v>1</v>
      </c>
    </row>
    <row r="4753" spans="1:3">
      <c r="A4753" t="s">
        <v>711</v>
      </c>
      <c r="B4753" s="2" t="s">
        <v>920</v>
      </c>
      <c r="C4753" s="35">
        <v>3</v>
      </c>
    </row>
    <row r="4754" spans="1:3">
      <c r="A4754" t="s">
        <v>711</v>
      </c>
      <c r="B4754" s="2" t="s">
        <v>921</v>
      </c>
      <c r="C4754" s="35">
        <v>27</v>
      </c>
    </row>
    <row r="4755" spans="1:3">
      <c r="A4755" t="s">
        <v>711</v>
      </c>
      <c r="B4755" s="2" t="s">
        <v>909</v>
      </c>
      <c r="C4755" s="35">
        <v>24</v>
      </c>
    </row>
    <row r="4756" spans="1:3">
      <c r="A4756" t="s">
        <v>711</v>
      </c>
      <c r="B4756" s="2" t="s">
        <v>922</v>
      </c>
      <c r="C4756" s="35">
        <v>3</v>
      </c>
    </row>
    <row r="4757" spans="1:3">
      <c r="A4757" t="s">
        <v>711</v>
      </c>
      <c r="B4757" s="2" t="s">
        <v>923</v>
      </c>
      <c r="C4757" s="35">
        <v>3</v>
      </c>
    </row>
    <row r="4758" spans="1:3">
      <c r="A4758" t="s">
        <v>711</v>
      </c>
      <c r="B4758" s="2" t="s">
        <v>924</v>
      </c>
      <c r="C4758" s="35">
        <v>3</v>
      </c>
    </row>
    <row r="4759" spans="1:3">
      <c r="A4759" t="s">
        <v>711</v>
      </c>
      <c r="B4759" s="2" t="s">
        <v>910</v>
      </c>
      <c r="C4759" s="35">
        <v>1</v>
      </c>
    </row>
    <row r="4760" spans="1:3">
      <c r="A4760" t="s">
        <v>711</v>
      </c>
      <c r="B4760" s="2" t="s">
        <v>911</v>
      </c>
      <c r="C4760" s="35">
        <v>25</v>
      </c>
    </row>
    <row r="4761" spans="1:3">
      <c r="A4761" t="s">
        <v>711</v>
      </c>
      <c r="B4761" s="2" t="s">
        <v>898</v>
      </c>
      <c r="C4761" s="35">
        <v>20</v>
      </c>
    </row>
    <row r="4762" spans="1:3">
      <c r="A4762" t="s">
        <v>711</v>
      </c>
      <c r="B4762" s="2" t="s">
        <v>912</v>
      </c>
      <c r="C4762" s="35">
        <v>22</v>
      </c>
    </row>
    <row r="4763" spans="1:3">
      <c r="A4763" t="s">
        <v>712</v>
      </c>
      <c r="B4763" s="2" t="s">
        <v>879</v>
      </c>
      <c r="C4763" s="35">
        <v>3</v>
      </c>
    </row>
    <row r="4764" spans="1:3">
      <c r="A4764" t="s">
        <v>712</v>
      </c>
      <c r="B4764" s="2" t="s">
        <v>906</v>
      </c>
      <c r="C4764" s="35">
        <v>9</v>
      </c>
    </row>
    <row r="4765" spans="1:3">
      <c r="A4765" t="s">
        <v>712</v>
      </c>
      <c r="B4765" s="2" t="s">
        <v>908</v>
      </c>
      <c r="C4765" s="35">
        <v>23</v>
      </c>
    </row>
    <row r="4766" spans="1:3">
      <c r="A4766" t="s">
        <v>712</v>
      </c>
      <c r="B4766" s="2" t="s">
        <v>618</v>
      </c>
      <c r="C4766" s="35">
        <v>1</v>
      </c>
    </row>
    <row r="4767" spans="1:3">
      <c r="A4767" t="s">
        <v>712</v>
      </c>
      <c r="B4767" s="2" t="s">
        <v>646</v>
      </c>
      <c r="C4767" s="35">
        <v>1</v>
      </c>
    </row>
    <row r="4768" spans="1:3">
      <c r="A4768" t="s">
        <v>712</v>
      </c>
      <c r="B4768" s="2" t="s">
        <v>916</v>
      </c>
      <c r="C4768" s="35">
        <v>3</v>
      </c>
    </row>
    <row r="4769" spans="1:3">
      <c r="A4769" t="s">
        <v>712</v>
      </c>
      <c r="B4769" s="2" t="s">
        <v>917</v>
      </c>
      <c r="C4769" s="35">
        <v>27</v>
      </c>
    </row>
    <row r="4770" spans="1:3">
      <c r="A4770" t="s">
        <v>712</v>
      </c>
      <c r="B4770" s="2" t="s">
        <v>885</v>
      </c>
      <c r="C4770" s="35">
        <v>3</v>
      </c>
    </row>
    <row r="4771" spans="1:3">
      <c r="A4771" t="s">
        <v>712</v>
      </c>
      <c r="B4771" s="2" t="s">
        <v>699</v>
      </c>
      <c r="C4771" s="35">
        <v>1</v>
      </c>
    </row>
    <row r="4772" spans="1:3">
      <c r="A4772" t="s">
        <v>712</v>
      </c>
      <c r="B4772" s="2" t="s">
        <v>927</v>
      </c>
      <c r="C4772" s="35">
        <v>1</v>
      </c>
    </row>
    <row r="4773" spans="1:3">
      <c r="A4773" t="s">
        <v>712</v>
      </c>
      <c r="B4773" s="2" t="s">
        <v>729</v>
      </c>
      <c r="C4773" s="35">
        <v>1</v>
      </c>
    </row>
    <row r="4774" spans="1:3">
      <c r="A4774" t="s">
        <v>712</v>
      </c>
      <c r="B4774" s="2" t="s">
        <v>920</v>
      </c>
      <c r="C4774" s="35">
        <v>3</v>
      </c>
    </row>
    <row r="4775" spans="1:3">
      <c r="A4775" t="s">
        <v>712</v>
      </c>
      <c r="B4775" s="2" t="s">
        <v>921</v>
      </c>
      <c r="C4775" s="35">
        <v>27</v>
      </c>
    </row>
    <row r="4776" spans="1:3">
      <c r="A4776" t="s">
        <v>712</v>
      </c>
      <c r="B4776" s="2" t="s">
        <v>890</v>
      </c>
      <c r="C4776" s="35">
        <v>1</v>
      </c>
    </row>
    <row r="4777" spans="1:3">
      <c r="A4777" t="s">
        <v>712</v>
      </c>
      <c r="B4777" s="2" t="s">
        <v>922</v>
      </c>
      <c r="C4777" s="35">
        <v>3</v>
      </c>
    </row>
    <row r="4778" spans="1:3">
      <c r="A4778" t="s">
        <v>712</v>
      </c>
      <c r="B4778" s="2" t="s">
        <v>923</v>
      </c>
      <c r="C4778" s="35">
        <v>3</v>
      </c>
    </row>
    <row r="4779" spans="1:3">
      <c r="A4779" t="s">
        <v>712</v>
      </c>
      <c r="B4779" s="2" t="s">
        <v>924</v>
      </c>
      <c r="C4779" s="35">
        <v>3</v>
      </c>
    </row>
    <row r="4780" spans="1:3">
      <c r="A4780" t="s">
        <v>712</v>
      </c>
      <c r="B4780" s="2" t="s">
        <v>766</v>
      </c>
      <c r="C4780" s="35">
        <v>3</v>
      </c>
    </row>
    <row r="4781" spans="1:3">
      <c r="A4781" t="s">
        <v>712</v>
      </c>
      <c r="B4781" s="2" t="s">
        <v>803</v>
      </c>
      <c r="C4781" s="35">
        <v>1</v>
      </c>
    </row>
    <row r="4782" spans="1:3">
      <c r="A4782" t="s">
        <v>712</v>
      </c>
      <c r="B4782" s="2" t="s">
        <v>892</v>
      </c>
      <c r="C4782" s="35">
        <v>19</v>
      </c>
    </row>
    <row r="4783" spans="1:3">
      <c r="A4783" t="s">
        <v>712</v>
      </c>
      <c r="B4783" s="2" t="s">
        <v>893</v>
      </c>
      <c r="C4783" s="35">
        <v>19</v>
      </c>
    </row>
    <row r="4784" spans="1:3">
      <c r="A4784" t="s">
        <v>712</v>
      </c>
      <c r="B4784" s="2" t="s">
        <v>894</v>
      </c>
      <c r="C4784" s="35">
        <v>19</v>
      </c>
    </row>
    <row r="4785" spans="1:3">
      <c r="A4785" t="s">
        <v>712</v>
      </c>
      <c r="B4785" s="2" t="s">
        <v>819</v>
      </c>
      <c r="C4785" s="35">
        <v>1</v>
      </c>
    </row>
    <row r="4786" spans="1:3">
      <c r="A4786" t="s">
        <v>712</v>
      </c>
      <c r="B4786" s="2" t="s">
        <v>899</v>
      </c>
      <c r="C4786" s="35">
        <v>21</v>
      </c>
    </row>
    <row r="4787" spans="1:3">
      <c r="A4787" t="s">
        <v>712</v>
      </c>
      <c r="B4787" s="2" t="s">
        <v>900</v>
      </c>
      <c r="C4787" s="35">
        <v>3</v>
      </c>
    </row>
    <row r="4788" spans="1:3">
      <c r="A4788" t="s">
        <v>712</v>
      </c>
      <c r="B4788" s="2" t="s">
        <v>841</v>
      </c>
      <c r="C4788" s="35">
        <v>1</v>
      </c>
    </row>
    <row r="4789" spans="1:3">
      <c r="A4789" t="s">
        <v>712</v>
      </c>
      <c r="B4789" s="2" t="s">
        <v>842</v>
      </c>
      <c r="C4789" s="35">
        <v>1</v>
      </c>
    </row>
    <row r="4790" spans="1:3">
      <c r="A4790" t="s">
        <v>713</v>
      </c>
      <c r="B4790" s="2" t="s">
        <v>879</v>
      </c>
      <c r="C4790" s="35">
        <v>3</v>
      </c>
    </row>
    <row r="4791" spans="1:3">
      <c r="A4791" t="s">
        <v>713</v>
      </c>
      <c r="B4791" s="2" t="s">
        <v>906</v>
      </c>
      <c r="C4791" s="35">
        <v>9</v>
      </c>
    </row>
    <row r="4792" spans="1:3">
      <c r="A4792" t="s">
        <v>713</v>
      </c>
      <c r="B4792" s="2" t="s">
        <v>908</v>
      </c>
      <c r="C4792" s="35">
        <v>23</v>
      </c>
    </row>
    <row r="4793" spans="1:3">
      <c r="A4793" t="s">
        <v>713</v>
      </c>
      <c r="B4793" s="2" t="s">
        <v>618</v>
      </c>
      <c r="C4793" s="35">
        <v>1</v>
      </c>
    </row>
    <row r="4794" spans="1:3">
      <c r="A4794" t="s">
        <v>713</v>
      </c>
      <c r="B4794" s="2" t="s">
        <v>916</v>
      </c>
      <c r="C4794" s="35">
        <v>3</v>
      </c>
    </row>
    <row r="4795" spans="1:3">
      <c r="A4795" t="s">
        <v>713</v>
      </c>
      <c r="B4795" s="2" t="s">
        <v>917</v>
      </c>
      <c r="C4795" s="35">
        <v>27</v>
      </c>
    </row>
    <row r="4796" spans="1:3">
      <c r="A4796" t="s">
        <v>713</v>
      </c>
      <c r="B4796" s="2" t="s">
        <v>885</v>
      </c>
      <c r="C4796" s="35">
        <v>3</v>
      </c>
    </row>
    <row r="4797" spans="1:3">
      <c r="A4797" t="s">
        <v>713</v>
      </c>
      <c r="B4797" s="2" t="s">
        <v>699</v>
      </c>
      <c r="C4797" s="35">
        <v>1</v>
      </c>
    </row>
    <row r="4798" spans="1:3">
      <c r="A4798" t="s">
        <v>713</v>
      </c>
      <c r="B4798" s="2" t="s">
        <v>927</v>
      </c>
      <c r="C4798" s="35">
        <v>1</v>
      </c>
    </row>
    <row r="4799" spans="1:3">
      <c r="A4799" t="s">
        <v>713</v>
      </c>
      <c r="B4799" s="2" t="s">
        <v>729</v>
      </c>
      <c r="C4799" s="35">
        <v>1</v>
      </c>
    </row>
    <row r="4800" spans="1:3">
      <c r="A4800" t="s">
        <v>713</v>
      </c>
      <c r="B4800" s="2" t="s">
        <v>920</v>
      </c>
      <c r="C4800" s="35">
        <v>3</v>
      </c>
    </row>
    <row r="4801" spans="1:3">
      <c r="A4801" t="s">
        <v>713</v>
      </c>
      <c r="B4801" s="2" t="s">
        <v>921</v>
      </c>
      <c r="C4801" s="35">
        <v>27</v>
      </c>
    </row>
    <row r="4802" spans="1:3">
      <c r="A4802" t="s">
        <v>713</v>
      </c>
      <c r="B4802" s="2" t="s">
        <v>890</v>
      </c>
      <c r="C4802" s="35">
        <v>1</v>
      </c>
    </row>
    <row r="4803" spans="1:3">
      <c r="A4803" t="s">
        <v>713</v>
      </c>
      <c r="B4803" s="2" t="s">
        <v>922</v>
      </c>
      <c r="C4803" s="35">
        <v>3</v>
      </c>
    </row>
    <row r="4804" spans="1:3">
      <c r="A4804" t="s">
        <v>713</v>
      </c>
      <c r="B4804" s="2" t="s">
        <v>923</v>
      </c>
      <c r="C4804" s="35">
        <v>3</v>
      </c>
    </row>
    <row r="4805" spans="1:3">
      <c r="A4805" t="s">
        <v>713</v>
      </c>
      <c r="B4805" s="2" t="s">
        <v>924</v>
      </c>
      <c r="C4805" s="35">
        <v>3</v>
      </c>
    </row>
    <row r="4806" spans="1:3">
      <c r="A4806" t="s">
        <v>713</v>
      </c>
      <c r="B4806" s="2" t="s">
        <v>766</v>
      </c>
      <c r="C4806" s="35">
        <v>3</v>
      </c>
    </row>
    <row r="4807" spans="1:3">
      <c r="A4807" t="s">
        <v>713</v>
      </c>
      <c r="B4807" s="2" t="s">
        <v>892</v>
      </c>
      <c r="C4807" s="35">
        <v>19</v>
      </c>
    </row>
    <row r="4808" spans="1:3">
      <c r="A4808" t="s">
        <v>713</v>
      </c>
      <c r="B4808" s="2" t="s">
        <v>893</v>
      </c>
      <c r="C4808" s="35">
        <v>19</v>
      </c>
    </row>
    <row r="4809" spans="1:3">
      <c r="A4809" t="s">
        <v>713</v>
      </c>
      <c r="B4809" s="2" t="s">
        <v>894</v>
      </c>
      <c r="C4809" s="35">
        <v>19</v>
      </c>
    </row>
    <row r="4810" spans="1:3">
      <c r="A4810" t="s">
        <v>713</v>
      </c>
      <c r="B4810" s="2" t="s">
        <v>819</v>
      </c>
      <c r="C4810" s="35">
        <v>1</v>
      </c>
    </row>
    <row r="4811" spans="1:3">
      <c r="A4811" t="s">
        <v>713</v>
      </c>
      <c r="B4811" s="2" t="s">
        <v>899</v>
      </c>
      <c r="C4811" s="35">
        <v>21</v>
      </c>
    </row>
    <row r="4812" spans="1:3">
      <c r="A4812" t="s">
        <v>713</v>
      </c>
      <c r="B4812" s="2" t="s">
        <v>900</v>
      </c>
      <c r="C4812" s="35">
        <v>3</v>
      </c>
    </row>
    <row r="4813" spans="1:3">
      <c r="A4813" t="s">
        <v>713</v>
      </c>
      <c r="B4813" s="2" t="s">
        <v>841</v>
      </c>
      <c r="C4813" s="35">
        <v>1</v>
      </c>
    </row>
    <row r="4814" spans="1:3">
      <c r="A4814" t="s">
        <v>713</v>
      </c>
      <c r="B4814" s="2" t="s">
        <v>842</v>
      </c>
      <c r="C4814" s="35">
        <v>1</v>
      </c>
    </row>
    <row r="4815" spans="1:3">
      <c r="A4815" t="s">
        <v>714</v>
      </c>
      <c r="B4815" s="2" t="s">
        <v>879</v>
      </c>
      <c r="C4815" s="35">
        <v>3</v>
      </c>
    </row>
    <row r="4816" spans="1:3">
      <c r="A4816" t="s">
        <v>714</v>
      </c>
      <c r="B4816" s="2" t="s">
        <v>906</v>
      </c>
      <c r="C4816" s="35">
        <v>9</v>
      </c>
    </row>
    <row r="4817" spans="1:3">
      <c r="A4817" t="s">
        <v>714</v>
      </c>
      <c r="B4817" s="2" t="s">
        <v>908</v>
      </c>
      <c r="C4817" s="35">
        <v>23</v>
      </c>
    </row>
    <row r="4818" spans="1:3">
      <c r="A4818" t="s">
        <v>714</v>
      </c>
      <c r="B4818" s="2" t="s">
        <v>618</v>
      </c>
      <c r="C4818" s="35">
        <v>1</v>
      </c>
    </row>
    <row r="4819" spans="1:3">
      <c r="A4819" t="s">
        <v>714</v>
      </c>
      <c r="B4819" s="2" t="s">
        <v>916</v>
      </c>
      <c r="C4819" s="35">
        <v>3</v>
      </c>
    </row>
    <row r="4820" spans="1:3">
      <c r="A4820" t="s">
        <v>714</v>
      </c>
      <c r="B4820" s="2" t="s">
        <v>917</v>
      </c>
      <c r="C4820" s="35">
        <v>27</v>
      </c>
    </row>
    <row r="4821" spans="1:3">
      <c r="A4821" t="s">
        <v>714</v>
      </c>
      <c r="B4821" s="2" t="s">
        <v>885</v>
      </c>
      <c r="C4821" s="35">
        <v>3</v>
      </c>
    </row>
    <row r="4822" spans="1:3">
      <c r="A4822" t="s">
        <v>714</v>
      </c>
      <c r="B4822" s="2" t="s">
        <v>699</v>
      </c>
      <c r="C4822" s="35">
        <v>1</v>
      </c>
    </row>
    <row r="4823" spans="1:3">
      <c r="A4823" t="s">
        <v>714</v>
      </c>
      <c r="B4823" s="2" t="s">
        <v>927</v>
      </c>
      <c r="C4823" s="35">
        <v>1</v>
      </c>
    </row>
    <row r="4824" spans="1:3">
      <c r="A4824" t="s">
        <v>714</v>
      </c>
      <c r="B4824" s="2" t="s">
        <v>729</v>
      </c>
      <c r="C4824" s="35">
        <v>1</v>
      </c>
    </row>
    <row r="4825" spans="1:3">
      <c r="A4825" t="s">
        <v>714</v>
      </c>
      <c r="B4825" s="2" t="s">
        <v>920</v>
      </c>
      <c r="C4825" s="35">
        <v>3</v>
      </c>
    </row>
    <row r="4826" spans="1:3">
      <c r="A4826" t="s">
        <v>714</v>
      </c>
      <c r="B4826" s="2" t="s">
        <v>921</v>
      </c>
      <c r="C4826" s="35">
        <v>27</v>
      </c>
    </row>
    <row r="4827" spans="1:3">
      <c r="A4827" t="s">
        <v>714</v>
      </c>
      <c r="B4827" s="2" t="s">
        <v>890</v>
      </c>
      <c r="C4827" s="35">
        <v>1</v>
      </c>
    </row>
    <row r="4828" spans="1:3">
      <c r="A4828" t="s">
        <v>714</v>
      </c>
      <c r="B4828" s="2" t="s">
        <v>922</v>
      </c>
      <c r="C4828" s="35">
        <v>3</v>
      </c>
    </row>
    <row r="4829" spans="1:3">
      <c r="A4829" t="s">
        <v>714</v>
      </c>
      <c r="B4829" s="2" t="s">
        <v>923</v>
      </c>
      <c r="C4829" s="35">
        <v>3</v>
      </c>
    </row>
    <row r="4830" spans="1:3">
      <c r="A4830" t="s">
        <v>714</v>
      </c>
      <c r="B4830" s="2" t="s">
        <v>924</v>
      </c>
      <c r="C4830" s="35">
        <v>3</v>
      </c>
    </row>
    <row r="4831" spans="1:3">
      <c r="A4831" t="s">
        <v>714</v>
      </c>
      <c r="B4831" s="2" t="s">
        <v>766</v>
      </c>
      <c r="C4831" s="35">
        <v>3</v>
      </c>
    </row>
    <row r="4832" spans="1:3">
      <c r="A4832" t="s">
        <v>714</v>
      </c>
      <c r="B4832" s="2" t="s">
        <v>892</v>
      </c>
      <c r="C4832" s="35">
        <v>19</v>
      </c>
    </row>
    <row r="4833" spans="1:3">
      <c r="A4833" t="s">
        <v>714</v>
      </c>
      <c r="B4833" s="2" t="s">
        <v>893</v>
      </c>
      <c r="C4833" s="35">
        <v>19</v>
      </c>
    </row>
    <row r="4834" spans="1:3">
      <c r="A4834" t="s">
        <v>714</v>
      </c>
      <c r="B4834" s="2" t="s">
        <v>894</v>
      </c>
      <c r="C4834" s="35">
        <v>19</v>
      </c>
    </row>
    <row r="4835" spans="1:3">
      <c r="A4835" t="s">
        <v>714</v>
      </c>
      <c r="B4835" s="2" t="s">
        <v>819</v>
      </c>
      <c r="C4835" s="35">
        <v>1</v>
      </c>
    </row>
    <row r="4836" spans="1:3">
      <c r="A4836" t="s">
        <v>714</v>
      </c>
      <c r="B4836" s="2" t="s">
        <v>899</v>
      </c>
      <c r="C4836" s="35">
        <v>21</v>
      </c>
    </row>
    <row r="4837" spans="1:3">
      <c r="A4837" t="s">
        <v>714</v>
      </c>
      <c r="B4837" s="2" t="s">
        <v>900</v>
      </c>
      <c r="C4837" s="35">
        <v>3</v>
      </c>
    </row>
    <row r="4838" spans="1:3">
      <c r="A4838" t="s">
        <v>714</v>
      </c>
      <c r="B4838" s="2" t="s">
        <v>841</v>
      </c>
      <c r="C4838" s="35">
        <v>1</v>
      </c>
    </row>
    <row r="4839" spans="1:3">
      <c r="A4839" t="s">
        <v>714</v>
      </c>
      <c r="B4839" s="2" t="s">
        <v>842</v>
      </c>
      <c r="C4839" s="35">
        <v>1</v>
      </c>
    </row>
    <row r="4840" spans="1:3">
      <c r="A4840" t="s">
        <v>715</v>
      </c>
      <c r="B4840" s="2" t="s">
        <v>914</v>
      </c>
      <c r="C4840" s="35">
        <v>9</v>
      </c>
    </row>
    <row r="4841" spans="1:3">
      <c r="A4841" t="s">
        <v>715</v>
      </c>
      <c r="B4841" s="2" t="s">
        <v>915</v>
      </c>
      <c r="C4841" s="35">
        <v>1</v>
      </c>
    </row>
    <row r="4842" spans="1:3">
      <c r="A4842" t="s">
        <v>715</v>
      </c>
      <c r="B4842" s="2" t="s">
        <v>906</v>
      </c>
      <c r="C4842" s="35">
        <v>9</v>
      </c>
    </row>
    <row r="4843" spans="1:3">
      <c r="A4843" t="s">
        <v>715</v>
      </c>
      <c r="B4843" s="2" t="s">
        <v>907</v>
      </c>
      <c r="C4843" s="35">
        <v>22</v>
      </c>
    </row>
    <row r="4844" spans="1:3">
      <c r="A4844" t="s">
        <v>715</v>
      </c>
      <c r="B4844" s="2" t="s">
        <v>908</v>
      </c>
      <c r="C4844" s="35">
        <v>23</v>
      </c>
    </row>
    <row r="4845" spans="1:3">
      <c r="A4845" t="s">
        <v>715</v>
      </c>
      <c r="B4845" s="2" t="s">
        <v>619</v>
      </c>
      <c r="C4845" s="35">
        <v>1</v>
      </c>
    </row>
    <row r="4846" spans="1:3">
      <c r="A4846" t="s">
        <v>715</v>
      </c>
      <c r="B4846" s="2" t="s">
        <v>663</v>
      </c>
      <c r="C4846" s="35">
        <v>1</v>
      </c>
    </row>
    <row r="4847" spans="1:3">
      <c r="A4847" t="s">
        <v>715</v>
      </c>
      <c r="B4847" s="2" t="s">
        <v>916</v>
      </c>
      <c r="C4847" s="35">
        <v>3</v>
      </c>
    </row>
    <row r="4848" spans="1:3">
      <c r="A4848" t="s">
        <v>715</v>
      </c>
      <c r="B4848" s="2" t="s">
        <v>882</v>
      </c>
      <c r="C4848" s="35">
        <v>3</v>
      </c>
    </row>
    <row r="4849" spans="1:3">
      <c r="A4849" t="s">
        <v>715</v>
      </c>
      <c r="B4849" s="2" t="s">
        <v>883</v>
      </c>
      <c r="C4849" s="35">
        <v>3</v>
      </c>
    </row>
    <row r="4850" spans="1:3">
      <c r="A4850" t="s">
        <v>715</v>
      </c>
      <c r="B4850" s="2" t="s">
        <v>884</v>
      </c>
      <c r="C4850" s="35">
        <v>3</v>
      </c>
    </row>
    <row r="4851" spans="1:3">
      <c r="A4851" t="s">
        <v>715</v>
      </c>
      <c r="B4851" s="2" t="s">
        <v>917</v>
      </c>
      <c r="C4851" s="35">
        <v>27</v>
      </c>
    </row>
    <row r="4852" spans="1:3">
      <c r="A4852" t="s">
        <v>715</v>
      </c>
      <c r="B4852" s="2" t="s">
        <v>885</v>
      </c>
      <c r="C4852" s="35">
        <v>3</v>
      </c>
    </row>
    <row r="4853" spans="1:3">
      <c r="A4853" t="s">
        <v>715</v>
      </c>
      <c r="B4853" s="2" t="s">
        <v>918</v>
      </c>
      <c r="C4853" s="35">
        <v>28</v>
      </c>
    </row>
    <row r="4854" spans="1:3">
      <c r="A4854" t="s">
        <v>715</v>
      </c>
      <c r="B4854" s="2" t="s">
        <v>919</v>
      </c>
      <c r="C4854" s="35">
        <v>28</v>
      </c>
    </row>
    <row r="4855" spans="1:3">
      <c r="A4855" t="s">
        <v>715</v>
      </c>
      <c r="B4855" s="2" t="s">
        <v>729</v>
      </c>
      <c r="C4855" s="35">
        <v>1</v>
      </c>
    </row>
    <row r="4856" spans="1:3">
      <c r="A4856" t="s">
        <v>715</v>
      </c>
      <c r="B4856" s="2" t="s">
        <v>920</v>
      </c>
      <c r="C4856" s="35">
        <v>3</v>
      </c>
    </row>
    <row r="4857" spans="1:3">
      <c r="A4857" t="s">
        <v>715</v>
      </c>
      <c r="B4857" s="2" t="s">
        <v>921</v>
      </c>
      <c r="C4857" s="35">
        <v>27</v>
      </c>
    </row>
    <row r="4858" spans="1:3">
      <c r="A4858" t="s">
        <v>715</v>
      </c>
      <c r="B4858" s="2" t="s">
        <v>762</v>
      </c>
      <c r="C4858" s="35">
        <v>3</v>
      </c>
    </row>
    <row r="4859" spans="1:3">
      <c r="A4859" t="s">
        <v>715</v>
      </c>
      <c r="B4859" s="2" t="s">
        <v>890</v>
      </c>
      <c r="C4859" s="35">
        <v>1</v>
      </c>
    </row>
    <row r="4860" spans="1:3">
      <c r="A4860" t="s">
        <v>715</v>
      </c>
      <c r="B4860" s="2" t="s">
        <v>922</v>
      </c>
      <c r="C4860" s="35">
        <v>3</v>
      </c>
    </row>
    <row r="4861" spans="1:3">
      <c r="A4861" t="s">
        <v>715</v>
      </c>
      <c r="B4861" s="2" t="s">
        <v>923</v>
      </c>
      <c r="C4861" s="35">
        <v>3</v>
      </c>
    </row>
    <row r="4862" spans="1:3">
      <c r="A4862" t="s">
        <v>715</v>
      </c>
      <c r="B4862" s="2" t="s">
        <v>924</v>
      </c>
      <c r="C4862" s="35">
        <v>3</v>
      </c>
    </row>
    <row r="4863" spans="1:3">
      <c r="A4863" t="s">
        <v>715</v>
      </c>
      <c r="B4863" s="2" t="s">
        <v>892</v>
      </c>
      <c r="C4863" s="35">
        <v>19</v>
      </c>
    </row>
    <row r="4864" spans="1:3">
      <c r="A4864" t="s">
        <v>715</v>
      </c>
      <c r="B4864" s="2" t="s">
        <v>893</v>
      </c>
      <c r="C4864" s="35">
        <v>19</v>
      </c>
    </row>
    <row r="4865" spans="1:3">
      <c r="A4865" t="s">
        <v>715</v>
      </c>
      <c r="B4865" s="2" t="s">
        <v>894</v>
      </c>
      <c r="C4865" s="35">
        <v>19</v>
      </c>
    </row>
    <row r="4866" spans="1:3">
      <c r="A4866" t="s">
        <v>715</v>
      </c>
      <c r="B4866" s="2" t="s">
        <v>895</v>
      </c>
      <c r="C4866" s="35">
        <v>3</v>
      </c>
    </row>
    <row r="4867" spans="1:3">
      <c r="A4867" t="s">
        <v>715</v>
      </c>
      <c r="B4867" s="2" t="s">
        <v>896</v>
      </c>
      <c r="C4867" s="35">
        <v>3</v>
      </c>
    </row>
    <row r="4868" spans="1:3">
      <c r="A4868" t="s">
        <v>715</v>
      </c>
      <c r="B4868" s="2" t="s">
        <v>819</v>
      </c>
      <c r="C4868" s="35">
        <v>1</v>
      </c>
    </row>
    <row r="4869" spans="1:3">
      <c r="A4869" t="s">
        <v>715</v>
      </c>
      <c r="B4869" s="2" t="s">
        <v>897</v>
      </c>
      <c r="C4869" s="35">
        <v>3</v>
      </c>
    </row>
    <row r="4870" spans="1:3">
      <c r="A4870" t="s">
        <v>715</v>
      </c>
      <c r="B4870" s="2" t="s">
        <v>925</v>
      </c>
      <c r="C4870" s="35">
        <v>28</v>
      </c>
    </row>
    <row r="4871" spans="1:3">
      <c r="A4871" t="s">
        <v>715</v>
      </c>
      <c r="B4871" s="2" t="s">
        <v>899</v>
      </c>
      <c r="C4871" s="35">
        <v>21</v>
      </c>
    </row>
    <row r="4872" spans="1:3">
      <c r="A4872" t="s">
        <v>715</v>
      </c>
      <c r="B4872" s="2" t="s">
        <v>900</v>
      </c>
      <c r="C4872" s="35">
        <v>3</v>
      </c>
    </row>
    <row r="4873" spans="1:3">
      <c r="A4873" t="s">
        <v>715</v>
      </c>
      <c r="B4873" s="2" t="s">
        <v>841</v>
      </c>
      <c r="C4873" s="35">
        <v>1</v>
      </c>
    </row>
    <row r="4874" spans="1:3">
      <c r="A4874" t="s">
        <v>715</v>
      </c>
      <c r="B4874" s="2" t="s">
        <v>842</v>
      </c>
      <c r="C4874" s="35">
        <v>1</v>
      </c>
    </row>
    <row r="4875" spans="1:3">
      <c r="A4875" t="s">
        <v>715</v>
      </c>
      <c r="B4875" s="2" t="s">
        <v>901</v>
      </c>
      <c r="C4875" s="35">
        <v>3</v>
      </c>
    </row>
    <row r="4876" spans="1:3">
      <c r="A4876" t="s">
        <v>715</v>
      </c>
      <c r="B4876" s="2" t="s">
        <v>912</v>
      </c>
      <c r="C4876" s="35">
        <v>22</v>
      </c>
    </row>
    <row r="4877" spans="1:3">
      <c r="A4877" t="s">
        <v>715</v>
      </c>
      <c r="B4877" s="2" t="s">
        <v>854</v>
      </c>
      <c r="C4877" s="35">
        <v>3</v>
      </c>
    </row>
    <row r="4878" spans="1:3">
      <c r="A4878" t="s">
        <v>715</v>
      </c>
      <c r="B4878" s="2" t="s">
        <v>868</v>
      </c>
      <c r="C4878" s="35">
        <v>5</v>
      </c>
    </row>
    <row r="4879" spans="1:3">
      <c r="A4879" t="s">
        <v>715</v>
      </c>
      <c r="B4879" s="2" t="s">
        <v>926</v>
      </c>
      <c r="C4879" s="35">
        <v>28</v>
      </c>
    </row>
    <row r="4880" spans="1:3">
      <c r="A4880" t="s">
        <v>716</v>
      </c>
      <c r="B4880" s="2" t="s">
        <v>879</v>
      </c>
      <c r="C4880" s="35">
        <v>3</v>
      </c>
    </row>
    <row r="4881" spans="1:3">
      <c r="A4881" t="s">
        <v>716</v>
      </c>
      <c r="B4881" s="2" t="s">
        <v>606</v>
      </c>
      <c r="C4881" s="35">
        <v>1</v>
      </c>
    </row>
    <row r="4882" spans="1:3">
      <c r="A4882" t="s">
        <v>716</v>
      </c>
      <c r="B4882" s="2" t="s">
        <v>906</v>
      </c>
      <c r="C4882" s="35">
        <v>9</v>
      </c>
    </row>
    <row r="4883" spans="1:3">
      <c r="A4883" t="s">
        <v>716</v>
      </c>
      <c r="B4883" s="2" t="s">
        <v>880</v>
      </c>
      <c r="C4883" s="35">
        <v>8</v>
      </c>
    </row>
    <row r="4884" spans="1:3">
      <c r="A4884" t="s">
        <v>716</v>
      </c>
      <c r="B4884" s="2" t="s">
        <v>907</v>
      </c>
      <c r="C4884" s="35">
        <v>22</v>
      </c>
    </row>
    <row r="4885" spans="1:3">
      <c r="A4885" t="s">
        <v>716</v>
      </c>
      <c r="B4885" s="2" t="s">
        <v>908</v>
      </c>
      <c r="C4885" s="35">
        <v>23</v>
      </c>
    </row>
    <row r="4886" spans="1:3">
      <c r="A4886" t="s">
        <v>716</v>
      </c>
      <c r="B4886" s="2" t="s">
        <v>619</v>
      </c>
      <c r="C4886" s="35">
        <v>1</v>
      </c>
    </row>
    <row r="4887" spans="1:3">
      <c r="A4887" t="s">
        <v>716</v>
      </c>
      <c r="B4887" s="2" t="s">
        <v>706</v>
      </c>
      <c r="C4887" s="35">
        <v>11</v>
      </c>
    </row>
    <row r="4888" spans="1:3">
      <c r="A4888" t="s">
        <v>716</v>
      </c>
      <c r="B4888" s="2" t="s">
        <v>729</v>
      </c>
      <c r="C4888" s="35">
        <v>1</v>
      </c>
    </row>
    <row r="4889" spans="1:3">
      <c r="A4889" t="s">
        <v>716</v>
      </c>
      <c r="B4889" s="2" t="s">
        <v>909</v>
      </c>
      <c r="C4889" s="35">
        <v>24</v>
      </c>
    </row>
    <row r="4890" spans="1:3">
      <c r="A4890" t="s">
        <v>716</v>
      </c>
      <c r="B4890" s="2" t="s">
        <v>890</v>
      </c>
      <c r="C4890" s="35">
        <v>1</v>
      </c>
    </row>
    <row r="4891" spans="1:3">
      <c r="A4891" t="s">
        <v>716</v>
      </c>
      <c r="B4891" s="2" t="s">
        <v>922</v>
      </c>
      <c r="C4891" s="35">
        <v>3</v>
      </c>
    </row>
    <row r="4892" spans="1:3">
      <c r="A4892" t="s">
        <v>716</v>
      </c>
      <c r="B4892" s="2" t="s">
        <v>923</v>
      </c>
      <c r="C4892" s="35">
        <v>3</v>
      </c>
    </row>
    <row r="4893" spans="1:3">
      <c r="A4893" t="s">
        <v>716</v>
      </c>
      <c r="B4893" s="2" t="s">
        <v>924</v>
      </c>
      <c r="C4893" s="35">
        <v>3</v>
      </c>
    </row>
    <row r="4894" spans="1:3">
      <c r="A4894" t="s">
        <v>716</v>
      </c>
      <c r="B4894" s="2" t="s">
        <v>910</v>
      </c>
      <c r="C4894" s="35">
        <v>1</v>
      </c>
    </row>
    <row r="4895" spans="1:3">
      <c r="A4895" t="s">
        <v>716</v>
      </c>
      <c r="B4895" s="2" t="s">
        <v>911</v>
      </c>
      <c r="C4895" s="35">
        <v>25</v>
      </c>
    </row>
    <row r="4896" spans="1:3">
      <c r="A4896" t="s">
        <v>716</v>
      </c>
      <c r="B4896" s="2" t="s">
        <v>892</v>
      </c>
      <c r="C4896" s="35">
        <v>19</v>
      </c>
    </row>
    <row r="4897" spans="1:3">
      <c r="A4897" t="s">
        <v>716</v>
      </c>
      <c r="B4897" s="2" t="s">
        <v>893</v>
      </c>
      <c r="C4897" s="35">
        <v>19</v>
      </c>
    </row>
    <row r="4898" spans="1:3">
      <c r="A4898" t="s">
        <v>716</v>
      </c>
      <c r="B4898" s="2" t="s">
        <v>894</v>
      </c>
      <c r="C4898" s="35">
        <v>19</v>
      </c>
    </row>
    <row r="4899" spans="1:3">
      <c r="A4899" t="s">
        <v>716</v>
      </c>
      <c r="B4899" s="2" t="s">
        <v>819</v>
      </c>
      <c r="C4899" s="35">
        <v>1</v>
      </c>
    </row>
    <row r="4900" spans="1:3">
      <c r="A4900" t="s">
        <v>716</v>
      </c>
      <c r="B4900" s="2" t="s">
        <v>898</v>
      </c>
      <c r="C4900" s="35">
        <v>20</v>
      </c>
    </row>
    <row r="4901" spans="1:3">
      <c r="A4901" t="s">
        <v>716</v>
      </c>
      <c r="B4901" s="2" t="s">
        <v>900</v>
      </c>
      <c r="C4901" s="35">
        <v>3</v>
      </c>
    </row>
    <row r="4902" spans="1:3">
      <c r="A4902" t="s">
        <v>716</v>
      </c>
      <c r="B4902" s="2" t="s">
        <v>841</v>
      </c>
      <c r="C4902" s="35">
        <v>1</v>
      </c>
    </row>
    <row r="4903" spans="1:3">
      <c r="A4903" t="s">
        <v>716</v>
      </c>
      <c r="B4903" s="2" t="s">
        <v>842</v>
      </c>
      <c r="C4903" s="35">
        <v>1</v>
      </c>
    </row>
    <row r="4904" spans="1:3">
      <c r="A4904" t="s">
        <v>716</v>
      </c>
      <c r="B4904" s="2" t="s">
        <v>912</v>
      </c>
      <c r="C4904" s="35">
        <v>22</v>
      </c>
    </row>
    <row r="4905" spans="1:3">
      <c r="A4905" t="s">
        <v>716</v>
      </c>
      <c r="B4905" s="2" t="s">
        <v>913</v>
      </c>
      <c r="C4905" s="35">
        <v>26</v>
      </c>
    </row>
    <row r="4906" spans="1:3">
      <c r="A4906" t="s">
        <v>717</v>
      </c>
      <c r="B4906" s="2" t="s">
        <v>879</v>
      </c>
      <c r="C4906" s="35">
        <v>3</v>
      </c>
    </row>
    <row r="4907" spans="1:3">
      <c r="A4907" t="s">
        <v>717</v>
      </c>
      <c r="B4907" s="2" t="s">
        <v>906</v>
      </c>
      <c r="C4907" s="35">
        <v>9</v>
      </c>
    </row>
    <row r="4908" spans="1:3">
      <c r="A4908" t="s">
        <v>717</v>
      </c>
      <c r="B4908" s="2" t="s">
        <v>908</v>
      </c>
      <c r="C4908" s="35">
        <v>23</v>
      </c>
    </row>
    <row r="4909" spans="1:3">
      <c r="A4909" t="s">
        <v>717</v>
      </c>
      <c r="B4909" s="2" t="s">
        <v>618</v>
      </c>
      <c r="C4909" s="35">
        <v>1</v>
      </c>
    </row>
    <row r="4910" spans="1:3">
      <c r="A4910" t="s">
        <v>717</v>
      </c>
      <c r="B4910" s="2" t="s">
        <v>916</v>
      </c>
      <c r="C4910" s="35">
        <v>3</v>
      </c>
    </row>
    <row r="4911" spans="1:3">
      <c r="A4911" t="s">
        <v>717</v>
      </c>
      <c r="B4911" s="2" t="s">
        <v>917</v>
      </c>
      <c r="C4911" s="35">
        <v>27</v>
      </c>
    </row>
    <row r="4912" spans="1:3">
      <c r="A4912" t="s">
        <v>717</v>
      </c>
      <c r="B4912" s="2" t="s">
        <v>885</v>
      </c>
      <c r="C4912" s="35">
        <v>3</v>
      </c>
    </row>
    <row r="4913" spans="1:3">
      <c r="A4913" t="s">
        <v>717</v>
      </c>
      <c r="B4913" s="2" t="s">
        <v>699</v>
      </c>
      <c r="C4913" s="35">
        <v>1</v>
      </c>
    </row>
    <row r="4914" spans="1:3">
      <c r="A4914" t="s">
        <v>717</v>
      </c>
      <c r="B4914" s="2" t="s">
        <v>927</v>
      </c>
      <c r="C4914" s="35">
        <v>1</v>
      </c>
    </row>
    <row r="4915" spans="1:3">
      <c r="A4915" t="s">
        <v>717</v>
      </c>
      <c r="B4915" s="2" t="s">
        <v>729</v>
      </c>
      <c r="C4915" s="35">
        <v>1</v>
      </c>
    </row>
    <row r="4916" spans="1:3">
      <c r="A4916" t="s">
        <v>717</v>
      </c>
      <c r="B4916" s="2" t="s">
        <v>920</v>
      </c>
      <c r="C4916" s="35">
        <v>3</v>
      </c>
    </row>
    <row r="4917" spans="1:3">
      <c r="A4917" t="s">
        <v>717</v>
      </c>
      <c r="B4917" s="2" t="s">
        <v>921</v>
      </c>
      <c r="C4917" s="35">
        <v>27</v>
      </c>
    </row>
    <row r="4918" spans="1:3">
      <c r="A4918" t="s">
        <v>717</v>
      </c>
      <c r="B4918" s="2" t="s">
        <v>890</v>
      </c>
      <c r="C4918" s="35">
        <v>1</v>
      </c>
    </row>
    <row r="4919" spans="1:3">
      <c r="A4919" t="s">
        <v>717</v>
      </c>
      <c r="B4919" s="2" t="s">
        <v>922</v>
      </c>
      <c r="C4919" s="35">
        <v>3</v>
      </c>
    </row>
    <row r="4920" spans="1:3">
      <c r="A4920" t="s">
        <v>717</v>
      </c>
      <c r="B4920" s="2" t="s">
        <v>923</v>
      </c>
      <c r="C4920" s="35">
        <v>3</v>
      </c>
    </row>
    <row r="4921" spans="1:3">
      <c r="A4921" t="s">
        <v>717</v>
      </c>
      <c r="B4921" s="2" t="s">
        <v>924</v>
      </c>
      <c r="C4921" s="35">
        <v>3</v>
      </c>
    </row>
    <row r="4922" spans="1:3">
      <c r="A4922" t="s">
        <v>717</v>
      </c>
      <c r="B4922" s="2" t="s">
        <v>766</v>
      </c>
      <c r="C4922" s="35">
        <v>3</v>
      </c>
    </row>
    <row r="4923" spans="1:3">
      <c r="A4923" t="s">
        <v>717</v>
      </c>
      <c r="B4923" s="2" t="s">
        <v>892</v>
      </c>
      <c r="C4923" s="35">
        <v>19</v>
      </c>
    </row>
    <row r="4924" spans="1:3">
      <c r="A4924" t="s">
        <v>717</v>
      </c>
      <c r="B4924" s="2" t="s">
        <v>893</v>
      </c>
      <c r="C4924" s="35">
        <v>19</v>
      </c>
    </row>
    <row r="4925" spans="1:3">
      <c r="A4925" t="s">
        <v>717</v>
      </c>
      <c r="B4925" s="2" t="s">
        <v>894</v>
      </c>
      <c r="C4925" s="35">
        <v>19</v>
      </c>
    </row>
    <row r="4926" spans="1:3">
      <c r="A4926" t="s">
        <v>717</v>
      </c>
      <c r="B4926" s="2" t="s">
        <v>819</v>
      </c>
      <c r="C4926" s="35">
        <v>1</v>
      </c>
    </row>
    <row r="4927" spans="1:3">
      <c r="A4927" t="s">
        <v>717</v>
      </c>
      <c r="B4927" s="2" t="s">
        <v>899</v>
      </c>
      <c r="C4927" s="35">
        <v>21</v>
      </c>
    </row>
    <row r="4928" spans="1:3">
      <c r="A4928" t="s">
        <v>717</v>
      </c>
      <c r="B4928" s="2" t="s">
        <v>900</v>
      </c>
      <c r="C4928" s="35">
        <v>3</v>
      </c>
    </row>
    <row r="4929" spans="1:3">
      <c r="A4929" t="s">
        <v>717</v>
      </c>
      <c r="B4929" s="2" t="s">
        <v>841</v>
      </c>
      <c r="C4929" s="35">
        <v>1</v>
      </c>
    </row>
    <row r="4930" spans="1:3">
      <c r="A4930" t="s">
        <v>717</v>
      </c>
      <c r="B4930" s="2" t="s">
        <v>842</v>
      </c>
      <c r="C4930" s="35">
        <v>1</v>
      </c>
    </row>
    <row r="4931" spans="1:3">
      <c r="A4931" t="s">
        <v>718</v>
      </c>
      <c r="B4931" s="2" t="s">
        <v>879</v>
      </c>
      <c r="C4931" s="35">
        <v>3</v>
      </c>
    </row>
    <row r="4932" spans="1:3">
      <c r="A4932" t="s">
        <v>718</v>
      </c>
      <c r="B4932" s="2" t="s">
        <v>606</v>
      </c>
      <c r="C4932" s="35">
        <v>1</v>
      </c>
    </row>
    <row r="4933" spans="1:3">
      <c r="A4933" t="s">
        <v>718</v>
      </c>
      <c r="B4933" s="2" t="s">
        <v>906</v>
      </c>
      <c r="C4933" s="35">
        <v>9</v>
      </c>
    </row>
    <row r="4934" spans="1:3">
      <c r="A4934" t="s">
        <v>718</v>
      </c>
      <c r="B4934" s="2" t="s">
        <v>880</v>
      </c>
      <c r="C4934" s="35">
        <v>8</v>
      </c>
    </row>
    <row r="4935" spans="1:3">
      <c r="A4935" t="s">
        <v>718</v>
      </c>
      <c r="B4935" s="2" t="s">
        <v>907</v>
      </c>
      <c r="C4935" s="35">
        <v>22</v>
      </c>
    </row>
    <row r="4936" spans="1:3">
      <c r="A4936" t="s">
        <v>718</v>
      </c>
      <c r="B4936" s="2" t="s">
        <v>908</v>
      </c>
      <c r="C4936" s="35">
        <v>23</v>
      </c>
    </row>
    <row r="4937" spans="1:3">
      <c r="A4937" t="s">
        <v>718</v>
      </c>
      <c r="B4937" s="2" t="s">
        <v>619</v>
      </c>
      <c r="C4937" s="35">
        <v>1</v>
      </c>
    </row>
    <row r="4938" spans="1:3">
      <c r="A4938" t="s">
        <v>718</v>
      </c>
      <c r="B4938" s="2" t="s">
        <v>706</v>
      </c>
      <c r="C4938" s="35">
        <v>11</v>
      </c>
    </row>
    <row r="4939" spans="1:3">
      <c r="A4939" t="s">
        <v>718</v>
      </c>
      <c r="B4939" s="2" t="s">
        <v>729</v>
      </c>
      <c r="C4939" s="35">
        <v>1</v>
      </c>
    </row>
    <row r="4940" spans="1:3">
      <c r="A4940" t="s">
        <v>718</v>
      </c>
      <c r="B4940" s="2" t="s">
        <v>909</v>
      </c>
      <c r="C4940" s="35">
        <v>24</v>
      </c>
    </row>
    <row r="4941" spans="1:3">
      <c r="A4941" t="s">
        <v>718</v>
      </c>
      <c r="B4941" s="2" t="s">
        <v>890</v>
      </c>
      <c r="C4941" s="35">
        <v>1</v>
      </c>
    </row>
    <row r="4942" spans="1:3">
      <c r="A4942" t="s">
        <v>718</v>
      </c>
      <c r="B4942" s="2" t="s">
        <v>922</v>
      </c>
      <c r="C4942" s="35">
        <v>3</v>
      </c>
    </row>
    <row r="4943" spans="1:3">
      <c r="A4943" t="s">
        <v>718</v>
      </c>
      <c r="B4943" s="2" t="s">
        <v>923</v>
      </c>
      <c r="C4943" s="35">
        <v>3</v>
      </c>
    </row>
    <row r="4944" spans="1:3">
      <c r="A4944" t="s">
        <v>718</v>
      </c>
      <c r="B4944" s="2" t="s">
        <v>924</v>
      </c>
      <c r="C4944" s="35">
        <v>3</v>
      </c>
    </row>
    <row r="4945" spans="1:3">
      <c r="A4945" t="s">
        <v>718</v>
      </c>
      <c r="B4945" s="2" t="s">
        <v>910</v>
      </c>
      <c r="C4945" s="35">
        <v>1</v>
      </c>
    </row>
    <row r="4946" spans="1:3">
      <c r="A4946" t="s">
        <v>718</v>
      </c>
      <c r="B4946" s="2" t="s">
        <v>911</v>
      </c>
      <c r="C4946" s="35">
        <v>25</v>
      </c>
    </row>
    <row r="4947" spans="1:3">
      <c r="A4947" t="s">
        <v>718</v>
      </c>
      <c r="B4947" s="2" t="s">
        <v>892</v>
      </c>
      <c r="C4947" s="35">
        <v>19</v>
      </c>
    </row>
    <row r="4948" spans="1:3">
      <c r="A4948" t="s">
        <v>718</v>
      </c>
      <c r="B4948" s="2" t="s">
        <v>893</v>
      </c>
      <c r="C4948" s="35">
        <v>19</v>
      </c>
    </row>
    <row r="4949" spans="1:3">
      <c r="A4949" t="s">
        <v>718</v>
      </c>
      <c r="B4949" s="2" t="s">
        <v>894</v>
      </c>
      <c r="C4949" s="35">
        <v>19</v>
      </c>
    </row>
    <row r="4950" spans="1:3">
      <c r="A4950" t="s">
        <v>718</v>
      </c>
      <c r="B4950" s="2" t="s">
        <v>819</v>
      </c>
      <c r="C4950" s="35">
        <v>1</v>
      </c>
    </row>
    <row r="4951" spans="1:3">
      <c r="A4951" t="s">
        <v>718</v>
      </c>
      <c r="B4951" s="2" t="s">
        <v>898</v>
      </c>
      <c r="C4951" s="35">
        <v>20</v>
      </c>
    </row>
    <row r="4952" spans="1:3">
      <c r="A4952" t="s">
        <v>718</v>
      </c>
      <c r="B4952" s="2" t="s">
        <v>900</v>
      </c>
      <c r="C4952" s="35">
        <v>3</v>
      </c>
    </row>
    <row r="4953" spans="1:3">
      <c r="A4953" t="s">
        <v>718</v>
      </c>
      <c r="B4953" s="2" t="s">
        <v>841</v>
      </c>
      <c r="C4953" s="35">
        <v>1</v>
      </c>
    </row>
    <row r="4954" spans="1:3">
      <c r="A4954" t="s">
        <v>718</v>
      </c>
      <c r="B4954" s="2" t="s">
        <v>842</v>
      </c>
      <c r="C4954" s="35">
        <v>1</v>
      </c>
    </row>
    <row r="4955" spans="1:3">
      <c r="A4955" t="s">
        <v>718</v>
      </c>
      <c r="B4955" s="2" t="s">
        <v>912</v>
      </c>
      <c r="C4955" s="35">
        <v>22</v>
      </c>
    </row>
    <row r="4956" spans="1:3">
      <c r="A4956" t="s">
        <v>718</v>
      </c>
      <c r="B4956" s="2" t="s">
        <v>913</v>
      </c>
      <c r="C4956" s="35">
        <v>26</v>
      </c>
    </row>
    <row r="4957" spans="1:3">
      <c r="A4957" t="s">
        <v>719</v>
      </c>
      <c r="B4957" s="2" t="s">
        <v>606</v>
      </c>
      <c r="C4957" s="35">
        <v>1</v>
      </c>
    </row>
    <row r="4958" spans="1:3">
      <c r="A4958" t="s">
        <v>719</v>
      </c>
      <c r="B4958" s="2" t="s">
        <v>906</v>
      </c>
      <c r="C4958" s="35">
        <v>9</v>
      </c>
    </row>
    <row r="4959" spans="1:3">
      <c r="A4959" t="s">
        <v>719</v>
      </c>
      <c r="B4959" s="2" t="s">
        <v>908</v>
      </c>
      <c r="C4959" s="35">
        <v>23</v>
      </c>
    </row>
    <row r="4960" spans="1:3">
      <c r="A4960" t="s">
        <v>719</v>
      </c>
      <c r="B4960" s="2" t="s">
        <v>619</v>
      </c>
      <c r="C4960" s="35">
        <v>1</v>
      </c>
    </row>
    <row r="4961" spans="1:3">
      <c r="A4961" t="s">
        <v>719</v>
      </c>
      <c r="B4961" s="2" t="s">
        <v>916</v>
      </c>
      <c r="C4961" s="35">
        <v>3</v>
      </c>
    </row>
    <row r="4962" spans="1:3">
      <c r="A4962" t="s">
        <v>719</v>
      </c>
      <c r="B4962" s="2" t="s">
        <v>917</v>
      </c>
      <c r="C4962" s="35">
        <v>27</v>
      </c>
    </row>
    <row r="4963" spans="1:3">
      <c r="A4963" t="s">
        <v>719</v>
      </c>
      <c r="B4963" s="2" t="s">
        <v>920</v>
      </c>
      <c r="C4963" s="35">
        <v>3</v>
      </c>
    </row>
    <row r="4964" spans="1:3">
      <c r="A4964" t="s">
        <v>719</v>
      </c>
      <c r="B4964" s="2" t="s">
        <v>921</v>
      </c>
      <c r="C4964" s="35">
        <v>27</v>
      </c>
    </row>
    <row r="4965" spans="1:3">
      <c r="A4965" t="s">
        <v>719</v>
      </c>
      <c r="B4965" s="2" t="s">
        <v>910</v>
      </c>
      <c r="C4965" s="35">
        <v>1</v>
      </c>
    </row>
    <row r="4966" spans="1:3">
      <c r="A4966" t="s">
        <v>719</v>
      </c>
      <c r="B4966" s="2" t="s">
        <v>819</v>
      </c>
      <c r="C4966" s="35">
        <v>1</v>
      </c>
    </row>
    <row r="4967" spans="1:3">
      <c r="A4967" t="s">
        <v>888</v>
      </c>
      <c r="B4967" s="2" t="s">
        <v>879</v>
      </c>
      <c r="C4967" s="35">
        <v>3</v>
      </c>
    </row>
    <row r="4968" spans="1:3">
      <c r="A4968" t="s">
        <v>888</v>
      </c>
      <c r="B4968" s="2" t="s">
        <v>914</v>
      </c>
      <c r="C4968" s="35">
        <v>9</v>
      </c>
    </row>
    <row r="4969" spans="1:3">
      <c r="A4969" t="s">
        <v>888</v>
      </c>
      <c r="B4969" s="2" t="s">
        <v>915</v>
      </c>
      <c r="C4969" s="35">
        <v>1</v>
      </c>
    </row>
    <row r="4970" spans="1:3">
      <c r="A4970" t="s">
        <v>888</v>
      </c>
      <c r="B4970" s="2" t="s">
        <v>906</v>
      </c>
      <c r="C4970" s="35">
        <v>9</v>
      </c>
    </row>
    <row r="4971" spans="1:3">
      <c r="A4971" t="s">
        <v>888</v>
      </c>
      <c r="B4971" s="2" t="s">
        <v>907</v>
      </c>
      <c r="C4971" s="35">
        <v>22</v>
      </c>
    </row>
    <row r="4972" spans="1:3">
      <c r="A4972" t="s">
        <v>888</v>
      </c>
      <c r="B4972" s="2" t="s">
        <v>908</v>
      </c>
      <c r="C4972" s="35">
        <v>23</v>
      </c>
    </row>
    <row r="4973" spans="1:3">
      <c r="A4973" t="s">
        <v>888</v>
      </c>
      <c r="B4973" s="2" t="s">
        <v>663</v>
      </c>
      <c r="C4973" s="35">
        <v>1</v>
      </c>
    </row>
    <row r="4974" spans="1:3">
      <c r="A4974" t="s">
        <v>888</v>
      </c>
      <c r="B4974" s="2" t="s">
        <v>916</v>
      </c>
      <c r="C4974" s="35">
        <v>3</v>
      </c>
    </row>
    <row r="4975" spans="1:3">
      <c r="A4975" t="s">
        <v>888</v>
      </c>
      <c r="B4975" s="2" t="s">
        <v>882</v>
      </c>
      <c r="C4975" s="35">
        <v>3</v>
      </c>
    </row>
    <row r="4976" spans="1:3">
      <c r="A4976" t="s">
        <v>888</v>
      </c>
      <c r="B4976" s="2" t="s">
        <v>883</v>
      </c>
      <c r="C4976" s="35">
        <v>3</v>
      </c>
    </row>
    <row r="4977" spans="1:3">
      <c r="A4977" t="s">
        <v>888</v>
      </c>
      <c r="B4977" s="2" t="s">
        <v>884</v>
      </c>
      <c r="C4977" s="35">
        <v>3</v>
      </c>
    </row>
    <row r="4978" spans="1:3">
      <c r="A4978" t="s">
        <v>888</v>
      </c>
      <c r="B4978" s="2" t="s">
        <v>917</v>
      </c>
      <c r="C4978" s="35">
        <v>27</v>
      </c>
    </row>
    <row r="4979" spans="1:3">
      <c r="A4979" t="s">
        <v>888</v>
      </c>
      <c r="B4979" s="2" t="s">
        <v>885</v>
      </c>
      <c r="C4979" s="35">
        <v>3</v>
      </c>
    </row>
    <row r="4980" spans="1:3">
      <c r="A4980" t="s">
        <v>888</v>
      </c>
      <c r="B4980" s="2" t="s">
        <v>918</v>
      </c>
      <c r="C4980" s="35">
        <v>28</v>
      </c>
    </row>
    <row r="4981" spans="1:3">
      <c r="A4981" t="s">
        <v>888</v>
      </c>
      <c r="B4981" s="2" t="s">
        <v>919</v>
      </c>
      <c r="C4981" s="35">
        <v>28</v>
      </c>
    </row>
    <row r="4982" spans="1:3">
      <c r="A4982" t="s">
        <v>888</v>
      </c>
      <c r="B4982" s="2" t="s">
        <v>729</v>
      </c>
      <c r="C4982" s="35">
        <v>1</v>
      </c>
    </row>
    <row r="4983" spans="1:3">
      <c r="A4983" t="s">
        <v>888</v>
      </c>
      <c r="B4983" s="2" t="s">
        <v>920</v>
      </c>
      <c r="C4983" s="35">
        <v>3</v>
      </c>
    </row>
    <row r="4984" spans="1:3">
      <c r="A4984" t="s">
        <v>888</v>
      </c>
      <c r="B4984" s="2" t="s">
        <v>921</v>
      </c>
      <c r="C4984" s="35">
        <v>27</v>
      </c>
    </row>
    <row r="4985" spans="1:3">
      <c r="A4985" t="s">
        <v>888</v>
      </c>
      <c r="B4985" s="2" t="s">
        <v>762</v>
      </c>
      <c r="C4985" s="35">
        <v>3</v>
      </c>
    </row>
    <row r="4986" spans="1:3">
      <c r="A4986" t="s">
        <v>888</v>
      </c>
      <c r="B4986" s="2" t="s">
        <v>890</v>
      </c>
      <c r="C4986" s="35">
        <v>1</v>
      </c>
    </row>
    <row r="4987" spans="1:3">
      <c r="A4987" t="s">
        <v>888</v>
      </c>
      <c r="B4987" s="2" t="s">
        <v>922</v>
      </c>
      <c r="C4987" s="35">
        <v>3</v>
      </c>
    </row>
    <row r="4988" spans="1:3">
      <c r="A4988" t="s">
        <v>888</v>
      </c>
      <c r="B4988" s="2" t="s">
        <v>923</v>
      </c>
      <c r="C4988" s="35">
        <v>3</v>
      </c>
    </row>
    <row r="4989" spans="1:3">
      <c r="A4989" t="s">
        <v>888</v>
      </c>
      <c r="B4989" s="2" t="s">
        <v>924</v>
      </c>
      <c r="C4989" s="35">
        <v>3</v>
      </c>
    </row>
    <row r="4990" spans="1:3">
      <c r="A4990" t="s">
        <v>888</v>
      </c>
      <c r="B4990" s="2" t="s">
        <v>892</v>
      </c>
      <c r="C4990" s="35">
        <v>19</v>
      </c>
    </row>
    <row r="4991" spans="1:3">
      <c r="A4991" t="s">
        <v>888</v>
      </c>
      <c r="B4991" s="2" t="s">
        <v>893</v>
      </c>
      <c r="C4991" s="35">
        <v>19</v>
      </c>
    </row>
    <row r="4992" spans="1:3">
      <c r="A4992" t="s">
        <v>888</v>
      </c>
      <c r="B4992" s="2" t="s">
        <v>894</v>
      </c>
      <c r="C4992" s="35">
        <v>19</v>
      </c>
    </row>
    <row r="4993" spans="1:3">
      <c r="A4993" t="s">
        <v>888</v>
      </c>
      <c r="B4993" s="2" t="s">
        <v>895</v>
      </c>
      <c r="C4993" s="35">
        <v>3</v>
      </c>
    </row>
    <row r="4994" spans="1:3">
      <c r="A4994" t="s">
        <v>888</v>
      </c>
      <c r="B4994" s="2" t="s">
        <v>896</v>
      </c>
      <c r="C4994" s="35">
        <v>3</v>
      </c>
    </row>
    <row r="4995" spans="1:3">
      <c r="A4995" t="s">
        <v>888</v>
      </c>
      <c r="B4995" s="2" t="s">
        <v>819</v>
      </c>
      <c r="C4995" s="35">
        <v>1</v>
      </c>
    </row>
    <row r="4996" spans="1:3">
      <c r="A4996" t="s">
        <v>888</v>
      </c>
      <c r="B4996" s="2" t="s">
        <v>897</v>
      </c>
      <c r="C4996" s="35">
        <v>3</v>
      </c>
    </row>
    <row r="4997" spans="1:3">
      <c r="A4997" t="s">
        <v>888</v>
      </c>
      <c r="B4997" s="2" t="s">
        <v>925</v>
      </c>
      <c r="C4997" s="35">
        <v>28</v>
      </c>
    </row>
    <row r="4998" spans="1:3">
      <c r="A4998" t="s">
        <v>888</v>
      </c>
      <c r="B4998" s="2" t="s">
        <v>899</v>
      </c>
      <c r="C4998" s="35">
        <v>21</v>
      </c>
    </row>
    <row r="4999" spans="1:3">
      <c r="A4999" t="s">
        <v>888</v>
      </c>
      <c r="B4999" s="2" t="s">
        <v>900</v>
      </c>
      <c r="C4999" s="35">
        <v>3</v>
      </c>
    </row>
    <row r="5000" spans="1:3">
      <c r="A5000" t="s">
        <v>888</v>
      </c>
      <c r="B5000" s="2" t="s">
        <v>841</v>
      </c>
      <c r="C5000" s="35">
        <v>1</v>
      </c>
    </row>
    <row r="5001" spans="1:3">
      <c r="A5001" t="s">
        <v>888</v>
      </c>
      <c r="B5001" s="2" t="s">
        <v>842</v>
      </c>
      <c r="C5001" s="35">
        <v>1</v>
      </c>
    </row>
    <row r="5002" spans="1:3">
      <c r="A5002" t="s">
        <v>888</v>
      </c>
      <c r="B5002" s="2" t="s">
        <v>901</v>
      </c>
      <c r="C5002" s="35">
        <v>3</v>
      </c>
    </row>
    <row r="5003" spans="1:3">
      <c r="A5003" t="s">
        <v>888</v>
      </c>
      <c r="B5003" s="2" t="s">
        <v>912</v>
      </c>
      <c r="C5003" s="35">
        <v>22</v>
      </c>
    </row>
    <row r="5004" spans="1:3">
      <c r="A5004" t="s">
        <v>888</v>
      </c>
      <c r="B5004" s="2" t="s">
        <v>854</v>
      </c>
      <c r="C5004" s="35">
        <v>3</v>
      </c>
    </row>
    <row r="5005" spans="1:3">
      <c r="A5005" t="s">
        <v>888</v>
      </c>
      <c r="B5005" s="2" t="s">
        <v>868</v>
      </c>
      <c r="C5005" s="35">
        <v>5</v>
      </c>
    </row>
    <row r="5006" spans="1:3">
      <c r="A5006" t="s">
        <v>888</v>
      </c>
      <c r="B5006" s="2" t="s">
        <v>926</v>
      </c>
      <c r="C5006" s="35">
        <v>28</v>
      </c>
    </row>
    <row r="5007" spans="1:3">
      <c r="A5007" t="s">
        <v>720</v>
      </c>
      <c r="B5007" s="2" t="s">
        <v>914</v>
      </c>
      <c r="C5007" s="35">
        <v>9</v>
      </c>
    </row>
    <row r="5008" spans="1:3">
      <c r="A5008" t="s">
        <v>720</v>
      </c>
      <c r="B5008" s="2" t="s">
        <v>915</v>
      </c>
      <c r="C5008" s="35">
        <v>1</v>
      </c>
    </row>
    <row r="5009" spans="1:3">
      <c r="A5009" t="s">
        <v>720</v>
      </c>
      <c r="B5009" s="2" t="s">
        <v>906</v>
      </c>
      <c r="C5009" s="35">
        <v>9</v>
      </c>
    </row>
    <row r="5010" spans="1:3">
      <c r="A5010" t="s">
        <v>720</v>
      </c>
      <c r="B5010" s="2" t="s">
        <v>907</v>
      </c>
      <c r="C5010" s="35">
        <v>22</v>
      </c>
    </row>
    <row r="5011" spans="1:3">
      <c r="A5011" t="s">
        <v>720</v>
      </c>
      <c r="B5011" s="2" t="s">
        <v>908</v>
      </c>
      <c r="C5011" s="35">
        <v>23</v>
      </c>
    </row>
    <row r="5012" spans="1:3">
      <c r="A5012" t="s">
        <v>720</v>
      </c>
      <c r="B5012" s="2" t="s">
        <v>619</v>
      </c>
      <c r="C5012" s="35">
        <v>1</v>
      </c>
    </row>
    <row r="5013" spans="1:3">
      <c r="A5013" t="s">
        <v>720</v>
      </c>
      <c r="B5013" s="2" t="s">
        <v>663</v>
      </c>
      <c r="C5013" s="35">
        <v>1</v>
      </c>
    </row>
    <row r="5014" spans="1:3">
      <c r="A5014" t="s">
        <v>720</v>
      </c>
      <c r="B5014" s="2" t="s">
        <v>916</v>
      </c>
      <c r="C5014" s="35">
        <v>3</v>
      </c>
    </row>
    <row r="5015" spans="1:3">
      <c r="A5015" t="s">
        <v>720</v>
      </c>
      <c r="B5015" s="2" t="s">
        <v>882</v>
      </c>
      <c r="C5015" s="35">
        <v>3</v>
      </c>
    </row>
    <row r="5016" spans="1:3">
      <c r="A5016" t="s">
        <v>720</v>
      </c>
      <c r="B5016" s="2" t="s">
        <v>883</v>
      </c>
      <c r="C5016" s="35">
        <v>3</v>
      </c>
    </row>
    <row r="5017" spans="1:3">
      <c r="A5017" t="s">
        <v>720</v>
      </c>
      <c r="B5017" s="2" t="s">
        <v>884</v>
      </c>
      <c r="C5017" s="35">
        <v>3</v>
      </c>
    </row>
    <row r="5018" spans="1:3">
      <c r="A5018" t="s">
        <v>720</v>
      </c>
      <c r="B5018" s="2" t="s">
        <v>917</v>
      </c>
      <c r="C5018" s="35">
        <v>27</v>
      </c>
    </row>
    <row r="5019" spans="1:3">
      <c r="A5019" t="s">
        <v>720</v>
      </c>
      <c r="B5019" s="2" t="s">
        <v>885</v>
      </c>
      <c r="C5019" s="35">
        <v>3</v>
      </c>
    </row>
    <row r="5020" spans="1:3">
      <c r="A5020" t="s">
        <v>720</v>
      </c>
      <c r="B5020" s="2" t="s">
        <v>918</v>
      </c>
      <c r="C5020" s="35">
        <v>28</v>
      </c>
    </row>
    <row r="5021" spans="1:3">
      <c r="A5021" t="s">
        <v>720</v>
      </c>
      <c r="B5021" s="2" t="s">
        <v>919</v>
      </c>
      <c r="C5021" s="35">
        <v>28</v>
      </c>
    </row>
    <row r="5022" spans="1:3">
      <c r="A5022" t="s">
        <v>720</v>
      </c>
      <c r="B5022" s="2" t="s">
        <v>729</v>
      </c>
      <c r="C5022" s="35">
        <v>1</v>
      </c>
    </row>
    <row r="5023" spans="1:3">
      <c r="A5023" t="s">
        <v>720</v>
      </c>
      <c r="B5023" s="2" t="s">
        <v>920</v>
      </c>
      <c r="C5023" s="35">
        <v>3</v>
      </c>
    </row>
    <row r="5024" spans="1:3">
      <c r="A5024" t="s">
        <v>720</v>
      </c>
      <c r="B5024" s="2" t="s">
        <v>921</v>
      </c>
      <c r="C5024" s="35">
        <v>27</v>
      </c>
    </row>
    <row r="5025" spans="1:3">
      <c r="A5025" t="s">
        <v>720</v>
      </c>
      <c r="B5025" s="2" t="s">
        <v>762</v>
      </c>
      <c r="C5025" s="35">
        <v>3</v>
      </c>
    </row>
    <row r="5026" spans="1:3">
      <c r="A5026" t="s">
        <v>720</v>
      </c>
      <c r="B5026" s="2" t="s">
        <v>890</v>
      </c>
      <c r="C5026" s="35">
        <v>1</v>
      </c>
    </row>
    <row r="5027" spans="1:3">
      <c r="A5027" t="s">
        <v>720</v>
      </c>
      <c r="B5027" s="2" t="s">
        <v>922</v>
      </c>
      <c r="C5027" s="35">
        <v>3</v>
      </c>
    </row>
    <row r="5028" spans="1:3">
      <c r="A5028" t="s">
        <v>720</v>
      </c>
      <c r="B5028" s="2" t="s">
        <v>923</v>
      </c>
      <c r="C5028" s="35">
        <v>3</v>
      </c>
    </row>
    <row r="5029" spans="1:3">
      <c r="A5029" t="s">
        <v>720</v>
      </c>
      <c r="B5029" s="2" t="s">
        <v>924</v>
      </c>
      <c r="C5029" s="35">
        <v>3</v>
      </c>
    </row>
    <row r="5030" spans="1:3">
      <c r="A5030" t="s">
        <v>720</v>
      </c>
      <c r="B5030" s="2" t="s">
        <v>892</v>
      </c>
      <c r="C5030" s="35">
        <v>19</v>
      </c>
    </row>
    <row r="5031" spans="1:3">
      <c r="A5031" t="s">
        <v>720</v>
      </c>
      <c r="B5031" s="2" t="s">
        <v>893</v>
      </c>
      <c r="C5031" s="35">
        <v>19</v>
      </c>
    </row>
    <row r="5032" spans="1:3">
      <c r="A5032" t="s">
        <v>720</v>
      </c>
      <c r="B5032" s="2" t="s">
        <v>894</v>
      </c>
      <c r="C5032" s="35">
        <v>19</v>
      </c>
    </row>
    <row r="5033" spans="1:3">
      <c r="A5033" t="s">
        <v>720</v>
      </c>
      <c r="B5033" s="2" t="s">
        <v>895</v>
      </c>
      <c r="C5033" s="35">
        <v>3</v>
      </c>
    </row>
    <row r="5034" spans="1:3">
      <c r="A5034" t="s">
        <v>720</v>
      </c>
      <c r="B5034" s="2" t="s">
        <v>896</v>
      </c>
      <c r="C5034" s="35">
        <v>3</v>
      </c>
    </row>
    <row r="5035" spans="1:3">
      <c r="A5035" t="s">
        <v>720</v>
      </c>
      <c r="B5035" s="2" t="s">
        <v>819</v>
      </c>
      <c r="C5035" s="35">
        <v>1</v>
      </c>
    </row>
    <row r="5036" spans="1:3">
      <c r="A5036" t="s">
        <v>720</v>
      </c>
      <c r="B5036" s="2" t="s">
        <v>897</v>
      </c>
      <c r="C5036" s="35">
        <v>3</v>
      </c>
    </row>
    <row r="5037" spans="1:3">
      <c r="A5037" t="s">
        <v>720</v>
      </c>
      <c r="B5037" s="2" t="s">
        <v>925</v>
      </c>
      <c r="C5037" s="35">
        <v>28</v>
      </c>
    </row>
    <row r="5038" spans="1:3">
      <c r="A5038" t="s">
        <v>720</v>
      </c>
      <c r="B5038" s="2" t="s">
        <v>899</v>
      </c>
      <c r="C5038" s="35">
        <v>21</v>
      </c>
    </row>
    <row r="5039" spans="1:3">
      <c r="A5039" t="s">
        <v>720</v>
      </c>
      <c r="B5039" s="2" t="s">
        <v>900</v>
      </c>
      <c r="C5039" s="35">
        <v>3</v>
      </c>
    </row>
    <row r="5040" spans="1:3">
      <c r="A5040" t="s">
        <v>720</v>
      </c>
      <c r="B5040" s="2" t="s">
        <v>841</v>
      </c>
      <c r="C5040" s="35">
        <v>1</v>
      </c>
    </row>
    <row r="5041" spans="1:3">
      <c r="A5041" t="s">
        <v>720</v>
      </c>
      <c r="B5041" s="2" t="s">
        <v>842</v>
      </c>
      <c r="C5041" s="35">
        <v>1</v>
      </c>
    </row>
    <row r="5042" spans="1:3">
      <c r="A5042" t="s">
        <v>720</v>
      </c>
      <c r="B5042" s="2" t="s">
        <v>901</v>
      </c>
      <c r="C5042" s="35">
        <v>3</v>
      </c>
    </row>
    <row r="5043" spans="1:3">
      <c r="A5043" t="s">
        <v>720</v>
      </c>
      <c r="B5043" s="2" t="s">
        <v>912</v>
      </c>
      <c r="C5043" s="35">
        <v>22</v>
      </c>
    </row>
    <row r="5044" spans="1:3">
      <c r="A5044" t="s">
        <v>720</v>
      </c>
      <c r="B5044" s="2" t="s">
        <v>854</v>
      </c>
      <c r="C5044" s="35">
        <v>3</v>
      </c>
    </row>
    <row r="5045" spans="1:3">
      <c r="A5045" t="s">
        <v>720</v>
      </c>
      <c r="B5045" s="2" t="s">
        <v>868</v>
      </c>
      <c r="C5045" s="35">
        <v>5</v>
      </c>
    </row>
    <row r="5046" spans="1:3">
      <c r="A5046" t="s">
        <v>720</v>
      </c>
      <c r="B5046" s="2" t="s">
        <v>926</v>
      </c>
      <c r="C5046" s="35">
        <v>28</v>
      </c>
    </row>
    <row r="5047" spans="1:3">
      <c r="A5047" t="s">
        <v>721</v>
      </c>
      <c r="B5047" s="2" t="s">
        <v>879</v>
      </c>
      <c r="C5047" s="35">
        <v>3</v>
      </c>
    </row>
    <row r="5048" spans="1:3">
      <c r="A5048" t="s">
        <v>721</v>
      </c>
      <c r="B5048" s="2" t="s">
        <v>914</v>
      </c>
      <c r="C5048" s="35">
        <v>9</v>
      </c>
    </row>
    <row r="5049" spans="1:3">
      <c r="A5049" t="s">
        <v>721</v>
      </c>
      <c r="B5049" s="2" t="s">
        <v>915</v>
      </c>
      <c r="C5049" s="35">
        <v>1</v>
      </c>
    </row>
    <row r="5050" spans="1:3">
      <c r="A5050" t="s">
        <v>721</v>
      </c>
      <c r="B5050" s="2" t="s">
        <v>906</v>
      </c>
      <c r="C5050" s="35">
        <v>9</v>
      </c>
    </row>
    <row r="5051" spans="1:3">
      <c r="A5051" t="s">
        <v>721</v>
      </c>
      <c r="B5051" s="2" t="s">
        <v>907</v>
      </c>
      <c r="C5051" s="35">
        <v>22</v>
      </c>
    </row>
    <row r="5052" spans="1:3">
      <c r="A5052" t="s">
        <v>721</v>
      </c>
      <c r="B5052" s="2" t="s">
        <v>908</v>
      </c>
      <c r="C5052" s="35">
        <v>23</v>
      </c>
    </row>
    <row r="5053" spans="1:3">
      <c r="A5053" t="s">
        <v>721</v>
      </c>
      <c r="B5053" s="2" t="s">
        <v>619</v>
      </c>
      <c r="C5053" s="35">
        <v>1</v>
      </c>
    </row>
    <row r="5054" spans="1:3">
      <c r="A5054" t="s">
        <v>721</v>
      </c>
      <c r="B5054" s="2" t="s">
        <v>663</v>
      </c>
      <c r="C5054" s="35">
        <v>1</v>
      </c>
    </row>
    <row r="5055" spans="1:3">
      <c r="A5055" t="s">
        <v>721</v>
      </c>
      <c r="B5055" s="2" t="s">
        <v>916</v>
      </c>
      <c r="C5055" s="35">
        <v>3</v>
      </c>
    </row>
    <row r="5056" spans="1:3">
      <c r="A5056" t="s">
        <v>721</v>
      </c>
      <c r="B5056" s="2" t="s">
        <v>882</v>
      </c>
      <c r="C5056" s="35">
        <v>3</v>
      </c>
    </row>
    <row r="5057" spans="1:3">
      <c r="A5057" t="s">
        <v>721</v>
      </c>
      <c r="B5057" s="2" t="s">
        <v>883</v>
      </c>
      <c r="C5057" s="35">
        <v>3</v>
      </c>
    </row>
    <row r="5058" spans="1:3">
      <c r="A5058" t="s">
        <v>721</v>
      </c>
      <c r="B5058" s="2" t="s">
        <v>884</v>
      </c>
      <c r="C5058" s="35">
        <v>3</v>
      </c>
    </row>
    <row r="5059" spans="1:3">
      <c r="A5059" t="s">
        <v>721</v>
      </c>
      <c r="B5059" s="2" t="s">
        <v>917</v>
      </c>
      <c r="C5059" s="35">
        <v>27</v>
      </c>
    </row>
    <row r="5060" spans="1:3">
      <c r="A5060" t="s">
        <v>721</v>
      </c>
      <c r="B5060" s="2" t="s">
        <v>885</v>
      </c>
      <c r="C5060" s="35">
        <v>3</v>
      </c>
    </row>
    <row r="5061" spans="1:3">
      <c r="A5061" t="s">
        <v>721</v>
      </c>
      <c r="B5061" s="2" t="s">
        <v>918</v>
      </c>
      <c r="C5061" s="35">
        <v>28</v>
      </c>
    </row>
    <row r="5062" spans="1:3">
      <c r="A5062" t="s">
        <v>721</v>
      </c>
      <c r="B5062" s="2" t="s">
        <v>919</v>
      </c>
      <c r="C5062" s="35">
        <v>28</v>
      </c>
    </row>
    <row r="5063" spans="1:3">
      <c r="A5063" t="s">
        <v>721</v>
      </c>
      <c r="B5063" s="2" t="s">
        <v>729</v>
      </c>
      <c r="C5063" s="35">
        <v>1</v>
      </c>
    </row>
    <row r="5064" spans="1:3">
      <c r="A5064" t="s">
        <v>721</v>
      </c>
      <c r="B5064" s="2" t="s">
        <v>920</v>
      </c>
      <c r="C5064" s="35">
        <v>3</v>
      </c>
    </row>
    <row r="5065" spans="1:3">
      <c r="A5065" t="s">
        <v>721</v>
      </c>
      <c r="B5065" s="2" t="s">
        <v>921</v>
      </c>
      <c r="C5065" s="35">
        <v>27</v>
      </c>
    </row>
    <row r="5066" spans="1:3">
      <c r="A5066" t="s">
        <v>721</v>
      </c>
      <c r="B5066" s="2" t="s">
        <v>762</v>
      </c>
      <c r="C5066" s="35">
        <v>3</v>
      </c>
    </row>
    <row r="5067" spans="1:3">
      <c r="A5067" t="s">
        <v>721</v>
      </c>
      <c r="B5067" s="2" t="s">
        <v>890</v>
      </c>
      <c r="C5067" s="35">
        <v>1</v>
      </c>
    </row>
    <row r="5068" spans="1:3">
      <c r="A5068" t="s">
        <v>721</v>
      </c>
      <c r="B5068" s="2" t="s">
        <v>922</v>
      </c>
      <c r="C5068" s="35">
        <v>3</v>
      </c>
    </row>
    <row r="5069" spans="1:3">
      <c r="A5069" t="s">
        <v>721</v>
      </c>
      <c r="B5069" s="2" t="s">
        <v>923</v>
      </c>
      <c r="C5069" s="35">
        <v>3</v>
      </c>
    </row>
    <row r="5070" spans="1:3">
      <c r="A5070" t="s">
        <v>721</v>
      </c>
      <c r="B5070" s="2" t="s">
        <v>924</v>
      </c>
      <c r="C5070" s="35">
        <v>3</v>
      </c>
    </row>
    <row r="5071" spans="1:3">
      <c r="A5071" t="s">
        <v>721</v>
      </c>
      <c r="B5071" s="2" t="s">
        <v>892</v>
      </c>
      <c r="C5071" s="35">
        <v>19</v>
      </c>
    </row>
    <row r="5072" spans="1:3">
      <c r="A5072" t="s">
        <v>721</v>
      </c>
      <c r="B5072" s="2" t="s">
        <v>893</v>
      </c>
      <c r="C5072" s="35">
        <v>19</v>
      </c>
    </row>
    <row r="5073" spans="1:3">
      <c r="A5073" t="s">
        <v>721</v>
      </c>
      <c r="B5073" s="2" t="s">
        <v>894</v>
      </c>
      <c r="C5073" s="35">
        <v>19</v>
      </c>
    </row>
    <row r="5074" spans="1:3">
      <c r="A5074" t="s">
        <v>721</v>
      </c>
      <c r="B5074" s="2" t="s">
        <v>895</v>
      </c>
      <c r="C5074" s="35">
        <v>3</v>
      </c>
    </row>
    <row r="5075" spans="1:3">
      <c r="A5075" t="s">
        <v>721</v>
      </c>
      <c r="B5075" s="2" t="s">
        <v>896</v>
      </c>
      <c r="C5075" s="35">
        <v>3</v>
      </c>
    </row>
    <row r="5076" spans="1:3">
      <c r="A5076" t="s">
        <v>721</v>
      </c>
      <c r="B5076" s="2" t="s">
        <v>819</v>
      </c>
      <c r="C5076" s="35">
        <v>1</v>
      </c>
    </row>
    <row r="5077" spans="1:3">
      <c r="A5077" t="s">
        <v>721</v>
      </c>
      <c r="B5077" s="2" t="s">
        <v>897</v>
      </c>
      <c r="C5077" s="35">
        <v>3</v>
      </c>
    </row>
    <row r="5078" spans="1:3">
      <c r="A5078" t="s">
        <v>721</v>
      </c>
      <c r="B5078" s="2" t="s">
        <v>925</v>
      </c>
      <c r="C5078" s="35">
        <v>28</v>
      </c>
    </row>
    <row r="5079" spans="1:3">
      <c r="A5079" t="s">
        <v>721</v>
      </c>
      <c r="B5079" s="2" t="s">
        <v>899</v>
      </c>
      <c r="C5079" s="35">
        <v>21</v>
      </c>
    </row>
    <row r="5080" spans="1:3">
      <c r="A5080" t="s">
        <v>721</v>
      </c>
      <c r="B5080" s="2" t="s">
        <v>900</v>
      </c>
      <c r="C5080" s="35">
        <v>3</v>
      </c>
    </row>
    <row r="5081" spans="1:3">
      <c r="A5081" t="s">
        <v>721</v>
      </c>
      <c r="B5081" s="2" t="s">
        <v>841</v>
      </c>
      <c r="C5081" s="35">
        <v>1</v>
      </c>
    </row>
    <row r="5082" spans="1:3">
      <c r="A5082" t="s">
        <v>721</v>
      </c>
      <c r="B5082" s="2" t="s">
        <v>842</v>
      </c>
      <c r="C5082" s="35">
        <v>1</v>
      </c>
    </row>
    <row r="5083" spans="1:3">
      <c r="A5083" t="s">
        <v>721</v>
      </c>
      <c r="B5083" s="2" t="s">
        <v>901</v>
      </c>
      <c r="C5083" s="35">
        <v>3</v>
      </c>
    </row>
    <row r="5084" spans="1:3">
      <c r="A5084" t="s">
        <v>721</v>
      </c>
      <c r="B5084" s="2" t="s">
        <v>912</v>
      </c>
      <c r="C5084" s="35">
        <v>22</v>
      </c>
    </row>
    <row r="5085" spans="1:3">
      <c r="A5085" t="s">
        <v>721</v>
      </c>
      <c r="B5085" s="2" t="s">
        <v>854</v>
      </c>
      <c r="C5085" s="35">
        <v>3</v>
      </c>
    </row>
    <row r="5086" spans="1:3">
      <c r="A5086" t="s">
        <v>721</v>
      </c>
      <c r="B5086" s="2" t="s">
        <v>868</v>
      </c>
      <c r="C5086" s="35">
        <v>5</v>
      </c>
    </row>
    <row r="5087" spans="1:3">
      <c r="A5087" t="s">
        <v>721</v>
      </c>
      <c r="B5087" s="2" t="s">
        <v>926</v>
      </c>
      <c r="C5087" s="35">
        <v>28</v>
      </c>
    </row>
    <row r="5088" spans="1:3">
      <c r="A5088" t="s">
        <v>722</v>
      </c>
      <c r="B5088" s="2" t="s">
        <v>914</v>
      </c>
      <c r="C5088" s="35">
        <v>9</v>
      </c>
    </row>
    <row r="5089" spans="1:3">
      <c r="A5089" t="s">
        <v>722</v>
      </c>
      <c r="B5089" s="2" t="s">
        <v>915</v>
      </c>
      <c r="C5089" s="35">
        <v>1</v>
      </c>
    </row>
    <row r="5090" spans="1:3">
      <c r="A5090" t="s">
        <v>722</v>
      </c>
      <c r="B5090" s="2" t="s">
        <v>906</v>
      </c>
      <c r="C5090" s="35">
        <v>9</v>
      </c>
    </row>
    <row r="5091" spans="1:3">
      <c r="A5091" t="s">
        <v>722</v>
      </c>
      <c r="B5091" s="2" t="s">
        <v>907</v>
      </c>
      <c r="C5091" s="35">
        <v>22</v>
      </c>
    </row>
    <row r="5092" spans="1:3">
      <c r="A5092" t="s">
        <v>722</v>
      </c>
      <c r="B5092" s="2" t="s">
        <v>908</v>
      </c>
      <c r="C5092" s="35">
        <v>23</v>
      </c>
    </row>
    <row r="5093" spans="1:3">
      <c r="A5093" t="s">
        <v>722</v>
      </c>
      <c r="B5093" s="2" t="s">
        <v>619</v>
      </c>
      <c r="C5093" s="35">
        <v>1</v>
      </c>
    </row>
    <row r="5094" spans="1:3">
      <c r="A5094" t="s">
        <v>722</v>
      </c>
      <c r="B5094" s="2" t="s">
        <v>663</v>
      </c>
      <c r="C5094" s="35">
        <v>1</v>
      </c>
    </row>
    <row r="5095" spans="1:3">
      <c r="A5095" t="s">
        <v>722</v>
      </c>
      <c r="B5095" s="2" t="s">
        <v>916</v>
      </c>
      <c r="C5095" s="35">
        <v>3</v>
      </c>
    </row>
    <row r="5096" spans="1:3">
      <c r="A5096" t="s">
        <v>722</v>
      </c>
      <c r="B5096" s="2" t="s">
        <v>882</v>
      </c>
      <c r="C5096" s="35">
        <v>3</v>
      </c>
    </row>
    <row r="5097" spans="1:3">
      <c r="A5097" t="s">
        <v>722</v>
      </c>
      <c r="B5097" s="2" t="s">
        <v>883</v>
      </c>
      <c r="C5097" s="35">
        <v>3</v>
      </c>
    </row>
    <row r="5098" spans="1:3">
      <c r="A5098" t="s">
        <v>722</v>
      </c>
      <c r="B5098" s="2" t="s">
        <v>884</v>
      </c>
      <c r="C5098" s="35">
        <v>3</v>
      </c>
    </row>
    <row r="5099" spans="1:3">
      <c r="A5099" t="s">
        <v>722</v>
      </c>
      <c r="B5099" s="2" t="s">
        <v>917</v>
      </c>
      <c r="C5099" s="35">
        <v>27</v>
      </c>
    </row>
    <row r="5100" spans="1:3">
      <c r="A5100" t="s">
        <v>722</v>
      </c>
      <c r="B5100" s="2" t="s">
        <v>885</v>
      </c>
      <c r="C5100" s="35">
        <v>3</v>
      </c>
    </row>
    <row r="5101" spans="1:3">
      <c r="A5101" t="s">
        <v>722</v>
      </c>
      <c r="B5101" s="2" t="s">
        <v>918</v>
      </c>
      <c r="C5101" s="35">
        <v>28</v>
      </c>
    </row>
    <row r="5102" spans="1:3">
      <c r="A5102" t="s">
        <v>722</v>
      </c>
      <c r="B5102" s="2" t="s">
        <v>919</v>
      </c>
      <c r="C5102" s="35">
        <v>28</v>
      </c>
    </row>
    <row r="5103" spans="1:3">
      <c r="A5103" t="s">
        <v>722</v>
      </c>
      <c r="B5103" s="2" t="s">
        <v>729</v>
      </c>
      <c r="C5103" s="35">
        <v>1</v>
      </c>
    </row>
    <row r="5104" spans="1:3">
      <c r="A5104" t="s">
        <v>722</v>
      </c>
      <c r="B5104" s="2" t="s">
        <v>920</v>
      </c>
      <c r="C5104" s="35">
        <v>3</v>
      </c>
    </row>
    <row r="5105" spans="1:3">
      <c r="A5105" t="s">
        <v>722</v>
      </c>
      <c r="B5105" s="2" t="s">
        <v>921</v>
      </c>
      <c r="C5105" s="35">
        <v>27</v>
      </c>
    </row>
    <row r="5106" spans="1:3">
      <c r="A5106" t="s">
        <v>722</v>
      </c>
      <c r="B5106" s="2" t="s">
        <v>762</v>
      </c>
      <c r="C5106" s="35">
        <v>3</v>
      </c>
    </row>
    <row r="5107" spans="1:3">
      <c r="A5107" t="s">
        <v>722</v>
      </c>
      <c r="B5107" s="2" t="s">
        <v>890</v>
      </c>
      <c r="C5107" s="35">
        <v>1</v>
      </c>
    </row>
    <row r="5108" spans="1:3">
      <c r="A5108" t="s">
        <v>722</v>
      </c>
      <c r="B5108" s="2" t="s">
        <v>922</v>
      </c>
      <c r="C5108" s="35">
        <v>3</v>
      </c>
    </row>
    <row r="5109" spans="1:3">
      <c r="A5109" t="s">
        <v>722</v>
      </c>
      <c r="B5109" s="2" t="s">
        <v>923</v>
      </c>
      <c r="C5109" s="35">
        <v>3</v>
      </c>
    </row>
    <row r="5110" spans="1:3">
      <c r="A5110" t="s">
        <v>722</v>
      </c>
      <c r="B5110" s="2" t="s">
        <v>924</v>
      </c>
      <c r="C5110" s="35">
        <v>3</v>
      </c>
    </row>
    <row r="5111" spans="1:3">
      <c r="A5111" t="s">
        <v>722</v>
      </c>
      <c r="B5111" s="2" t="s">
        <v>892</v>
      </c>
      <c r="C5111" s="35">
        <v>19</v>
      </c>
    </row>
    <row r="5112" spans="1:3">
      <c r="A5112" t="s">
        <v>722</v>
      </c>
      <c r="B5112" s="2" t="s">
        <v>893</v>
      </c>
      <c r="C5112" s="35">
        <v>19</v>
      </c>
    </row>
    <row r="5113" spans="1:3">
      <c r="A5113" t="s">
        <v>722</v>
      </c>
      <c r="B5113" s="2" t="s">
        <v>894</v>
      </c>
      <c r="C5113" s="35">
        <v>19</v>
      </c>
    </row>
    <row r="5114" spans="1:3">
      <c r="A5114" t="s">
        <v>722</v>
      </c>
      <c r="B5114" s="2" t="s">
        <v>895</v>
      </c>
      <c r="C5114" s="35">
        <v>3</v>
      </c>
    </row>
    <row r="5115" spans="1:3">
      <c r="A5115" t="s">
        <v>722</v>
      </c>
      <c r="B5115" s="2" t="s">
        <v>896</v>
      </c>
      <c r="C5115" s="35">
        <v>3</v>
      </c>
    </row>
    <row r="5116" spans="1:3">
      <c r="A5116" t="s">
        <v>722</v>
      </c>
      <c r="B5116" s="2" t="s">
        <v>819</v>
      </c>
      <c r="C5116" s="35">
        <v>1</v>
      </c>
    </row>
    <row r="5117" spans="1:3">
      <c r="A5117" t="s">
        <v>722</v>
      </c>
      <c r="B5117" s="2" t="s">
        <v>897</v>
      </c>
      <c r="C5117" s="35">
        <v>3</v>
      </c>
    </row>
    <row r="5118" spans="1:3">
      <c r="A5118" t="s">
        <v>722</v>
      </c>
      <c r="B5118" s="2" t="s">
        <v>925</v>
      </c>
      <c r="C5118" s="35">
        <v>28</v>
      </c>
    </row>
    <row r="5119" spans="1:3">
      <c r="A5119" t="s">
        <v>722</v>
      </c>
      <c r="B5119" s="2" t="s">
        <v>899</v>
      </c>
      <c r="C5119" s="35">
        <v>21</v>
      </c>
    </row>
    <row r="5120" spans="1:3">
      <c r="A5120" t="s">
        <v>722</v>
      </c>
      <c r="B5120" s="2" t="s">
        <v>900</v>
      </c>
      <c r="C5120" s="35">
        <v>3</v>
      </c>
    </row>
    <row r="5121" spans="1:3">
      <c r="A5121" t="s">
        <v>722</v>
      </c>
      <c r="B5121" s="2" t="s">
        <v>841</v>
      </c>
      <c r="C5121" s="35">
        <v>1</v>
      </c>
    </row>
    <row r="5122" spans="1:3">
      <c r="A5122" t="s">
        <v>722</v>
      </c>
      <c r="B5122" s="2" t="s">
        <v>842</v>
      </c>
      <c r="C5122" s="35">
        <v>1</v>
      </c>
    </row>
    <row r="5123" spans="1:3">
      <c r="A5123" t="s">
        <v>722</v>
      </c>
      <c r="B5123" s="2" t="s">
        <v>901</v>
      </c>
      <c r="C5123" s="35">
        <v>3</v>
      </c>
    </row>
    <row r="5124" spans="1:3">
      <c r="A5124" t="s">
        <v>722</v>
      </c>
      <c r="B5124" s="2" t="s">
        <v>912</v>
      </c>
      <c r="C5124" s="35">
        <v>22</v>
      </c>
    </row>
    <row r="5125" spans="1:3">
      <c r="A5125" t="s">
        <v>722</v>
      </c>
      <c r="B5125" s="2" t="s">
        <v>854</v>
      </c>
      <c r="C5125" s="35">
        <v>3</v>
      </c>
    </row>
    <row r="5126" spans="1:3">
      <c r="A5126" t="s">
        <v>722</v>
      </c>
      <c r="B5126" s="2" t="s">
        <v>868</v>
      </c>
      <c r="C5126" s="35">
        <v>5</v>
      </c>
    </row>
    <row r="5127" spans="1:3">
      <c r="A5127" t="s">
        <v>722</v>
      </c>
      <c r="B5127" s="2" t="s">
        <v>926</v>
      </c>
      <c r="C5127" s="35">
        <v>28</v>
      </c>
    </row>
    <row r="5128" spans="1:3">
      <c r="A5128" t="s">
        <v>723</v>
      </c>
      <c r="B5128" s="2" t="s">
        <v>606</v>
      </c>
      <c r="C5128" s="35">
        <v>1</v>
      </c>
    </row>
    <row r="5129" spans="1:3">
      <c r="A5129" t="s">
        <v>723</v>
      </c>
      <c r="B5129" s="2" t="s">
        <v>906</v>
      </c>
      <c r="C5129" s="35">
        <v>9</v>
      </c>
    </row>
    <row r="5130" spans="1:3">
      <c r="A5130" t="s">
        <v>723</v>
      </c>
      <c r="B5130" s="2" t="s">
        <v>908</v>
      </c>
      <c r="C5130" s="35">
        <v>23</v>
      </c>
    </row>
    <row r="5131" spans="1:3">
      <c r="A5131" t="s">
        <v>723</v>
      </c>
      <c r="B5131" s="2" t="s">
        <v>619</v>
      </c>
      <c r="C5131" s="35">
        <v>1</v>
      </c>
    </row>
    <row r="5132" spans="1:3">
      <c r="A5132" t="s">
        <v>723</v>
      </c>
      <c r="B5132" s="2" t="s">
        <v>916</v>
      </c>
      <c r="C5132" s="35">
        <v>3</v>
      </c>
    </row>
    <row r="5133" spans="1:3">
      <c r="A5133" t="s">
        <v>723</v>
      </c>
      <c r="B5133" s="2" t="s">
        <v>917</v>
      </c>
      <c r="C5133" s="35">
        <v>27</v>
      </c>
    </row>
    <row r="5134" spans="1:3">
      <c r="A5134" t="s">
        <v>723</v>
      </c>
      <c r="B5134" s="2" t="s">
        <v>920</v>
      </c>
      <c r="C5134" s="35">
        <v>3</v>
      </c>
    </row>
    <row r="5135" spans="1:3">
      <c r="A5135" t="s">
        <v>723</v>
      </c>
      <c r="B5135" s="2" t="s">
        <v>921</v>
      </c>
      <c r="C5135" s="35">
        <v>27</v>
      </c>
    </row>
    <row r="5136" spans="1:3">
      <c r="A5136" t="s">
        <v>723</v>
      </c>
      <c r="B5136" s="2" t="s">
        <v>890</v>
      </c>
      <c r="C5136" s="35">
        <v>1</v>
      </c>
    </row>
    <row r="5137" spans="1:3">
      <c r="A5137" t="s">
        <v>723</v>
      </c>
      <c r="B5137" s="2" t="s">
        <v>819</v>
      </c>
      <c r="C5137" s="35">
        <v>1</v>
      </c>
    </row>
    <row r="5138" spans="1:3">
      <c r="A5138" t="s">
        <v>535</v>
      </c>
      <c r="B5138" s="2" t="s">
        <v>906</v>
      </c>
      <c r="C5138" s="35">
        <v>9</v>
      </c>
    </row>
    <row r="5139" spans="1:3">
      <c r="A5139" t="s">
        <v>535</v>
      </c>
      <c r="B5139" s="2" t="s">
        <v>916</v>
      </c>
      <c r="C5139" s="35">
        <v>3</v>
      </c>
    </row>
    <row r="5140" spans="1:3">
      <c r="A5140" t="s">
        <v>535</v>
      </c>
      <c r="B5140" s="2" t="s">
        <v>927</v>
      </c>
      <c r="C5140" s="35">
        <v>1</v>
      </c>
    </row>
    <row r="5141" spans="1:3">
      <c r="A5141" t="s">
        <v>535</v>
      </c>
      <c r="B5141" s="2" t="s">
        <v>920</v>
      </c>
      <c r="C5141" s="35">
        <v>3</v>
      </c>
    </row>
    <row r="5142" spans="1:3">
      <c r="A5142" t="s">
        <v>535</v>
      </c>
      <c r="B5142" s="2" t="s">
        <v>766</v>
      </c>
      <c r="C5142" s="35">
        <v>3</v>
      </c>
    </row>
    <row r="5143" spans="1:3">
      <c r="A5143" t="s">
        <v>535</v>
      </c>
      <c r="B5143" s="2" t="s">
        <v>892</v>
      </c>
      <c r="C5143" s="35">
        <v>19</v>
      </c>
    </row>
    <row r="5144" spans="1:3">
      <c r="A5144" t="s">
        <v>535</v>
      </c>
      <c r="B5144" s="2" t="s">
        <v>893</v>
      </c>
      <c r="C5144" s="35">
        <v>19</v>
      </c>
    </row>
    <row r="5145" spans="1:3">
      <c r="A5145" t="s">
        <v>535</v>
      </c>
      <c r="B5145" s="2" t="s">
        <v>894</v>
      </c>
      <c r="C5145" s="35">
        <v>19</v>
      </c>
    </row>
    <row r="5146" spans="1:3">
      <c r="A5146" t="s">
        <v>535</v>
      </c>
      <c r="B5146" s="2" t="s">
        <v>819</v>
      </c>
      <c r="C5146" s="35">
        <v>1</v>
      </c>
    </row>
    <row r="5147" spans="1:3">
      <c r="A5147" t="s">
        <v>927</v>
      </c>
      <c r="B5147" s="2" t="s">
        <v>916</v>
      </c>
      <c r="C5147" s="35">
        <v>3</v>
      </c>
    </row>
    <row r="5148" spans="1:3">
      <c r="A5148" t="s">
        <v>927</v>
      </c>
      <c r="B5148" s="2" t="s">
        <v>920</v>
      </c>
      <c r="C5148" s="35">
        <v>3</v>
      </c>
    </row>
    <row r="5149" spans="1:3">
      <c r="A5149" t="s">
        <v>724</v>
      </c>
      <c r="B5149" s="2" t="s">
        <v>906</v>
      </c>
      <c r="C5149" s="35">
        <v>9</v>
      </c>
    </row>
    <row r="5150" spans="1:3">
      <c r="A5150" t="s">
        <v>724</v>
      </c>
      <c r="B5150" s="2" t="s">
        <v>916</v>
      </c>
      <c r="C5150" s="35">
        <v>3</v>
      </c>
    </row>
    <row r="5151" spans="1:3">
      <c r="A5151" t="s">
        <v>724</v>
      </c>
      <c r="B5151" s="2" t="s">
        <v>927</v>
      </c>
      <c r="C5151" s="35">
        <v>1</v>
      </c>
    </row>
    <row r="5152" spans="1:3">
      <c r="A5152" t="s">
        <v>724</v>
      </c>
      <c r="B5152" s="2" t="s">
        <v>920</v>
      </c>
      <c r="C5152" s="35">
        <v>3</v>
      </c>
    </row>
    <row r="5153" spans="1:3">
      <c r="A5153" t="s">
        <v>724</v>
      </c>
      <c r="B5153" s="2" t="s">
        <v>766</v>
      </c>
      <c r="C5153" s="35">
        <v>3</v>
      </c>
    </row>
    <row r="5154" spans="1:3">
      <c r="A5154" t="s">
        <v>724</v>
      </c>
      <c r="B5154" s="2" t="s">
        <v>819</v>
      </c>
      <c r="C5154" s="35">
        <v>1</v>
      </c>
    </row>
    <row r="5155" spans="1:3">
      <c r="A5155" t="s">
        <v>725</v>
      </c>
      <c r="B5155" s="2" t="s">
        <v>906</v>
      </c>
      <c r="C5155" s="35">
        <v>9</v>
      </c>
    </row>
    <row r="5156" spans="1:3">
      <c r="A5156" t="s">
        <v>725</v>
      </c>
      <c r="B5156" s="2" t="s">
        <v>916</v>
      </c>
      <c r="C5156" s="35">
        <v>3</v>
      </c>
    </row>
    <row r="5157" spans="1:3">
      <c r="A5157" t="s">
        <v>725</v>
      </c>
      <c r="B5157" s="2" t="s">
        <v>927</v>
      </c>
      <c r="C5157" s="35">
        <v>1</v>
      </c>
    </row>
    <row r="5158" spans="1:3">
      <c r="A5158" t="s">
        <v>725</v>
      </c>
      <c r="B5158" s="2" t="s">
        <v>920</v>
      </c>
      <c r="C5158" s="35">
        <v>3</v>
      </c>
    </row>
    <row r="5159" spans="1:3">
      <c r="A5159" t="s">
        <v>725</v>
      </c>
      <c r="B5159" s="2" t="s">
        <v>766</v>
      </c>
      <c r="C5159" s="35">
        <v>3</v>
      </c>
    </row>
    <row r="5160" spans="1:3">
      <c r="A5160" t="s">
        <v>725</v>
      </c>
      <c r="B5160" s="2" t="s">
        <v>892</v>
      </c>
      <c r="C5160" s="35">
        <v>19</v>
      </c>
    </row>
    <row r="5161" spans="1:3">
      <c r="A5161" t="s">
        <v>725</v>
      </c>
      <c r="B5161" s="2" t="s">
        <v>893</v>
      </c>
      <c r="C5161" s="35">
        <v>19</v>
      </c>
    </row>
    <row r="5162" spans="1:3">
      <c r="A5162" t="s">
        <v>725</v>
      </c>
      <c r="B5162" s="2" t="s">
        <v>894</v>
      </c>
      <c r="C5162" s="35">
        <v>19</v>
      </c>
    </row>
    <row r="5163" spans="1:3">
      <c r="A5163" t="s">
        <v>725</v>
      </c>
      <c r="B5163" s="2" t="s">
        <v>819</v>
      </c>
      <c r="C5163" s="35">
        <v>1</v>
      </c>
    </row>
    <row r="5164" spans="1:3">
      <c r="A5164" t="s">
        <v>726</v>
      </c>
      <c r="B5164" s="2" t="s">
        <v>879</v>
      </c>
      <c r="C5164" s="35">
        <v>3</v>
      </c>
    </row>
    <row r="5165" spans="1:3">
      <c r="A5165" t="s">
        <v>726</v>
      </c>
      <c r="B5165" s="2" t="s">
        <v>906</v>
      </c>
      <c r="C5165" s="35">
        <v>9</v>
      </c>
    </row>
    <row r="5166" spans="1:3">
      <c r="A5166" t="s">
        <v>726</v>
      </c>
      <c r="B5166" s="2" t="s">
        <v>908</v>
      </c>
      <c r="C5166" s="35">
        <v>23</v>
      </c>
    </row>
    <row r="5167" spans="1:3">
      <c r="A5167" t="s">
        <v>726</v>
      </c>
      <c r="B5167" s="2" t="s">
        <v>916</v>
      </c>
      <c r="C5167" s="35">
        <v>3</v>
      </c>
    </row>
    <row r="5168" spans="1:3">
      <c r="A5168" t="s">
        <v>726</v>
      </c>
      <c r="B5168" s="2" t="s">
        <v>917</v>
      </c>
      <c r="C5168" s="35">
        <v>27</v>
      </c>
    </row>
    <row r="5169" spans="1:3">
      <c r="A5169" t="s">
        <v>726</v>
      </c>
      <c r="B5169" s="2" t="s">
        <v>885</v>
      </c>
      <c r="C5169" s="35">
        <v>3</v>
      </c>
    </row>
    <row r="5170" spans="1:3">
      <c r="A5170" t="s">
        <v>726</v>
      </c>
      <c r="B5170" s="2" t="s">
        <v>699</v>
      </c>
      <c r="C5170" s="35">
        <v>1</v>
      </c>
    </row>
    <row r="5171" spans="1:3">
      <c r="A5171" t="s">
        <v>726</v>
      </c>
      <c r="B5171" s="2" t="s">
        <v>927</v>
      </c>
      <c r="C5171" s="35">
        <v>1</v>
      </c>
    </row>
    <row r="5172" spans="1:3">
      <c r="A5172" t="s">
        <v>726</v>
      </c>
      <c r="B5172" s="2" t="s">
        <v>729</v>
      </c>
      <c r="C5172" s="35">
        <v>1</v>
      </c>
    </row>
    <row r="5173" spans="1:3">
      <c r="A5173" t="s">
        <v>726</v>
      </c>
      <c r="B5173" s="2" t="s">
        <v>920</v>
      </c>
      <c r="C5173" s="35">
        <v>3</v>
      </c>
    </row>
    <row r="5174" spans="1:3">
      <c r="A5174" t="s">
        <v>726</v>
      </c>
      <c r="B5174" s="2" t="s">
        <v>921</v>
      </c>
      <c r="C5174" s="35">
        <v>27</v>
      </c>
    </row>
    <row r="5175" spans="1:3">
      <c r="A5175" t="s">
        <v>726</v>
      </c>
      <c r="B5175" s="2" t="s">
        <v>890</v>
      </c>
      <c r="C5175" s="35">
        <v>1</v>
      </c>
    </row>
    <row r="5176" spans="1:3">
      <c r="A5176" t="s">
        <v>726</v>
      </c>
      <c r="B5176" s="2" t="s">
        <v>922</v>
      </c>
      <c r="C5176" s="35">
        <v>3</v>
      </c>
    </row>
    <row r="5177" spans="1:3">
      <c r="A5177" t="s">
        <v>726</v>
      </c>
      <c r="B5177" s="2" t="s">
        <v>923</v>
      </c>
      <c r="C5177" s="35">
        <v>3</v>
      </c>
    </row>
    <row r="5178" spans="1:3">
      <c r="A5178" t="s">
        <v>726</v>
      </c>
      <c r="B5178" s="2" t="s">
        <v>924</v>
      </c>
      <c r="C5178" s="35">
        <v>3</v>
      </c>
    </row>
    <row r="5179" spans="1:3">
      <c r="A5179" t="s">
        <v>726</v>
      </c>
      <c r="B5179" s="2" t="s">
        <v>766</v>
      </c>
      <c r="C5179" s="35">
        <v>3</v>
      </c>
    </row>
    <row r="5180" spans="1:3">
      <c r="A5180" t="s">
        <v>726</v>
      </c>
      <c r="B5180" s="2" t="s">
        <v>892</v>
      </c>
      <c r="C5180" s="35">
        <v>19</v>
      </c>
    </row>
    <row r="5181" spans="1:3">
      <c r="A5181" t="s">
        <v>726</v>
      </c>
      <c r="B5181" s="2" t="s">
        <v>893</v>
      </c>
      <c r="C5181" s="35">
        <v>19</v>
      </c>
    </row>
    <row r="5182" spans="1:3">
      <c r="A5182" t="s">
        <v>726</v>
      </c>
      <c r="B5182" s="2" t="s">
        <v>894</v>
      </c>
      <c r="C5182" s="35">
        <v>19</v>
      </c>
    </row>
    <row r="5183" spans="1:3">
      <c r="A5183" t="s">
        <v>726</v>
      </c>
      <c r="B5183" s="2" t="s">
        <v>819</v>
      </c>
      <c r="C5183" s="35">
        <v>1</v>
      </c>
    </row>
    <row r="5184" spans="1:3">
      <c r="A5184" t="s">
        <v>726</v>
      </c>
      <c r="B5184" s="2" t="s">
        <v>899</v>
      </c>
      <c r="C5184" s="35">
        <v>21</v>
      </c>
    </row>
    <row r="5185" spans="1:3">
      <c r="A5185" t="s">
        <v>726</v>
      </c>
      <c r="B5185" s="2" t="s">
        <v>900</v>
      </c>
      <c r="C5185" s="35">
        <v>3</v>
      </c>
    </row>
    <row r="5186" spans="1:3">
      <c r="A5186" t="s">
        <v>726</v>
      </c>
      <c r="B5186" s="2" t="s">
        <v>841</v>
      </c>
      <c r="C5186" s="35">
        <v>1</v>
      </c>
    </row>
    <row r="5187" spans="1:3">
      <c r="A5187" t="s">
        <v>726</v>
      </c>
      <c r="B5187" s="2" t="s">
        <v>842</v>
      </c>
      <c r="C5187" s="35">
        <v>1</v>
      </c>
    </row>
    <row r="5188" spans="1:3">
      <c r="A5188" t="s">
        <v>727</v>
      </c>
      <c r="B5188" s="2" t="s">
        <v>879</v>
      </c>
      <c r="C5188" s="35">
        <v>3</v>
      </c>
    </row>
    <row r="5189" spans="1:3">
      <c r="A5189" t="s">
        <v>727</v>
      </c>
      <c r="B5189" s="2" t="s">
        <v>914</v>
      </c>
      <c r="C5189" s="35">
        <v>9</v>
      </c>
    </row>
    <row r="5190" spans="1:3">
      <c r="A5190" t="s">
        <v>727</v>
      </c>
      <c r="B5190" s="2" t="s">
        <v>915</v>
      </c>
      <c r="C5190" s="35">
        <v>1</v>
      </c>
    </row>
    <row r="5191" spans="1:3">
      <c r="A5191" t="s">
        <v>727</v>
      </c>
      <c r="B5191" s="2" t="s">
        <v>906</v>
      </c>
      <c r="C5191" s="35">
        <v>9</v>
      </c>
    </row>
    <row r="5192" spans="1:3">
      <c r="A5192" t="s">
        <v>727</v>
      </c>
      <c r="B5192" s="2" t="s">
        <v>907</v>
      </c>
      <c r="C5192" s="35">
        <v>22</v>
      </c>
    </row>
    <row r="5193" spans="1:3">
      <c r="A5193" t="s">
        <v>727</v>
      </c>
      <c r="B5193" s="2" t="s">
        <v>908</v>
      </c>
      <c r="C5193" s="35">
        <v>23</v>
      </c>
    </row>
    <row r="5194" spans="1:3">
      <c r="A5194" t="s">
        <v>727</v>
      </c>
      <c r="B5194" s="2" t="s">
        <v>619</v>
      </c>
      <c r="C5194" s="35">
        <v>1</v>
      </c>
    </row>
    <row r="5195" spans="1:3">
      <c r="A5195" t="s">
        <v>727</v>
      </c>
      <c r="B5195" s="2" t="s">
        <v>663</v>
      </c>
      <c r="C5195" s="35">
        <v>1</v>
      </c>
    </row>
    <row r="5196" spans="1:3">
      <c r="A5196" t="s">
        <v>727</v>
      </c>
      <c r="B5196" s="2" t="s">
        <v>916</v>
      </c>
      <c r="C5196" s="35">
        <v>3</v>
      </c>
    </row>
    <row r="5197" spans="1:3">
      <c r="A5197" t="s">
        <v>727</v>
      </c>
      <c r="B5197" s="2" t="s">
        <v>882</v>
      </c>
      <c r="C5197" s="35">
        <v>3</v>
      </c>
    </row>
    <row r="5198" spans="1:3">
      <c r="A5198" t="s">
        <v>727</v>
      </c>
      <c r="B5198" s="2" t="s">
        <v>883</v>
      </c>
      <c r="C5198" s="35">
        <v>3</v>
      </c>
    </row>
    <row r="5199" spans="1:3">
      <c r="A5199" t="s">
        <v>727</v>
      </c>
      <c r="B5199" s="2" t="s">
        <v>884</v>
      </c>
      <c r="C5199" s="35">
        <v>3</v>
      </c>
    </row>
    <row r="5200" spans="1:3">
      <c r="A5200" t="s">
        <v>727</v>
      </c>
      <c r="B5200" s="2" t="s">
        <v>917</v>
      </c>
      <c r="C5200" s="35">
        <v>27</v>
      </c>
    </row>
    <row r="5201" spans="1:3">
      <c r="A5201" t="s">
        <v>727</v>
      </c>
      <c r="B5201" s="2" t="s">
        <v>885</v>
      </c>
      <c r="C5201" s="35">
        <v>3</v>
      </c>
    </row>
    <row r="5202" spans="1:3">
      <c r="A5202" t="s">
        <v>727</v>
      </c>
      <c r="B5202" s="2" t="s">
        <v>918</v>
      </c>
      <c r="C5202" s="35">
        <v>28</v>
      </c>
    </row>
    <row r="5203" spans="1:3">
      <c r="A5203" t="s">
        <v>727</v>
      </c>
      <c r="B5203" s="2" t="s">
        <v>919</v>
      </c>
      <c r="C5203" s="35">
        <v>28</v>
      </c>
    </row>
    <row r="5204" spans="1:3">
      <c r="A5204" t="s">
        <v>727</v>
      </c>
      <c r="B5204" s="2" t="s">
        <v>729</v>
      </c>
      <c r="C5204" s="35">
        <v>1</v>
      </c>
    </row>
    <row r="5205" spans="1:3">
      <c r="A5205" t="s">
        <v>727</v>
      </c>
      <c r="B5205" s="2" t="s">
        <v>920</v>
      </c>
      <c r="C5205" s="35">
        <v>3</v>
      </c>
    </row>
    <row r="5206" spans="1:3">
      <c r="A5206" t="s">
        <v>727</v>
      </c>
      <c r="B5206" s="2" t="s">
        <v>921</v>
      </c>
      <c r="C5206" s="35">
        <v>27</v>
      </c>
    </row>
    <row r="5207" spans="1:3">
      <c r="A5207" t="s">
        <v>727</v>
      </c>
      <c r="B5207" s="2" t="s">
        <v>762</v>
      </c>
      <c r="C5207" s="35">
        <v>3</v>
      </c>
    </row>
    <row r="5208" spans="1:3">
      <c r="A5208" t="s">
        <v>727</v>
      </c>
      <c r="B5208" s="2" t="s">
        <v>890</v>
      </c>
      <c r="C5208" s="35">
        <v>1</v>
      </c>
    </row>
    <row r="5209" spans="1:3">
      <c r="A5209" t="s">
        <v>727</v>
      </c>
      <c r="B5209" s="2" t="s">
        <v>922</v>
      </c>
      <c r="C5209" s="35">
        <v>3</v>
      </c>
    </row>
    <row r="5210" spans="1:3">
      <c r="A5210" t="s">
        <v>727</v>
      </c>
      <c r="B5210" s="2" t="s">
        <v>923</v>
      </c>
      <c r="C5210" s="35">
        <v>3</v>
      </c>
    </row>
    <row r="5211" spans="1:3">
      <c r="A5211" t="s">
        <v>727</v>
      </c>
      <c r="B5211" s="2" t="s">
        <v>924</v>
      </c>
      <c r="C5211" s="35">
        <v>3</v>
      </c>
    </row>
    <row r="5212" spans="1:3">
      <c r="A5212" t="s">
        <v>727</v>
      </c>
      <c r="B5212" s="2" t="s">
        <v>892</v>
      </c>
      <c r="C5212" s="35">
        <v>19</v>
      </c>
    </row>
    <row r="5213" spans="1:3">
      <c r="A5213" t="s">
        <v>727</v>
      </c>
      <c r="B5213" s="2" t="s">
        <v>893</v>
      </c>
      <c r="C5213" s="35">
        <v>19</v>
      </c>
    </row>
    <row r="5214" spans="1:3">
      <c r="A5214" t="s">
        <v>727</v>
      </c>
      <c r="B5214" s="2" t="s">
        <v>894</v>
      </c>
      <c r="C5214" s="35">
        <v>19</v>
      </c>
    </row>
    <row r="5215" spans="1:3">
      <c r="A5215" t="s">
        <v>727</v>
      </c>
      <c r="B5215" s="2" t="s">
        <v>895</v>
      </c>
      <c r="C5215" s="35">
        <v>3</v>
      </c>
    </row>
    <row r="5216" spans="1:3">
      <c r="A5216" t="s">
        <v>727</v>
      </c>
      <c r="B5216" s="2" t="s">
        <v>896</v>
      </c>
      <c r="C5216" s="35">
        <v>3</v>
      </c>
    </row>
    <row r="5217" spans="1:3">
      <c r="A5217" t="s">
        <v>727</v>
      </c>
      <c r="B5217" s="2" t="s">
        <v>819</v>
      </c>
      <c r="C5217" s="35">
        <v>1</v>
      </c>
    </row>
    <row r="5218" spans="1:3">
      <c r="A5218" t="s">
        <v>727</v>
      </c>
      <c r="B5218" s="2" t="s">
        <v>897</v>
      </c>
      <c r="C5218" s="35">
        <v>3</v>
      </c>
    </row>
    <row r="5219" spans="1:3">
      <c r="A5219" t="s">
        <v>727</v>
      </c>
      <c r="B5219" s="2" t="s">
        <v>925</v>
      </c>
      <c r="C5219" s="35">
        <v>28</v>
      </c>
    </row>
    <row r="5220" spans="1:3">
      <c r="A5220" t="s">
        <v>727</v>
      </c>
      <c r="B5220" s="2" t="s">
        <v>899</v>
      </c>
      <c r="C5220" s="35">
        <v>21</v>
      </c>
    </row>
    <row r="5221" spans="1:3">
      <c r="A5221" t="s">
        <v>727</v>
      </c>
      <c r="B5221" s="2" t="s">
        <v>900</v>
      </c>
      <c r="C5221" s="35">
        <v>3</v>
      </c>
    </row>
    <row r="5222" spans="1:3">
      <c r="A5222" t="s">
        <v>727</v>
      </c>
      <c r="B5222" s="2" t="s">
        <v>841</v>
      </c>
      <c r="C5222" s="35">
        <v>1</v>
      </c>
    </row>
    <row r="5223" spans="1:3">
      <c r="A5223" t="s">
        <v>727</v>
      </c>
      <c r="B5223" s="2" t="s">
        <v>842</v>
      </c>
      <c r="C5223" s="35">
        <v>1</v>
      </c>
    </row>
    <row r="5224" spans="1:3">
      <c r="A5224" t="s">
        <v>727</v>
      </c>
      <c r="B5224" s="2" t="s">
        <v>901</v>
      </c>
      <c r="C5224" s="35">
        <v>3</v>
      </c>
    </row>
    <row r="5225" spans="1:3">
      <c r="A5225" t="s">
        <v>727</v>
      </c>
      <c r="B5225" s="2" t="s">
        <v>912</v>
      </c>
      <c r="C5225" s="35">
        <v>22</v>
      </c>
    </row>
    <row r="5226" spans="1:3">
      <c r="A5226" t="s">
        <v>727</v>
      </c>
      <c r="B5226" s="2" t="s">
        <v>854</v>
      </c>
      <c r="C5226" s="35">
        <v>3</v>
      </c>
    </row>
    <row r="5227" spans="1:3">
      <c r="A5227" t="s">
        <v>727</v>
      </c>
      <c r="B5227" s="2" t="s">
        <v>868</v>
      </c>
      <c r="C5227" s="35">
        <v>5</v>
      </c>
    </row>
    <row r="5228" spans="1:3">
      <c r="A5228" t="s">
        <v>727</v>
      </c>
      <c r="B5228" s="2" t="s">
        <v>926</v>
      </c>
      <c r="C5228" s="35">
        <v>28</v>
      </c>
    </row>
    <row r="5229" spans="1:3">
      <c r="A5229" t="s">
        <v>728</v>
      </c>
      <c r="B5229" s="2" t="s">
        <v>879</v>
      </c>
      <c r="C5229" s="35">
        <v>3</v>
      </c>
    </row>
    <row r="5230" spans="1:3">
      <c r="A5230" t="s">
        <v>728</v>
      </c>
      <c r="B5230" s="2" t="s">
        <v>906</v>
      </c>
      <c r="C5230" s="35">
        <v>9</v>
      </c>
    </row>
    <row r="5231" spans="1:3">
      <c r="A5231" t="s">
        <v>728</v>
      </c>
      <c r="B5231" s="2" t="s">
        <v>908</v>
      </c>
      <c r="C5231" s="35">
        <v>23</v>
      </c>
    </row>
    <row r="5232" spans="1:3">
      <c r="A5232" t="s">
        <v>728</v>
      </c>
      <c r="B5232" s="2" t="s">
        <v>618</v>
      </c>
      <c r="C5232" s="35">
        <v>1</v>
      </c>
    </row>
    <row r="5233" spans="1:3">
      <c r="A5233" t="s">
        <v>728</v>
      </c>
      <c r="B5233" s="2" t="s">
        <v>916</v>
      </c>
      <c r="C5233" s="35">
        <v>3</v>
      </c>
    </row>
    <row r="5234" spans="1:3">
      <c r="A5234" t="s">
        <v>728</v>
      </c>
      <c r="B5234" s="2" t="s">
        <v>917</v>
      </c>
      <c r="C5234" s="35">
        <v>27</v>
      </c>
    </row>
    <row r="5235" spans="1:3">
      <c r="A5235" t="s">
        <v>728</v>
      </c>
      <c r="B5235" s="2" t="s">
        <v>885</v>
      </c>
      <c r="C5235" s="35">
        <v>3</v>
      </c>
    </row>
    <row r="5236" spans="1:3">
      <c r="A5236" t="s">
        <v>728</v>
      </c>
      <c r="B5236" s="2" t="s">
        <v>699</v>
      </c>
      <c r="C5236" s="35">
        <v>1</v>
      </c>
    </row>
    <row r="5237" spans="1:3">
      <c r="A5237" t="s">
        <v>728</v>
      </c>
      <c r="B5237" s="2" t="s">
        <v>927</v>
      </c>
      <c r="C5237" s="35">
        <v>1</v>
      </c>
    </row>
    <row r="5238" spans="1:3">
      <c r="A5238" t="s">
        <v>728</v>
      </c>
      <c r="B5238" s="2" t="s">
        <v>729</v>
      </c>
      <c r="C5238" s="35">
        <v>1</v>
      </c>
    </row>
    <row r="5239" spans="1:3">
      <c r="A5239" t="s">
        <v>728</v>
      </c>
      <c r="B5239" s="2" t="s">
        <v>920</v>
      </c>
      <c r="C5239" s="35">
        <v>3</v>
      </c>
    </row>
    <row r="5240" spans="1:3">
      <c r="A5240" t="s">
        <v>728</v>
      </c>
      <c r="B5240" s="2" t="s">
        <v>921</v>
      </c>
      <c r="C5240" s="35">
        <v>27</v>
      </c>
    </row>
    <row r="5241" spans="1:3">
      <c r="A5241" t="s">
        <v>728</v>
      </c>
      <c r="B5241" s="2" t="s">
        <v>890</v>
      </c>
      <c r="C5241" s="35">
        <v>1</v>
      </c>
    </row>
    <row r="5242" spans="1:3">
      <c r="A5242" t="s">
        <v>728</v>
      </c>
      <c r="B5242" s="2" t="s">
        <v>922</v>
      </c>
      <c r="C5242" s="35">
        <v>3</v>
      </c>
    </row>
    <row r="5243" spans="1:3">
      <c r="A5243" t="s">
        <v>728</v>
      </c>
      <c r="B5243" s="2" t="s">
        <v>923</v>
      </c>
      <c r="C5243" s="35">
        <v>3</v>
      </c>
    </row>
    <row r="5244" spans="1:3">
      <c r="A5244" t="s">
        <v>728</v>
      </c>
      <c r="B5244" s="2" t="s">
        <v>924</v>
      </c>
      <c r="C5244" s="35">
        <v>3</v>
      </c>
    </row>
    <row r="5245" spans="1:3">
      <c r="A5245" t="s">
        <v>728</v>
      </c>
      <c r="B5245" s="2" t="s">
        <v>766</v>
      </c>
      <c r="C5245" s="35">
        <v>3</v>
      </c>
    </row>
    <row r="5246" spans="1:3">
      <c r="A5246" t="s">
        <v>728</v>
      </c>
      <c r="B5246" s="2" t="s">
        <v>892</v>
      </c>
      <c r="C5246" s="35">
        <v>19</v>
      </c>
    </row>
    <row r="5247" spans="1:3">
      <c r="A5247" t="s">
        <v>728</v>
      </c>
      <c r="B5247" s="2" t="s">
        <v>893</v>
      </c>
      <c r="C5247" s="35">
        <v>19</v>
      </c>
    </row>
    <row r="5248" spans="1:3">
      <c r="A5248" t="s">
        <v>728</v>
      </c>
      <c r="B5248" s="2" t="s">
        <v>894</v>
      </c>
      <c r="C5248" s="35">
        <v>19</v>
      </c>
    </row>
    <row r="5249" spans="1:3">
      <c r="A5249" t="s">
        <v>728</v>
      </c>
      <c r="B5249" s="2" t="s">
        <v>819</v>
      </c>
      <c r="C5249" s="35">
        <v>1</v>
      </c>
    </row>
    <row r="5250" spans="1:3">
      <c r="A5250" t="s">
        <v>728</v>
      </c>
      <c r="B5250" s="2" t="s">
        <v>899</v>
      </c>
      <c r="C5250" s="35">
        <v>21</v>
      </c>
    </row>
    <row r="5251" spans="1:3">
      <c r="A5251" t="s">
        <v>728</v>
      </c>
      <c r="B5251" s="2" t="s">
        <v>900</v>
      </c>
      <c r="C5251" s="35">
        <v>3</v>
      </c>
    </row>
    <row r="5252" spans="1:3">
      <c r="A5252" t="s">
        <v>728</v>
      </c>
      <c r="B5252" s="2" t="s">
        <v>841</v>
      </c>
      <c r="C5252" s="35">
        <v>1</v>
      </c>
    </row>
    <row r="5253" spans="1:3">
      <c r="A5253" t="s">
        <v>728</v>
      </c>
      <c r="B5253" s="2" t="s">
        <v>842</v>
      </c>
      <c r="C5253" s="35">
        <v>1</v>
      </c>
    </row>
    <row r="5254" spans="1:3">
      <c r="A5254" t="s">
        <v>729</v>
      </c>
      <c r="B5254" s="2" t="s">
        <v>908</v>
      </c>
      <c r="C5254" s="35">
        <v>23</v>
      </c>
    </row>
    <row r="5255" spans="1:3">
      <c r="A5255" t="s">
        <v>729</v>
      </c>
      <c r="B5255" s="2" t="s">
        <v>729</v>
      </c>
      <c r="C5255" s="35">
        <v>1</v>
      </c>
    </row>
    <row r="5256" spans="1:3">
      <c r="A5256" t="s">
        <v>730</v>
      </c>
      <c r="B5256" s="2" t="s">
        <v>914</v>
      </c>
      <c r="C5256" s="35">
        <v>9</v>
      </c>
    </row>
    <row r="5257" spans="1:3">
      <c r="A5257" t="s">
        <v>730</v>
      </c>
      <c r="B5257" s="2" t="s">
        <v>915</v>
      </c>
      <c r="C5257" s="35">
        <v>1</v>
      </c>
    </row>
    <row r="5258" spans="1:3">
      <c r="A5258" t="s">
        <v>730</v>
      </c>
      <c r="B5258" s="2" t="s">
        <v>906</v>
      </c>
      <c r="C5258" s="35">
        <v>9</v>
      </c>
    </row>
    <row r="5259" spans="1:3">
      <c r="A5259" t="s">
        <v>730</v>
      </c>
      <c r="B5259" s="2" t="s">
        <v>907</v>
      </c>
      <c r="C5259" s="35">
        <v>22</v>
      </c>
    </row>
    <row r="5260" spans="1:3">
      <c r="A5260" t="s">
        <v>730</v>
      </c>
      <c r="B5260" s="2" t="s">
        <v>908</v>
      </c>
      <c r="C5260" s="35">
        <v>23</v>
      </c>
    </row>
    <row r="5261" spans="1:3">
      <c r="A5261" t="s">
        <v>730</v>
      </c>
      <c r="B5261" s="2" t="s">
        <v>619</v>
      </c>
      <c r="C5261" s="35">
        <v>1</v>
      </c>
    </row>
    <row r="5262" spans="1:3">
      <c r="A5262" t="s">
        <v>730</v>
      </c>
      <c r="B5262" s="2" t="s">
        <v>663</v>
      </c>
      <c r="C5262" s="35">
        <v>1</v>
      </c>
    </row>
    <row r="5263" spans="1:3">
      <c r="A5263" t="s">
        <v>730</v>
      </c>
      <c r="B5263" s="2" t="s">
        <v>916</v>
      </c>
      <c r="C5263" s="35">
        <v>3</v>
      </c>
    </row>
    <row r="5264" spans="1:3">
      <c r="A5264" t="s">
        <v>730</v>
      </c>
      <c r="B5264" s="2" t="s">
        <v>882</v>
      </c>
      <c r="C5264" s="35">
        <v>3</v>
      </c>
    </row>
    <row r="5265" spans="1:3">
      <c r="A5265" t="s">
        <v>730</v>
      </c>
      <c r="B5265" s="2" t="s">
        <v>883</v>
      </c>
      <c r="C5265" s="35">
        <v>3</v>
      </c>
    </row>
    <row r="5266" spans="1:3">
      <c r="A5266" t="s">
        <v>730</v>
      </c>
      <c r="B5266" s="2" t="s">
        <v>884</v>
      </c>
      <c r="C5266" s="35">
        <v>3</v>
      </c>
    </row>
    <row r="5267" spans="1:3">
      <c r="A5267" t="s">
        <v>730</v>
      </c>
      <c r="B5267" s="2" t="s">
        <v>917</v>
      </c>
      <c r="C5267" s="35">
        <v>27</v>
      </c>
    </row>
    <row r="5268" spans="1:3">
      <c r="A5268" t="s">
        <v>730</v>
      </c>
      <c r="B5268" s="2" t="s">
        <v>885</v>
      </c>
      <c r="C5268" s="35">
        <v>3</v>
      </c>
    </row>
    <row r="5269" spans="1:3">
      <c r="A5269" t="s">
        <v>730</v>
      </c>
      <c r="B5269" s="2" t="s">
        <v>918</v>
      </c>
      <c r="C5269" s="35">
        <v>28</v>
      </c>
    </row>
    <row r="5270" spans="1:3">
      <c r="A5270" t="s">
        <v>730</v>
      </c>
      <c r="B5270" s="2" t="s">
        <v>919</v>
      </c>
      <c r="C5270" s="35">
        <v>28</v>
      </c>
    </row>
    <row r="5271" spans="1:3">
      <c r="A5271" t="s">
        <v>730</v>
      </c>
      <c r="B5271" s="2" t="s">
        <v>729</v>
      </c>
      <c r="C5271" s="35">
        <v>1</v>
      </c>
    </row>
    <row r="5272" spans="1:3">
      <c r="A5272" t="s">
        <v>730</v>
      </c>
      <c r="B5272" s="2" t="s">
        <v>920</v>
      </c>
      <c r="C5272" s="35">
        <v>3</v>
      </c>
    </row>
    <row r="5273" spans="1:3">
      <c r="A5273" t="s">
        <v>730</v>
      </c>
      <c r="B5273" s="2" t="s">
        <v>921</v>
      </c>
      <c r="C5273" s="35">
        <v>27</v>
      </c>
    </row>
    <row r="5274" spans="1:3">
      <c r="A5274" t="s">
        <v>730</v>
      </c>
      <c r="B5274" s="2" t="s">
        <v>762</v>
      </c>
      <c r="C5274" s="35">
        <v>3</v>
      </c>
    </row>
    <row r="5275" spans="1:3">
      <c r="A5275" t="s">
        <v>730</v>
      </c>
      <c r="B5275" s="2" t="s">
        <v>890</v>
      </c>
      <c r="C5275" s="35">
        <v>1</v>
      </c>
    </row>
    <row r="5276" spans="1:3">
      <c r="A5276" t="s">
        <v>730</v>
      </c>
      <c r="B5276" s="2" t="s">
        <v>922</v>
      </c>
      <c r="C5276" s="35">
        <v>3</v>
      </c>
    </row>
    <row r="5277" spans="1:3">
      <c r="A5277" t="s">
        <v>730</v>
      </c>
      <c r="B5277" s="2" t="s">
        <v>923</v>
      </c>
      <c r="C5277" s="35">
        <v>3</v>
      </c>
    </row>
    <row r="5278" spans="1:3">
      <c r="A5278" t="s">
        <v>730</v>
      </c>
      <c r="B5278" s="2" t="s">
        <v>924</v>
      </c>
      <c r="C5278" s="35">
        <v>3</v>
      </c>
    </row>
    <row r="5279" spans="1:3">
      <c r="A5279" t="s">
        <v>730</v>
      </c>
      <c r="B5279" s="2" t="s">
        <v>892</v>
      </c>
      <c r="C5279" s="35">
        <v>19</v>
      </c>
    </row>
    <row r="5280" spans="1:3">
      <c r="A5280" t="s">
        <v>730</v>
      </c>
      <c r="B5280" s="2" t="s">
        <v>893</v>
      </c>
      <c r="C5280" s="35">
        <v>19</v>
      </c>
    </row>
    <row r="5281" spans="1:3">
      <c r="A5281" t="s">
        <v>730</v>
      </c>
      <c r="B5281" s="2" t="s">
        <v>894</v>
      </c>
      <c r="C5281" s="35">
        <v>19</v>
      </c>
    </row>
    <row r="5282" spans="1:3">
      <c r="A5282" t="s">
        <v>730</v>
      </c>
      <c r="B5282" s="2" t="s">
        <v>895</v>
      </c>
      <c r="C5282" s="35">
        <v>3</v>
      </c>
    </row>
    <row r="5283" spans="1:3">
      <c r="A5283" t="s">
        <v>730</v>
      </c>
      <c r="B5283" s="2" t="s">
        <v>896</v>
      </c>
      <c r="C5283" s="35">
        <v>3</v>
      </c>
    </row>
    <row r="5284" spans="1:3">
      <c r="A5284" t="s">
        <v>730</v>
      </c>
      <c r="B5284" s="2" t="s">
        <v>819</v>
      </c>
      <c r="C5284" s="35">
        <v>1</v>
      </c>
    </row>
    <row r="5285" spans="1:3">
      <c r="A5285" t="s">
        <v>730</v>
      </c>
      <c r="B5285" s="2" t="s">
        <v>897</v>
      </c>
      <c r="C5285" s="35">
        <v>3</v>
      </c>
    </row>
    <row r="5286" spans="1:3">
      <c r="A5286" t="s">
        <v>730</v>
      </c>
      <c r="B5286" s="2" t="s">
        <v>925</v>
      </c>
      <c r="C5286" s="35">
        <v>28</v>
      </c>
    </row>
    <row r="5287" spans="1:3">
      <c r="A5287" t="s">
        <v>730</v>
      </c>
      <c r="B5287" s="2" t="s">
        <v>899</v>
      </c>
      <c r="C5287" s="35">
        <v>21</v>
      </c>
    </row>
    <row r="5288" spans="1:3">
      <c r="A5288" t="s">
        <v>730</v>
      </c>
      <c r="B5288" s="2" t="s">
        <v>900</v>
      </c>
      <c r="C5288" s="35">
        <v>3</v>
      </c>
    </row>
    <row r="5289" spans="1:3">
      <c r="A5289" t="s">
        <v>730</v>
      </c>
      <c r="B5289" s="2" t="s">
        <v>841</v>
      </c>
      <c r="C5289" s="35">
        <v>1</v>
      </c>
    </row>
    <row r="5290" spans="1:3">
      <c r="A5290" t="s">
        <v>730</v>
      </c>
      <c r="B5290" s="2" t="s">
        <v>842</v>
      </c>
      <c r="C5290" s="35">
        <v>1</v>
      </c>
    </row>
    <row r="5291" spans="1:3">
      <c r="A5291" t="s">
        <v>730</v>
      </c>
      <c r="B5291" s="2" t="s">
        <v>901</v>
      </c>
      <c r="C5291" s="35">
        <v>3</v>
      </c>
    </row>
    <row r="5292" spans="1:3">
      <c r="A5292" t="s">
        <v>730</v>
      </c>
      <c r="B5292" s="2" t="s">
        <v>912</v>
      </c>
      <c r="C5292" s="35">
        <v>22</v>
      </c>
    </row>
    <row r="5293" spans="1:3">
      <c r="A5293" t="s">
        <v>730</v>
      </c>
      <c r="B5293" s="2" t="s">
        <v>854</v>
      </c>
      <c r="C5293" s="35">
        <v>3</v>
      </c>
    </row>
    <row r="5294" spans="1:3">
      <c r="A5294" t="s">
        <v>730</v>
      </c>
      <c r="B5294" s="2" t="s">
        <v>868</v>
      </c>
      <c r="C5294" s="35">
        <v>5</v>
      </c>
    </row>
    <row r="5295" spans="1:3">
      <c r="A5295" t="s">
        <v>730</v>
      </c>
      <c r="B5295" s="2" t="s">
        <v>926</v>
      </c>
      <c r="C5295" s="35">
        <v>28</v>
      </c>
    </row>
    <row r="5296" spans="1:3">
      <c r="A5296" t="s">
        <v>731</v>
      </c>
      <c r="B5296" s="2" t="s">
        <v>879</v>
      </c>
      <c r="C5296" s="35">
        <v>3</v>
      </c>
    </row>
    <row r="5297" spans="1:3">
      <c r="A5297" t="s">
        <v>731</v>
      </c>
      <c r="B5297" s="2" t="s">
        <v>606</v>
      </c>
      <c r="C5297" s="35">
        <v>1</v>
      </c>
    </row>
    <row r="5298" spans="1:3">
      <c r="A5298" t="s">
        <v>731</v>
      </c>
      <c r="B5298" s="2" t="s">
        <v>906</v>
      </c>
      <c r="C5298" s="35">
        <v>9</v>
      </c>
    </row>
    <row r="5299" spans="1:3">
      <c r="A5299" t="s">
        <v>731</v>
      </c>
      <c r="B5299" s="2" t="s">
        <v>880</v>
      </c>
      <c r="C5299" s="35">
        <v>8</v>
      </c>
    </row>
    <row r="5300" spans="1:3">
      <c r="A5300" t="s">
        <v>731</v>
      </c>
      <c r="B5300" s="2" t="s">
        <v>907</v>
      </c>
      <c r="C5300" s="35">
        <v>22</v>
      </c>
    </row>
    <row r="5301" spans="1:3">
      <c r="A5301" t="s">
        <v>731</v>
      </c>
      <c r="B5301" s="2" t="s">
        <v>908</v>
      </c>
      <c r="C5301" s="35">
        <v>23</v>
      </c>
    </row>
    <row r="5302" spans="1:3">
      <c r="A5302" t="s">
        <v>731</v>
      </c>
      <c r="B5302" s="2" t="s">
        <v>619</v>
      </c>
      <c r="C5302" s="35">
        <v>1</v>
      </c>
    </row>
    <row r="5303" spans="1:3">
      <c r="A5303" t="s">
        <v>731</v>
      </c>
      <c r="B5303" s="2" t="s">
        <v>706</v>
      </c>
      <c r="C5303" s="35">
        <v>11</v>
      </c>
    </row>
    <row r="5304" spans="1:3">
      <c r="A5304" t="s">
        <v>731</v>
      </c>
      <c r="B5304" s="2" t="s">
        <v>729</v>
      </c>
      <c r="C5304" s="35">
        <v>1</v>
      </c>
    </row>
    <row r="5305" spans="1:3">
      <c r="A5305" t="s">
        <v>731</v>
      </c>
      <c r="B5305" s="2" t="s">
        <v>909</v>
      </c>
      <c r="C5305" s="35">
        <v>24</v>
      </c>
    </row>
    <row r="5306" spans="1:3">
      <c r="A5306" t="s">
        <v>731</v>
      </c>
      <c r="B5306" s="2" t="s">
        <v>890</v>
      </c>
      <c r="C5306" s="35">
        <v>1</v>
      </c>
    </row>
    <row r="5307" spans="1:3">
      <c r="A5307" t="s">
        <v>731</v>
      </c>
      <c r="B5307" s="2" t="s">
        <v>922</v>
      </c>
      <c r="C5307" s="35">
        <v>3</v>
      </c>
    </row>
    <row r="5308" spans="1:3">
      <c r="A5308" t="s">
        <v>731</v>
      </c>
      <c r="B5308" s="2" t="s">
        <v>923</v>
      </c>
      <c r="C5308" s="35">
        <v>3</v>
      </c>
    </row>
    <row r="5309" spans="1:3">
      <c r="A5309" t="s">
        <v>731</v>
      </c>
      <c r="B5309" s="2" t="s">
        <v>924</v>
      </c>
      <c r="C5309" s="35">
        <v>3</v>
      </c>
    </row>
    <row r="5310" spans="1:3">
      <c r="A5310" t="s">
        <v>731</v>
      </c>
      <c r="B5310" s="2" t="s">
        <v>910</v>
      </c>
      <c r="C5310" s="35">
        <v>1</v>
      </c>
    </row>
    <row r="5311" spans="1:3">
      <c r="A5311" t="s">
        <v>731</v>
      </c>
      <c r="B5311" s="2" t="s">
        <v>911</v>
      </c>
      <c r="C5311" s="35">
        <v>25</v>
      </c>
    </row>
    <row r="5312" spans="1:3">
      <c r="A5312" t="s">
        <v>731</v>
      </c>
      <c r="B5312" s="2" t="s">
        <v>892</v>
      </c>
      <c r="C5312" s="35">
        <v>19</v>
      </c>
    </row>
    <row r="5313" spans="1:3">
      <c r="A5313" t="s">
        <v>731</v>
      </c>
      <c r="B5313" s="2" t="s">
        <v>893</v>
      </c>
      <c r="C5313" s="35">
        <v>19</v>
      </c>
    </row>
    <row r="5314" spans="1:3">
      <c r="A5314" t="s">
        <v>731</v>
      </c>
      <c r="B5314" s="2" t="s">
        <v>894</v>
      </c>
      <c r="C5314" s="35">
        <v>19</v>
      </c>
    </row>
    <row r="5315" spans="1:3">
      <c r="A5315" t="s">
        <v>731</v>
      </c>
      <c r="B5315" s="2" t="s">
        <v>819</v>
      </c>
      <c r="C5315" s="35">
        <v>1</v>
      </c>
    </row>
    <row r="5316" spans="1:3">
      <c r="A5316" t="s">
        <v>731</v>
      </c>
      <c r="B5316" s="2" t="s">
        <v>898</v>
      </c>
      <c r="C5316" s="35">
        <v>20</v>
      </c>
    </row>
    <row r="5317" spans="1:3">
      <c r="A5317" t="s">
        <v>731</v>
      </c>
      <c r="B5317" s="2" t="s">
        <v>900</v>
      </c>
      <c r="C5317" s="35">
        <v>3</v>
      </c>
    </row>
    <row r="5318" spans="1:3">
      <c r="A5318" t="s">
        <v>731</v>
      </c>
      <c r="B5318" s="2" t="s">
        <v>841</v>
      </c>
      <c r="C5318" s="35">
        <v>1</v>
      </c>
    </row>
    <row r="5319" spans="1:3">
      <c r="A5319" t="s">
        <v>731</v>
      </c>
      <c r="B5319" s="2" t="s">
        <v>842</v>
      </c>
      <c r="C5319" s="35">
        <v>1</v>
      </c>
    </row>
    <row r="5320" spans="1:3">
      <c r="A5320" t="s">
        <v>731</v>
      </c>
      <c r="B5320" s="2" t="s">
        <v>912</v>
      </c>
      <c r="C5320" s="35">
        <v>22</v>
      </c>
    </row>
    <row r="5321" spans="1:3">
      <c r="A5321" t="s">
        <v>731</v>
      </c>
      <c r="B5321" s="2" t="s">
        <v>913</v>
      </c>
      <c r="C5321" s="35">
        <v>26</v>
      </c>
    </row>
    <row r="5322" spans="1:3">
      <c r="A5322" t="s">
        <v>889</v>
      </c>
      <c r="B5322" s="2" t="s">
        <v>879</v>
      </c>
      <c r="C5322" s="35">
        <v>3</v>
      </c>
    </row>
    <row r="5323" spans="1:3">
      <c r="A5323" t="s">
        <v>889</v>
      </c>
      <c r="B5323" s="2" t="s">
        <v>914</v>
      </c>
      <c r="C5323" s="35">
        <v>9</v>
      </c>
    </row>
    <row r="5324" spans="1:3">
      <c r="A5324" t="s">
        <v>889</v>
      </c>
      <c r="B5324" s="2" t="s">
        <v>915</v>
      </c>
      <c r="C5324" s="35">
        <v>1</v>
      </c>
    </row>
    <row r="5325" spans="1:3">
      <c r="A5325" t="s">
        <v>889</v>
      </c>
      <c r="B5325" s="2" t="s">
        <v>906</v>
      </c>
      <c r="C5325" s="35">
        <v>9</v>
      </c>
    </row>
    <row r="5326" spans="1:3">
      <c r="A5326" t="s">
        <v>889</v>
      </c>
      <c r="B5326" s="2" t="s">
        <v>907</v>
      </c>
      <c r="C5326" s="35">
        <v>22</v>
      </c>
    </row>
    <row r="5327" spans="1:3">
      <c r="A5327" t="s">
        <v>889</v>
      </c>
      <c r="B5327" s="2" t="s">
        <v>908</v>
      </c>
      <c r="C5327" s="35">
        <v>23</v>
      </c>
    </row>
    <row r="5328" spans="1:3">
      <c r="A5328" t="s">
        <v>889</v>
      </c>
      <c r="B5328" s="2" t="s">
        <v>663</v>
      </c>
      <c r="C5328" s="35">
        <v>1</v>
      </c>
    </row>
    <row r="5329" spans="1:3">
      <c r="A5329" t="s">
        <v>889</v>
      </c>
      <c r="B5329" s="2" t="s">
        <v>916</v>
      </c>
      <c r="C5329" s="35">
        <v>3</v>
      </c>
    </row>
    <row r="5330" spans="1:3">
      <c r="A5330" t="s">
        <v>889</v>
      </c>
      <c r="B5330" s="2" t="s">
        <v>882</v>
      </c>
      <c r="C5330" s="35">
        <v>3</v>
      </c>
    </row>
    <row r="5331" spans="1:3">
      <c r="A5331" t="s">
        <v>889</v>
      </c>
      <c r="B5331" s="2" t="s">
        <v>883</v>
      </c>
      <c r="C5331" s="35">
        <v>3</v>
      </c>
    </row>
    <row r="5332" spans="1:3">
      <c r="A5332" t="s">
        <v>889</v>
      </c>
      <c r="B5332" s="2" t="s">
        <v>884</v>
      </c>
      <c r="C5332" s="35">
        <v>3</v>
      </c>
    </row>
    <row r="5333" spans="1:3">
      <c r="A5333" t="s">
        <v>889</v>
      </c>
      <c r="B5333" s="2" t="s">
        <v>917</v>
      </c>
      <c r="C5333" s="35">
        <v>27</v>
      </c>
    </row>
    <row r="5334" spans="1:3">
      <c r="A5334" t="s">
        <v>889</v>
      </c>
      <c r="B5334" s="2" t="s">
        <v>885</v>
      </c>
      <c r="C5334" s="35">
        <v>3</v>
      </c>
    </row>
    <row r="5335" spans="1:3">
      <c r="A5335" t="s">
        <v>889</v>
      </c>
      <c r="B5335" s="2" t="s">
        <v>918</v>
      </c>
      <c r="C5335" s="35">
        <v>28</v>
      </c>
    </row>
    <row r="5336" spans="1:3">
      <c r="A5336" t="s">
        <v>889</v>
      </c>
      <c r="B5336" s="2" t="s">
        <v>919</v>
      </c>
      <c r="C5336" s="35">
        <v>28</v>
      </c>
    </row>
    <row r="5337" spans="1:3">
      <c r="A5337" t="s">
        <v>889</v>
      </c>
      <c r="B5337" s="2" t="s">
        <v>920</v>
      </c>
      <c r="C5337" s="35">
        <v>3</v>
      </c>
    </row>
    <row r="5338" spans="1:3">
      <c r="A5338" t="s">
        <v>889</v>
      </c>
      <c r="B5338" s="2" t="s">
        <v>921</v>
      </c>
      <c r="C5338" s="35">
        <v>27</v>
      </c>
    </row>
    <row r="5339" spans="1:3">
      <c r="A5339" t="s">
        <v>889</v>
      </c>
      <c r="B5339" s="2" t="s">
        <v>762</v>
      </c>
      <c r="C5339" s="35">
        <v>3</v>
      </c>
    </row>
    <row r="5340" spans="1:3">
      <c r="A5340" t="s">
        <v>889</v>
      </c>
      <c r="B5340" s="2" t="s">
        <v>922</v>
      </c>
      <c r="C5340" s="35">
        <v>3</v>
      </c>
    </row>
    <row r="5341" spans="1:3">
      <c r="A5341" t="s">
        <v>889</v>
      </c>
      <c r="B5341" s="2" t="s">
        <v>923</v>
      </c>
      <c r="C5341" s="35">
        <v>3</v>
      </c>
    </row>
    <row r="5342" spans="1:3">
      <c r="A5342" t="s">
        <v>889</v>
      </c>
      <c r="B5342" s="2" t="s">
        <v>924</v>
      </c>
      <c r="C5342" s="35">
        <v>3</v>
      </c>
    </row>
    <row r="5343" spans="1:3">
      <c r="A5343" t="s">
        <v>889</v>
      </c>
      <c r="B5343" s="2" t="s">
        <v>892</v>
      </c>
      <c r="C5343" s="35">
        <v>19</v>
      </c>
    </row>
    <row r="5344" spans="1:3">
      <c r="A5344" t="s">
        <v>889</v>
      </c>
      <c r="B5344" s="2" t="s">
        <v>893</v>
      </c>
      <c r="C5344" s="35">
        <v>19</v>
      </c>
    </row>
    <row r="5345" spans="1:3">
      <c r="A5345" t="s">
        <v>889</v>
      </c>
      <c r="B5345" s="2" t="s">
        <v>894</v>
      </c>
      <c r="C5345" s="35">
        <v>19</v>
      </c>
    </row>
    <row r="5346" spans="1:3">
      <c r="A5346" t="s">
        <v>889</v>
      </c>
      <c r="B5346" s="2" t="s">
        <v>895</v>
      </c>
      <c r="C5346" s="35">
        <v>3</v>
      </c>
    </row>
    <row r="5347" spans="1:3">
      <c r="A5347" t="s">
        <v>889</v>
      </c>
      <c r="B5347" s="2" t="s">
        <v>896</v>
      </c>
      <c r="C5347" s="35">
        <v>3</v>
      </c>
    </row>
    <row r="5348" spans="1:3">
      <c r="A5348" t="s">
        <v>889</v>
      </c>
      <c r="B5348" s="2" t="s">
        <v>819</v>
      </c>
      <c r="C5348" s="35">
        <v>1</v>
      </c>
    </row>
    <row r="5349" spans="1:3">
      <c r="A5349" t="s">
        <v>889</v>
      </c>
      <c r="B5349" s="2" t="s">
        <v>897</v>
      </c>
      <c r="C5349" s="35">
        <v>3</v>
      </c>
    </row>
    <row r="5350" spans="1:3">
      <c r="A5350" t="s">
        <v>889</v>
      </c>
      <c r="B5350" s="2" t="s">
        <v>925</v>
      </c>
      <c r="C5350" s="35">
        <v>28</v>
      </c>
    </row>
    <row r="5351" spans="1:3">
      <c r="A5351" t="s">
        <v>889</v>
      </c>
      <c r="B5351" s="2" t="s">
        <v>899</v>
      </c>
      <c r="C5351" s="35">
        <v>21</v>
      </c>
    </row>
    <row r="5352" spans="1:3">
      <c r="A5352" t="s">
        <v>889</v>
      </c>
      <c r="B5352" s="2" t="s">
        <v>900</v>
      </c>
      <c r="C5352" s="35">
        <v>3</v>
      </c>
    </row>
    <row r="5353" spans="1:3">
      <c r="A5353" t="s">
        <v>889</v>
      </c>
      <c r="B5353" s="2" t="s">
        <v>841</v>
      </c>
      <c r="C5353" s="35">
        <v>1</v>
      </c>
    </row>
    <row r="5354" spans="1:3">
      <c r="A5354" t="s">
        <v>889</v>
      </c>
      <c r="B5354" s="2" t="s">
        <v>842</v>
      </c>
      <c r="C5354" s="35">
        <v>1</v>
      </c>
    </row>
    <row r="5355" spans="1:3">
      <c r="A5355" t="s">
        <v>889</v>
      </c>
      <c r="B5355" s="2" t="s">
        <v>901</v>
      </c>
      <c r="C5355" s="35">
        <v>3</v>
      </c>
    </row>
    <row r="5356" spans="1:3">
      <c r="A5356" t="s">
        <v>889</v>
      </c>
      <c r="B5356" s="2" t="s">
        <v>912</v>
      </c>
      <c r="C5356" s="35">
        <v>22</v>
      </c>
    </row>
    <row r="5357" spans="1:3">
      <c r="A5357" t="s">
        <v>889</v>
      </c>
      <c r="B5357" s="2" t="s">
        <v>854</v>
      </c>
      <c r="C5357" s="35">
        <v>3</v>
      </c>
    </row>
    <row r="5358" spans="1:3">
      <c r="A5358" t="s">
        <v>889</v>
      </c>
      <c r="B5358" s="2" t="s">
        <v>868</v>
      </c>
      <c r="C5358" s="35">
        <v>5</v>
      </c>
    </row>
    <row r="5359" spans="1:3">
      <c r="A5359" t="s">
        <v>889</v>
      </c>
      <c r="B5359" s="2" t="s">
        <v>926</v>
      </c>
      <c r="C5359" s="35">
        <v>28</v>
      </c>
    </row>
    <row r="5360" spans="1:3">
      <c r="A5360" t="s">
        <v>732</v>
      </c>
      <c r="B5360" s="2" t="s">
        <v>879</v>
      </c>
      <c r="C5360" s="35">
        <v>3</v>
      </c>
    </row>
    <row r="5361" spans="1:3">
      <c r="A5361" t="s">
        <v>732</v>
      </c>
      <c r="B5361" s="2" t="s">
        <v>906</v>
      </c>
      <c r="C5361" s="35">
        <v>9</v>
      </c>
    </row>
    <row r="5362" spans="1:3">
      <c r="A5362" t="s">
        <v>732</v>
      </c>
      <c r="B5362" s="2" t="s">
        <v>908</v>
      </c>
      <c r="C5362" s="35">
        <v>23</v>
      </c>
    </row>
    <row r="5363" spans="1:3">
      <c r="A5363" t="s">
        <v>732</v>
      </c>
      <c r="B5363" s="2" t="s">
        <v>618</v>
      </c>
      <c r="C5363" s="35">
        <v>1</v>
      </c>
    </row>
    <row r="5364" spans="1:3">
      <c r="A5364" t="s">
        <v>732</v>
      </c>
      <c r="B5364" s="2" t="s">
        <v>916</v>
      </c>
      <c r="C5364" s="35">
        <v>3</v>
      </c>
    </row>
    <row r="5365" spans="1:3">
      <c r="A5365" t="s">
        <v>732</v>
      </c>
      <c r="B5365" s="2" t="s">
        <v>917</v>
      </c>
      <c r="C5365" s="35">
        <v>27</v>
      </c>
    </row>
    <row r="5366" spans="1:3">
      <c r="A5366" t="s">
        <v>732</v>
      </c>
      <c r="B5366" s="2" t="s">
        <v>885</v>
      </c>
      <c r="C5366" s="35">
        <v>3</v>
      </c>
    </row>
    <row r="5367" spans="1:3">
      <c r="A5367" t="s">
        <v>732</v>
      </c>
      <c r="B5367" s="2" t="s">
        <v>699</v>
      </c>
      <c r="C5367" s="35">
        <v>1</v>
      </c>
    </row>
    <row r="5368" spans="1:3">
      <c r="A5368" t="s">
        <v>732</v>
      </c>
      <c r="B5368" s="2" t="s">
        <v>927</v>
      </c>
      <c r="C5368" s="35">
        <v>1</v>
      </c>
    </row>
    <row r="5369" spans="1:3">
      <c r="A5369" t="s">
        <v>732</v>
      </c>
      <c r="B5369" s="2" t="s">
        <v>729</v>
      </c>
      <c r="C5369" s="35">
        <v>1</v>
      </c>
    </row>
    <row r="5370" spans="1:3">
      <c r="A5370" t="s">
        <v>732</v>
      </c>
      <c r="B5370" s="2" t="s">
        <v>889</v>
      </c>
      <c r="C5370" s="35">
        <v>1</v>
      </c>
    </row>
    <row r="5371" spans="1:3">
      <c r="A5371" t="s">
        <v>732</v>
      </c>
      <c r="B5371" s="2" t="s">
        <v>920</v>
      </c>
      <c r="C5371" s="35">
        <v>3</v>
      </c>
    </row>
    <row r="5372" spans="1:3">
      <c r="A5372" t="s">
        <v>732</v>
      </c>
      <c r="B5372" s="2" t="s">
        <v>921</v>
      </c>
      <c r="C5372" s="35">
        <v>27</v>
      </c>
    </row>
    <row r="5373" spans="1:3">
      <c r="A5373" t="s">
        <v>732</v>
      </c>
      <c r="B5373" s="2" t="s">
        <v>890</v>
      </c>
      <c r="C5373" s="35">
        <v>1</v>
      </c>
    </row>
    <row r="5374" spans="1:3">
      <c r="A5374" t="s">
        <v>732</v>
      </c>
      <c r="B5374" s="2" t="s">
        <v>922</v>
      </c>
      <c r="C5374" s="35">
        <v>3</v>
      </c>
    </row>
    <row r="5375" spans="1:3">
      <c r="A5375" t="s">
        <v>732</v>
      </c>
      <c r="B5375" s="2" t="s">
        <v>923</v>
      </c>
      <c r="C5375" s="35">
        <v>3</v>
      </c>
    </row>
    <row r="5376" spans="1:3">
      <c r="A5376" t="s">
        <v>732</v>
      </c>
      <c r="B5376" s="2" t="s">
        <v>924</v>
      </c>
      <c r="C5376" s="35">
        <v>3</v>
      </c>
    </row>
    <row r="5377" spans="1:3">
      <c r="A5377" t="s">
        <v>732</v>
      </c>
      <c r="B5377" s="2" t="s">
        <v>766</v>
      </c>
      <c r="C5377" s="35">
        <v>3</v>
      </c>
    </row>
    <row r="5378" spans="1:3">
      <c r="A5378" t="s">
        <v>732</v>
      </c>
      <c r="B5378" s="2" t="s">
        <v>783</v>
      </c>
      <c r="C5378" s="35">
        <v>1</v>
      </c>
    </row>
    <row r="5379" spans="1:3">
      <c r="A5379" t="s">
        <v>732</v>
      </c>
      <c r="B5379" s="2" t="s">
        <v>789</v>
      </c>
      <c r="C5379" s="35">
        <v>1</v>
      </c>
    </row>
    <row r="5380" spans="1:3">
      <c r="A5380" t="s">
        <v>732</v>
      </c>
      <c r="B5380" s="2" t="s">
        <v>892</v>
      </c>
      <c r="C5380" s="35">
        <v>19</v>
      </c>
    </row>
    <row r="5381" spans="1:3">
      <c r="A5381" t="s">
        <v>732</v>
      </c>
      <c r="B5381" s="2" t="s">
        <v>893</v>
      </c>
      <c r="C5381" s="35">
        <v>19</v>
      </c>
    </row>
    <row r="5382" spans="1:3">
      <c r="A5382" t="s">
        <v>732</v>
      </c>
      <c r="B5382" s="2" t="s">
        <v>894</v>
      </c>
      <c r="C5382" s="35">
        <v>19</v>
      </c>
    </row>
    <row r="5383" spans="1:3">
      <c r="A5383" t="s">
        <v>732</v>
      </c>
      <c r="B5383" s="2" t="s">
        <v>819</v>
      </c>
      <c r="C5383" s="35">
        <v>1</v>
      </c>
    </row>
    <row r="5384" spans="1:3">
      <c r="A5384" t="s">
        <v>732</v>
      </c>
      <c r="B5384" s="2" t="s">
        <v>899</v>
      </c>
      <c r="C5384" s="35">
        <v>21</v>
      </c>
    </row>
    <row r="5385" spans="1:3">
      <c r="A5385" t="s">
        <v>732</v>
      </c>
      <c r="B5385" s="2" t="s">
        <v>900</v>
      </c>
      <c r="C5385" s="35">
        <v>3</v>
      </c>
    </row>
    <row r="5386" spans="1:3">
      <c r="A5386" t="s">
        <v>732</v>
      </c>
      <c r="B5386" s="2" t="s">
        <v>841</v>
      </c>
      <c r="C5386" s="35">
        <v>1</v>
      </c>
    </row>
    <row r="5387" spans="1:3">
      <c r="A5387" t="s">
        <v>732</v>
      </c>
      <c r="B5387" s="2" t="s">
        <v>842</v>
      </c>
      <c r="C5387" s="35">
        <v>1</v>
      </c>
    </row>
    <row r="5388" spans="1:3">
      <c r="A5388" t="s">
        <v>733</v>
      </c>
      <c r="B5388" s="2" t="s">
        <v>879</v>
      </c>
      <c r="C5388" s="35">
        <v>3</v>
      </c>
    </row>
    <row r="5389" spans="1:3">
      <c r="A5389" t="s">
        <v>733</v>
      </c>
      <c r="B5389" s="2" t="s">
        <v>914</v>
      </c>
      <c r="C5389" s="35">
        <v>9</v>
      </c>
    </row>
    <row r="5390" spans="1:3">
      <c r="A5390" t="s">
        <v>733</v>
      </c>
      <c r="B5390" s="2" t="s">
        <v>915</v>
      </c>
      <c r="C5390" s="35">
        <v>1</v>
      </c>
    </row>
    <row r="5391" spans="1:3">
      <c r="A5391" t="s">
        <v>733</v>
      </c>
      <c r="B5391" s="2" t="s">
        <v>906</v>
      </c>
      <c r="C5391" s="35">
        <v>9</v>
      </c>
    </row>
    <row r="5392" spans="1:3">
      <c r="A5392" t="s">
        <v>733</v>
      </c>
      <c r="B5392" s="2" t="s">
        <v>907</v>
      </c>
      <c r="C5392" s="35">
        <v>22</v>
      </c>
    </row>
    <row r="5393" spans="1:3">
      <c r="A5393" t="s">
        <v>733</v>
      </c>
      <c r="B5393" s="2" t="s">
        <v>908</v>
      </c>
      <c r="C5393" s="35">
        <v>23</v>
      </c>
    </row>
    <row r="5394" spans="1:3">
      <c r="A5394" t="s">
        <v>733</v>
      </c>
      <c r="B5394" s="2" t="s">
        <v>619</v>
      </c>
      <c r="C5394" s="35">
        <v>1</v>
      </c>
    </row>
    <row r="5395" spans="1:3">
      <c r="A5395" t="s">
        <v>733</v>
      </c>
      <c r="B5395" s="2" t="s">
        <v>663</v>
      </c>
      <c r="C5395" s="35">
        <v>1</v>
      </c>
    </row>
    <row r="5396" spans="1:3">
      <c r="A5396" t="s">
        <v>733</v>
      </c>
      <c r="B5396" s="2" t="s">
        <v>916</v>
      </c>
      <c r="C5396" s="35">
        <v>3</v>
      </c>
    </row>
    <row r="5397" spans="1:3">
      <c r="A5397" t="s">
        <v>733</v>
      </c>
      <c r="B5397" s="2" t="s">
        <v>882</v>
      </c>
      <c r="C5397" s="35">
        <v>3</v>
      </c>
    </row>
    <row r="5398" spans="1:3">
      <c r="A5398" t="s">
        <v>733</v>
      </c>
      <c r="B5398" s="2" t="s">
        <v>883</v>
      </c>
      <c r="C5398" s="35">
        <v>3</v>
      </c>
    </row>
    <row r="5399" spans="1:3">
      <c r="A5399" t="s">
        <v>733</v>
      </c>
      <c r="B5399" s="2" t="s">
        <v>884</v>
      </c>
      <c r="C5399" s="35">
        <v>3</v>
      </c>
    </row>
    <row r="5400" spans="1:3">
      <c r="A5400" t="s">
        <v>733</v>
      </c>
      <c r="B5400" s="2" t="s">
        <v>917</v>
      </c>
      <c r="C5400" s="35">
        <v>27</v>
      </c>
    </row>
    <row r="5401" spans="1:3">
      <c r="A5401" t="s">
        <v>733</v>
      </c>
      <c r="B5401" s="2" t="s">
        <v>885</v>
      </c>
      <c r="C5401" s="35">
        <v>3</v>
      </c>
    </row>
    <row r="5402" spans="1:3">
      <c r="A5402" t="s">
        <v>733</v>
      </c>
      <c r="B5402" s="2" t="s">
        <v>918</v>
      </c>
      <c r="C5402" s="35">
        <v>28</v>
      </c>
    </row>
    <row r="5403" spans="1:3">
      <c r="A5403" t="s">
        <v>733</v>
      </c>
      <c r="B5403" s="2" t="s">
        <v>919</v>
      </c>
      <c r="C5403" s="35">
        <v>28</v>
      </c>
    </row>
    <row r="5404" spans="1:3">
      <c r="A5404" t="s">
        <v>733</v>
      </c>
      <c r="B5404" s="2" t="s">
        <v>729</v>
      </c>
      <c r="C5404" s="35">
        <v>1</v>
      </c>
    </row>
    <row r="5405" spans="1:3">
      <c r="A5405" t="s">
        <v>733</v>
      </c>
      <c r="B5405" s="2" t="s">
        <v>920</v>
      </c>
      <c r="C5405" s="35">
        <v>3</v>
      </c>
    </row>
    <row r="5406" spans="1:3">
      <c r="A5406" t="s">
        <v>733</v>
      </c>
      <c r="B5406" s="2" t="s">
        <v>921</v>
      </c>
      <c r="C5406" s="35">
        <v>27</v>
      </c>
    </row>
    <row r="5407" spans="1:3">
      <c r="A5407" t="s">
        <v>733</v>
      </c>
      <c r="B5407" s="2" t="s">
        <v>762</v>
      </c>
      <c r="C5407" s="35">
        <v>3</v>
      </c>
    </row>
    <row r="5408" spans="1:3">
      <c r="A5408" t="s">
        <v>733</v>
      </c>
      <c r="B5408" s="2" t="s">
        <v>890</v>
      </c>
      <c r="C5408" s="35">
        <v>1</v>
      </c>
    </row>
    <row r="5409" spans="1:3">
      <c r="A5409" t="s">
        <v>733</v>
      </c>
      <c r="B5409" s="2" t="s">
        <v>922</v>
      </c>
      <c r="C5409" s="35">
        <v>3</v>
      </c>
    </row>
    <row r="5410" spans="1:3">
      <c r="A5410" t="s">
        <v>733</v>
      </c>
      <c r="B5410" s="2" t="s">
        <v>923</v>
      </c>
      <c r="C5410" s="35">
        <v>3</v>
      </c>
    </row>
    <row r="5411" spans="1:3">
      <c r="A5411" t="s">
        <v>733</v>
      </c>
      <c r="B5411" s="2" t="s">
        <v>924</v>
      </c>
      <c r="C5411" s="35">
        <v>3</v>
      </c>
    </row>
    <row r="5412" spans="1:3">
      <c r="A5412" t="s">
        <v>733</v>
      </c>
      <c r="B5412" s="2" t="s">
        <v>892</v>
      </c>
      <c r="C5412" s="35">
        <v>19</v>
      </c>
    </row>
    <row r="5413" spans="1:3">
      <c r="A5413" t="s">
        <v>733</v>
      </c>
      <c r="B5413" s="2" t="s">
        <v>893</v>
      </c>
      <c r="C5413" s="35">
        <v>19</v>
      </c>
    </row>
    <row r="5414" spans="1:3">
      <c r="A5414" t="s">
        <v>733</v>
      </c>
      <c r="B5414" s="2" t="s">
        <v>894</v>
      </c>
      <c r="C5414" s="35">
        <v>19</v>
      </c>
    </row>
    <row r="5415" spans="1:3">
      <c r="A5415" t="s">
        <v>733</v>
      </c>
      <c r="B5415" s="2" t="s">
        <v>895</v>
      </c>
      <c r="C5415" s="35">
        <v>3</v>
      </c>
    </row>
    <row r="5416" spans="1:3">
      <c r="A5416" t="s">
        <v>733</v>
      </c>
      <c r="B5416" s="2" t="s">
        <v>896</v>
      </c>
      <c r="C5416" s="35">
        <v>3</v>
      </c>
    </row>
    <row r="5417" spans="1:3">
      <c r="A5417" t="s">
        <v>733</v>
      </c>
      <c r="B5417" s="2" t="s">
        <v>819</v>
      </c>
      <c r="C5417" s="35">
        <v>1</v>
      </c>
    </row>
    <row r="5418" spans="1:3">
      <c r="A5418" t="s">
        <v>733</v>
      </c>
      <c r="B5418" s="2" t="s">
        <v>897</v>
      </c>
      <c r="C5418" s="35">
        <v>3</v>
      </c>
    </row>
    <row r="5419" spans="1:3">
      <c r="A5419" t="s">
        <v>733</v>
      </c>
      <c r="B5419" s="2" t="s">
        <v>925</v>
      </c>
      <c r="C5419" s="35">
        <v>28</v>
      </c>
    </row>
    <row r="5420" spans="1:3">
      <c r="A5420" t="s">
        <v>733</v>
      </c>
      <c r="B5420" s="2" t="s">
        <v>899</v>
      </c>
      <c r="C5420" s="35">
        <v>21</v>
      </c>
    </row>
    <row r="5421" spans="1:3">
      <c r="A5421" t="s">
        <v>733</v>
      </c>
      <c r="B5421" s="2" t="s">
        <v>900</v>
      </c>
      <c r="C5421" s="35">
        <v>3</v>
      </c>
    </row>
    <row r="5422" spans="1:3">
      <c r="A5422" t="s">
        <v>733</v>
      </c>
      <c r="B5422" s="2" t="s">
        <v>841</v>
      </c>
      <c r="C5422" s="35">
        <v>1</v>
      </c>
    </row>
    <row r="5423" spans="1:3">
      <c r="A5423" t="s">
        <v>733</v>
      </c>
      <c r="B5423" s="2" t="s">
        <v>842</v>
      </c>
      <c r="C5423" s="35">
        <v>1</v>
      </c>
    </row>
    <row r="5424" spans="1:3">
      <c r="A5424" t="s">
        <v>733</v>
      </c>
      <c r="B5424" s="2" t="s">
        <v>901</v>
      </c>
      <c r="C5424" s="35">
        <v>3</v>
      </c>
    </row>
    <row r="5425" spans="1:3">
      <c r="A5425" t="s">
        <v>733</v>
      </c>
      <c r="B5425" s="2" t="s">
        <v>912</v>
      </c>
      <c r="C5425" s="35">
        <v>22</v>
      </c>
    </row>
    <row r="5426" spans="1:3">
      <c r="A5426" t="s">
        <v>733</v>
      </c>
      <c r="B5426" s="2" t="s">
        <v>854</v>
      </c>
      <c r="C5426" s="35">
        <v>3</v>
      </c>
    </row>
    <row r="5427" spans="1:3">
      <c r="A5427" t="s">
        <v>733</v>
      </c>
      <c r="B5427" s="2" t="s">
        <v>868</v>
      </c>
      <c r="C5427" s="35">
        <v>5</v>
      </c>
    </row>
    <row r="5428" spans="1:3">
      <c r="A5428" t="s">
        <v>733</v>
      </c>
      <c r="B5428" s="2" t="s">
        <v>926</v>
      </c>
      <c r="C5428" s="35">
        <v>28</v>
      </c>
    </row>
    <row r="5429" spans="1:3">
      <c r="A5429" t="s">
        <v>734</v>
      </c>
      <c r="B5429" s="2" t="s">
        <v>879</v>
      </c>
      <c r="C5429" s="35">
        <v>3</v>
      </c>
    </row>
    <row r="5430" spans="1:3">
      <c r="A5430" t="s">
        <v>734</v>
      </c>
      <c r="B5430" s="2" t="s">
        <v>606</v>
      </c>
      <c r="C5430" s="35">
        <v>1</v>
      </c>
    </row>
    <row r="5431" spans="1:3">
      <c r="A5431" t="s">
        <v>734</v>
      </c>
      <c r="B5431" s="2" t="s">
        <v>880</v>
      </c>
      <c r="C5431" s="35">
        <v>8</v>
      </c>
    </row>
    <row r="5432" spans="1:3">
      <c r="A5432" t="s">
        <v>734</v>
      </c>
      <c r="B5432" s="2" t="s">
        <v>908</v>
      </c>
      <c r="C5432" s="35">
        <v>23</v>
      </c>
    </row>
    <row r="5433" spans="1:3">
      <c r="A5433" t="s">
        <v>734</v>
      </c>
      <c r="B5433" s="2" t="s">
        <v>619</v>
      </c>
      <c r="C5433" s="35">
        <v>1</v>
      </c>
    </row>
    <row r="5434" spans="1:3">
      <c r="A5434" t="s">
        <v>734</v>
      </c>
      <c r="B5434" s="2" t="s">
        <v>648</v>
      </c>
      <c r="C5434" s="35">
        <v>5</v>
      </c>
    </row>
    <row r="5435" spans="1:3">
      <c r="A5435" t="s">
        <v>734</v>
      </c>
      <c r="B5435" s="2" t="s">
        <v>706</v>
      </c>
      <c r="C5435" s="35">
        <v>11</v>
      </c>
    </row>
    <row r="5436" spans="1:3">
      <c r="A5436" t="s">
        <v>734</v>
      </c>
      <c r="B5436" s="2" t="s">
        <v>729</v>
      </c>
      <c r="C5436" s="35">
        <v>1</v>
      </c>
    </row>
    <row r="5437" spans="1:3">
      <c r="A5437" t="s">
        <v>734</v>
      </c>
      <c r="B5437" s="2" t="s">
        <v>909</v>
      </c>
      <c r="C5437" s="35">
        <v>24</v>
      </c>
    </row>
    <row r="5438" spans="1:3">
      <c r="A5438" t="s">
        <v>734</v>
      </c>
      <c r="B5438" s="2" t="s">
        <v>890</v>
      </c>
      <c r="C5438" s="35">
        <v>1</v>
      </c>
    </row>
    <row r="5439" spans="1:3">
      <c r="A5439" t="s">
        <v>734</v>
      </c>
      <c r="B5439" s="2" t="s">
        <v>911</v>
      </c>
      <c r="C5439" s="35">
        <v>25</v>
      </c>
    </row>
    <row r="5440" spans="1:3">
      <c r="A5440" t="s">
        <v>734</v>
      </c>
      <c r="B5440" s="2" t="s">
        <v>892</v>
      </c>
      <c r="C5440" s="35">
        <v>19</v>
      </c>
    </row>
    <row r="5441" spans="1:3">
      <c r="A5441" t="s">
        <v>734</v>
      </c>
      <c r="B5441" s="2" t="s">
        <v>893</v>
      </c>
      <c r="C5441" s="35">
        <v>19</v>
      </c>
    </row>
    <row r="5442" spans="1:3">
      <c r="A5442" t="s">
        <v>734</v>
      </c>
      <c r="B5442" s="2" t="s">
        <v>894</v>
      </c>
      <c r="C5442" s="35">
        <v>19</v>
      </c>
    </row>
    <row r="5443" spans="1:3">
      <c r="A5443" t="s">
        <v>734</v>
      </c>
      <c r="B5443" s="2" t="s">
        <v>819</v>
      </c>
      <c r="C5443" s="35">
        <v>1</v>
      </c>
    </row>
    <row r="5444" spans="1:3">
      <c r="A5444" t="s">
        <v>734</v>
      </c>
      <c r="B5444" s="2" t="s">
        <v>898</v>
      </c>
      <c r="C5444" s="35">
        <v>20</v>
      </c>
    </row>
    <row r="5445" spans="1:3">
      <c r="A5445" t="s">
        <v>734</v>
      </c>
      <c r="B5445" s="2" t="s">
        <v>900</v>
      </c>
      <c r="C5445" s="35">
        <v>3</v>
      </c>
    </row>
    <row r="5446" spans="1:3">
      <c r="A5446" t="s">
        <v>734</v>
      </c>
      <c r="B5446" s="2" t="s">
        <v>841</v>
      </c>
      <c r="C5446" s="35">
        <v>1</v>
      </c>
    </row>
    <row r="5447" spans="1:3">
      <c r="A5447" t="s">
        <v>734</v>
      </c>
      <c r="B5447" s="2" t="s">
        <v>842</v>
      </c>
      <c r="C5447" s="35">
        <v>1</v>
      </c>
    </row>
    <row r="5448" spans="1:3">
      <c r="A5448" t="s">
        <v>734</v>
      </c>
      <c r="B5448" s="2" t="s">
        <v>868</v>
      </c>
      <c r="C5448" s="35">
        <v>5</v>
      </c>
    </row>
    <row r="5449" spans="1:3">
      <c r="A5449" t="s">
        <v>735</v>
      </c>
      <c r="B5449" s="2" t="s">
        <v>879</v>
      </c>
      <c r="C5449" s="35">
        <v>3</v>
      </c>
    </row>
    <row r="5450" spans="1:3">
      <c r="A5450" t="s">
        <v>735</v>
      </c>
      <c r="B5450" s="2" t="s">
        <v>906</v>
      </c>
      <c r="C5450" s="35">
        <v>9</v>
      </c>
    </row>
    <row r="5451" spans="1:3">
      <c r="A5451" t="s">
        <v>735</v>
      </c>
      <c r="B5451" s="2" t="s">
        <v>908</v>
      </c>
      <c r="C5451" s="35">
        <v>23</v>
      </c>
    </row>
    <row r="5452" spans="1:3">
      <c r="A5452" t="s">
        <v>735</v>
      </c>
      <c r="B5452" s="2" t="s">
        <v>916</v>
      </c>
      <c r="C5452" s="35">
        <v>3</v>
      </c>
    </row>
    <row r="5453" spans="1:3">
      <c r="A5453" t="s">
        <v>735</v>
      </c>
      <c r="B5453" s="2" t="s">
        <v>917</v>
      </c>
      <c r="C5453" s="35">
        <v>27</v>
      </c>
    </row>
    <row r="5454" spans="1:3">
      <c r="A5454" t="s">
        <v>735</v>
      </c>
      <c r="B5454" s="2" t="s">
        <v>885</v>
      </c>
      <c r="C5454" s="35">
        <v>3</v>
      </c>
    </row>
    <row r="5455" spans="1:3">
      <c r="A5455" t="s">
        <v>735</v>
      </c>
      <c r="B5455" s="2" t="s">
        <v>699</v>
      </c>
      <c r="C5455" s="35">
        <v>1</v>
      </c>
    </row>
    <row r="5456" spans="1:3">
      <c r="A5456" t="s">
        <v>735</v>
      </c>
      <c r="B5456" s="2" t="s">
        <v>927</v>
      </c>
      <c r="C5456" s="35">
        <v>1</v>
      </c>
    </row>
    <row r="5457" spans="1:3">
      <c r="A5457" t="s">
        <v>735</v>
      </c>
      <c r="B5457" s="2" t="s">
        <v>729</v>
      </c>
      <c r="C5457" s="35">
        <v>1</v>
      </c>
    </row>
    <row r="5458" spans="1:3">
      <c r="A5458" t="s">
        <v>735</v>
      </c>
      <c r="B5458" s="2" t="s">
        <v>920</v>
      </c>
      <c r="C5458" s="35">
        <v>3</v>
      </c>
    </row>
    <row r="5459" spans="1:3">
      <c r="A5459" t="s">
        <v>735</v>
      </c>
      <c r="B5459" s="2" t="s">
        <v>921</v>
      </c>
      <c r="C5459" s="35">
        <v>27</v>
      </c>
    </row>
    <row r="5460" spans="1:3">
      <c r="A5460" t="s">
        <v>735</v>
      </c>
      <c r="B5460" s="2" t="s">
        <v>890</v>
      </c>
      <c r="C5460" s="35">
        <v>1</v>
      </c>
    </row>
    <row r="5461" spans="1:3">
      <c r="A5461" t="s">
        <v>735</v>
      </c>
      <c r="B5461" s="2" t="s">
        <v>922</v>
      </c>
      <c r="C5461" s="35">
        <v>3</v>
      </c>
    </row>
    <row r="5462" spans="1:3">
      <c r="A5462" t="s">
        <v>735</v>
      </c>
      <c r="B5462" s="2" t="s">
        <v>923</v>
      </c>
      <c r="C5462" s="35">
        <v>3</v>
      </c>
    </row>
    <row r="5463" spans="1:3">
      <c r="A5463" t="s">
        <v>735</v>
      </c>
      <c r="B5463" s="2" t="s">
        <v>924</v>
      </c>
      <c r="C5463" s="35">
        <v>3</v>
      </c>
    </row>
    <row r="5464" spans="1:3">
      <c r="A5464" t="s">
        <v>735</v>
      </c>
      <c r="B5464" s="2" t="s">
        <v>766</v>
      </c>
      <c r="C5464" s="35">
        <v>3</v>
      </c>
    </row>
    <row r="5465" spans="1:3">
      <c r="A5465" t="s">
        <v>735</v>
      </c>
      <c r="B5465" s="2" t="s">
        <v>892</v>
      </c>
      <c r="C5465" s="35">
        <v>19</v>
      </c>
    </row>
    <row r="5466" spans="1:3">
      <c r="A5466" t="s">
        <v>735</v>
      </c>
      <c r="B5466" s="2" t="s">
        <v>893</v>
      </c>
      <c r="C5466" s="35">
        <v>19</v>
      </c>
    </row>
    <row r="5467" spans="1:3">
      <c r="A5467" t="s">
        <v>735</v>
      </c>
      <c r="B5467" s="2" t="s">
        <v>894</v>
      </c>
      <c r="C5467" s="35">
        <v>19</v>
      </c>
    </row>
    <row r="5468" spans="1:3">
      <c r="A5468" t="s">
        <v>735</v>
      </c>
      <c r="B5468" s="2" t="s">
        <v>819</v>
      </c>
      <c r="C5468" s="35">
        <v>1</v>
      </c>
    </row>
    <row r="5469" spans="1:3">
      <c r="A5469" t="s">
        <v>735</v>
      </c>
      <c r="B5469" s="2" t="s">
        <v>899</v>
      </c>
      <c r="C5469" s="35">
        <v>21</v>
      </c>
    </row>
    <row r="5470" spans="1:3">
      <c r="A5470" t="s">
        <v>735</v>
      </c>
      <c r="B5470" s="2" t="s">
        <v>900</v>
      </c>
      <c r="C5470" s="35">
        <v>3</v>
      </c>
    </row>
    <row r="5471" spans="1:3">
      <c r="A5471" t="s">
        <v>735</v>
      </c>
      <c r="B5471" s="2" t="s">
        <v>841</v>
      </c>
      <c r="C5471" s="35">
        <v>1</v>
      </c>
    </row>
    <row r="5472" spans="1:3">
      <c r="A5472" t="s">
        <v>735</v>
      </c>
      <c r="B5472" s="2" t="s">
        <v>842</v>
      </c>
      <c r="C5472" s="35">
        <v>1</v>
      </c>
    </row>
    <row r="5473" spans="1:3">
      <c r="A5473" t="s">
        <v>736</v>
      </c>
      <c r="B5473" s="2" t="s">
        <v>914</v>
      </c>
      <c r="C5473" s="35">
        <v>9</v>
      </c>
    </row>
    <row r="5474" spans="1:3">
      <c r="A5474" t="s">
        <v>736</v>
      </c>
      <c r="B5474" s="2" t="s">
        <v>915</v>
      </c>
      <c r="C5474" s="35">
        <v>1</v>
      </c>
    </row>
    <row r="5475" spans="1:3">
      <c r="A5475" t="s">
        <v>736</v>
      </c>
      <c r="B5475" s="2" t="s">
        <v>906</v>
      </c>
      <c r="C5475" s="35">
        <v>9</v>
      </c>
    </row>
    <row r="5476" spans="1:3">
      <c r="A5476" t="s">
        <v>736</v>
      </c>
      <c r="B5476" s="2" t="s">
        <v>907</v>
      </c>
      <c r="C5476" s="35">
        <v>22</v>
      </c>
    </row>
    <row r="5477" spans="1:3">
      <c r="A5477" t="s">
        <v>736</v>
      </c>
      <c r="B5477" s="2" t="s">
        <v>908</v>
      </c>
      <c r="C5477" s="35">
        <v>23</v>
      </c>
    </row>
    <row r="5478" spans="1:3">
      <c r="A5478" t="s">
        <v>736</v>
      </c>
      <c r="B5478" s="2" t="s">
        <v>619</v>
      </c>
      <c r="C5478" s="35">
        <v>1</v>
      </c>
    </row>
    <row r="5479" spans="1:3">
      <c r="A5479" t="s">
        <v>736</v>
      </c>
      <c r="B5479" s="2" t="s">
        <v>663</v>
      </c>
      <c r="C5479" s="35">
        <v>1</v>
      </c>
    </row>
    <row r="5480" spans="1:3">
      <c r="A5480" t="s">
        <v>736</v>
      </c>
      <c r="B5480" s="2" t="s">
        <v>916</v>
      </c>
      <c r="C5480" s="35">
        <v>3</v>
      </c>
    </row>
    <row r="5481" spans="1:3">
      <c r="A5481" t="s">
        <v>736</v>
      </c>
      <c r="B5481" s="2" t="s">
        <v>882</v>
      </c>
      <c r="C5481" s="35">
        <v>3</v>
      </c>
    </row>
    <row r="5482" spans="1:3">
      <c r="A5482" t="s">
        <v>736</v>
      </c>
      <c r="B5482" s="2" t="s">
        <v>883</v>
      </c>
      <c r="C5482" s="35">
        <v>3</v>
      </c>
    </row>
    <row r="5483" spans="1:3">
      <c r="A5483" t="s">
        <v>736</v>
      </c>
      <c r="B5483" s="2" t="s">
        <v>884</v>
      </c>
      <c r="C5483" s="35">
        <v>3</v>
      </c>
    </row>
    <row r="5484" spans="1:3">
      <c r="A5484" t="s">
        <v>736</v>
      </c>
      <c r="B5484" s="2" t="s">
        <v>917</v>
      </c>
      <c r="C5484" s="35">
        <v>27</v>
      </c>
    </row>
    <row r="5485" spans="1:3">
      <c r="A5485" t="s">
        <v>736</v>
      </c>
      <c r="B5485" s="2" t="s">
        <v>885</v>
      </c>
      <c r="C5485" s="35">
        <v>3</v>
      </c>
    </row>
    <row r="5486" spans="1:3">
      <c r="A5486" t="s">
        <v>736</v>
      </c>
      <c r="B5486" s="2" t="s">
        <v>918</v>
      </c>
      <c r="C5486" s="35">
        <v>28</v>
      </c>
    </row>
    <row r="5487" spans="1:3">
      <c r="A5487" t="s">
        <v>736</v>
      </c>
      <c r="B5487" s="2" t="s">
        <v>919</v>
      </c>
      <c r="C5487" s="35">
        <v>28</v>
      </c>
    </row>
    <row r="5488" spans="1:3">
      <c r="A5488" t="s">
        <v>736</v>
      </c>
      <c r="B5488" s="2" t="s">
        <v>729</v>
      </c>
      <c r="C5488" s="35">
        <v>1</v>
      </c>
    </row>
    <row r="5489" spans="1:3">
      <c r="A5489" t="s">
        <v>736</v>
      </c>
      <c r="B5489" s="2" t="s">
        <v>920</v>
      </c>
      <c r="C5489" s="35">
        <v>3</v>
      </c>
    </row>
    <row r="5490" spans="1:3">
      <c r="A5490" t="s">
        <v>736</v>
      </c>
      <c r="B5490" s="2" t="s">
        <v>921</v>
      </c>
      <c r="C5490" s="35">
        <v>27</v>
      </c>
    </row>
    <row r="5491" spans="1:3">
      <c r="A5491" t="s">
        <v>736</v>
      </c>
      <c r="B5491" s="2" t="s">
        <v>762</v>
      </c>
      <c r="C5491" s="35">
        <v>3</v>
      </c>
    </row>
    <row r="5492" spans="1:3">
      <c r="A5492" t="s">
        <v>736</v>
      </c>
      <c r="B5492" s="2" t="s">
        <v>890</v>
      </c>
      <c r="C5492" s="35">
        <v>1</v>
      </c>
    </row>
    <row r="5493" spans="1:3">
      <c r="A5493" t="s">
        <v>736</v>
      </c>
      <c r="B5493" s="2" t="s">
        <v>922</v>
      </c>
      <c r="C5493" s="35">
        <v>3</v>
      </c>
    </row>
    <row r="5494" spans="1:3">
      <c r="A5494" t="s">
        <v>736</v>
      </c>
      <c r="B5494" s="2" t="s">
        <v>923</v>
      </c>
      <c r="C5494" s="35">
        <v>3</v>
      </c>
    </row>
    <row r="5495" spans="1:3">
      <c r="A5495" t="s">
        <v>736</v>
      </c>
      <c r="B5495" s="2" t="s">
        <v>924</v>
      </c>
      <c r="C5495" s="35">
        <v>3</v>
      </c>
    </row>
    <row r="5496" spans="1:3">
      <c r="A5496" t="s">
        <v>736</v>
      </c>
      <c r="B5496" s="2" t="s">
        <v>892</v>
      </c>
      <c r="C5496" s="35">
        <v>19</v>
      </c>
    </row>
    <row r="5497" spans="1:3">
      <c r="A5497" t="s">
        <v>736</v>
      </c>
      <c r="B5497" s="2" t="s">
        <v>893</v>
      </c>
      <c r="C5497" s="35">
        <v>19</v>
      </c>
    </row>
    <row r="5498" spans="1:3">
      <c r="A5498" t="s">
        <v>736</v>
      </c>
      <c r="B5498" s="2" t="s">
        <v>894</v>
      </c>
      <c r="C5498" s="35">
        <v>19</v>
      </c>
    </row>
    <row r="5499" spans="1:3">
      <c r="A5499" t="s">
        <v>736</v>
      </c>
      <c r="B5499" s="2" t="s">
        <v>895</v>
      </c>
      <c r="C5499" s="35">
        <v>3</v>
      </c>
    </row>
    <row r="5500" spans="1:3">
      <c r="A5500" t="s">
        <v>736</v>
      </c>
      <c r="B5500" s="2" t="s">
        <v>896</v>
      </c>
      <c r="C5500" s="35">
        <v>3</v>
      </c>
    </row>
    <row r="5501" spans="1:3">
      <c r="A5501" t="s">
        <v>736</v>
      </c>
      <c r="B5501" s="2" t="s">
        <v>819</v>
      </c>
      <c r="C5501" s="35">
        <v>1</v>
      </c>
    </row>
    <row r="5502" spans="1:3">
      <c r="A5502" t="s">
        <v>736</v>
      </c>
      <c r="B5502" s="2" t="s">
        <v>897</v>
      </c>
      <c r="C5502" s="35">
        <v>3</v>
      </c>
    </row>
    <row r="5503" spans="1:3">
      <c r="A5503" t="s">
        <v>736</v>
      </c>
      <c r="B5503" s="2" t="s">
        <v>925</v>
      </c>
      <c r="C5503" s="35">
        <v>28</v>
      </c>
    </row>
    <row r="5504" spans="1:3">
      <c r="A5504" t="s">
        <v>736</v>
      </c>
      <c r="B5504" s="2" t="s">
        <v>899</v>
      </c>
      <c r="C5504" s="35">
        <v>21</v>
      </c>
    </row>
    <row r="5505" spans="1:3">
      <c r="A5505" t="s">
        <v>736</v>
      </c>
      <c r="B5505" s="2" t="s">
        <v>900</v>
      </c>
      <c r="C5505" s="35">
        <v>3</v>
      </c>
    </row>
    <row r="5506" spans="1:3">
      <c r="A5506" t="s">
        <v>736</v>
      </c>
      <c r="B5506" s="2" t="s">
        <v>841</v>
      </c>
      <c r="C5506" s="35">
        <v>1</v>
      </c>
    </row>
    <row r="5507" spans="1:3">
      <c r="A5507" t="s">
        <v>736</v>
      </c>
      <c r="B5507" s="2" t="s">
        <v>842</v>
      </c>
      <c r="C5507" s="35">
        <v>1</v>
      </c>
    </row>
    <row r="5508" spans="1:3">
      <c r="A5508" t="s">
        <v>736</v>
      </c>
      <c r="B5508" s="2" t="s">
        <v>901</v>
      </c>
      <c r="C5508" s="35">
        <v>3</v>
      </c>
    </row>
    <row r="5509" spans="1:3">
      <c r="A5509" t="s">
        <v>736</v>
      </c>
      <c r="B5509" s="2" t="s">
        <v>912</v>
      </c>
      <c r="C5509" s="35">
        <v>22</v>
      </c>
    </row>
    <row r="5510" spans="1:3">
      <c r="A5510" t="s">
        <v>736</v>
      </c>
      <c r="B5510" s="2" t="s">
        <v>854</v>
      </c>
      <c r="C5510" s="35">
        <v>3</v>
      </c>
    </row>
    <row r="5511" spans="1:3">
      <c r="A5511" t="s">
        <v>736</v>
      </c>
      <c r="B5511" s="2" t="s">
        <v>868</v>
      </c>
      <c r="C5511" s="35">
        <v>5</v>
      </c>
    </row>
    <row r="5512" spans="1:3">
      <c r="A5512" t="s">
        <v>736</v>
      </c>
      <c r="B5512" s="2" t="s">
        <v>926</v>
      </c>
      <c r="C5512" s="35">
        <v>28</v>
      </c>
    </row>
    <row r="5513" spans="1:3">
      <c r="A5513" t="s">
        <v>737</v>
      </c>
      <c r="B5513" s="2" t="s">
        <v>879</v>
      </c>
      <c r="C5513" s="35">
        <v>3</v>
      </c>
    </row>
    <row r="5514" spans="1:3">
      <c r="A5514" t="s">
        <v>737</v>
      </c>
      <c r="B5514" s="2" t="s">
        <v>914</v>
      </c>
      <c r="C5514" s="35">
        <v>9</v>
      </c>
    </row>
    <row r="5515" spans="1:3">
      <c r="A5515" t="s">
        <v>737</v>
      </c>
      <c r="B5515" s="2" t="s">
        <v>915</v>
      </c>
      <c r="C5515" s="35">
        <v>1</v>
      </c>
    </row>
    <row r="5516" spans="1:3">
      <c r="A5516" t="s">
        <v>737</v>
      </c>
      <c r="B5516" s="2" t="s">
        <v>906</v>
      </c>
      <c r="C5516" s="35">
        <v>9</v>
      </c>
    </row>
    <row r="5517" spans="1:3">
      <c r="A5517" t="s">
        <v>737</v>
      </c>
      <c r="B5517" s="2" t="s">
        <v>907</v>
      </c>
      <c r="C5517" s="35">
        <v>22</v>
      </c>
    </row>
    <row r="5518" spans="1:3">
      <c r="A5518" t="s">
        <v>737</v>
      </c>
      <c r="B5518" s="2" t="s">
        <v>908</v>
      </c>
      <c r="C5518" s="35">
        <v>23</v>
      </c>
    </row>
    <row r="5519" spans="1:3">
      <c r="A5519" t="s">
        <v>737</v>
      </c>
      <c r="B5519" s="2" t="s">
        <v>619</v>
      </c>
      <c r="C5519" s="35">
        <v>1</v>
      </c>
    </row>
    <row r="5520" spans="1:3">
      <c r="A5520" t="s">
        <v>737</v>
      </c>
      <c r="B5520" s="2" t="s">
        <v>663</v>
      </c>
      <c r="C5520" s="35">
        <v>1</v>
      </c>
    </row>
    <row r="5521" spans="1:3">
      <c r="A5521" t="s">
        <v>737</v>
      </c>
      <c r="B5521" s="2" t="s">
        <v>916</v>
      </c>
      <c r="C5521" s="35">
        <v>3</v>
      </c>
    </row>
    <row r="5522" spans="1:3">
      <c r="A5522" t="s">
        <v>737</v>
      </c>
      <c r="B5522" s="2" t="s">
        <v>882</v>
      </c>
      <c r="C5522" s="35">
        <v>3</v>
      </c>
    </row>
    <row r="5523" spans="1:3">
      <c r="A5523" t="s">
        <v>737</v>
      </c>
      <c r="B5523" s="2" t="s">
        <v>883</v>
      </c>
      <c r="C5523" s="35">
        <v>3</v>
      </c>
    </row>
    <row r="5524" spans="1:3">
      <c r="A5524" t="s">
        <v>737</v>
      </c>
      <c r="B5524" s="2" t="s">
        <v>884</v>
      </c>
      <c r="C5524" s="35">
        <v>3</v>
      </c>
    </row>
    <row r="5525" spans="1:3">
      <c r="A5525" t="s">
        <v>737</v>
      </c>
      <c r="B5525" s="2" t="s">
        <v>917</v>
      </c>
      <c r="C5525" s="35">
        <v>27</v>
      </c>
    </row>
    <row r="5526" spans="1:3">
      <c r="A5526" t="s">
        <v>737</v>
      </c>
      <c r="B5526" s="2" t="s">
        <v>885</v>
      </c>
      <c r="C5526" s="35">
        <v>3</v>
      </c>
    </row>
    <row r="5527" spans="1:3">
      <c r="A5527" t="s">
        <v>737</v>
      </c>
      <c r="B5527" s="2" t="s">
        <v>918</v>
      </c>
      <c r="C5527" s="35">
        <v>28</v>
      </c>
    </row>
    <row r="5528" spans="1:3">
      <c r="A5528" t="s">
        <v>737</v>
      </c>
      <c r="B5528" s="2" t="s">
        <v>919</v>
      </c>
      <c r="C5528" s="35">
        <v>28</v>
      </c>
    </row>
    <row r="5529" spans="1:3">
      <c r="A5529" t="s">
        <v>737</v>
      </c>
      <c r="B5529" s="2" t="s">
        <v>729</v>
      </c>
      <c r="C5529" s="35">
        <v>1</v>
      </c>
    </row>
    <row r="5530" spans="1:3">
      <c r="A5530" t="s">
        <v>737</v>
      </c>
      <c r="B5530" s="2" t="s">
        <v>920</v>
      </c>
      <c r="C5530" s="35">
        <v>3</v>
      </c>
    </row>
    <row r="5531" spans="1:3">
      <c r="A5531" t="s">
        <v>737</v>
      </c>
      <c r="B5531" s="2" t="s">
        <v>921</v>
      </c>
      <c r="C5531" s="35">
        <v>27</v>
      </c>
    </row>
    <row r="5532" spans="1:3">
      <c r="A5532" t="s">
        <v>737</v>
      </c>
      <c r="B5532" s="2" t="s">
        <v>762</v>
      </c>
      <c r="C5532" s="35">
        <v>3</v>
      </c>
    </row>
    <row r="5533" spans="1:3">
      <c r="A5533" t="s">
        <v>737</v>
      </c>
      <c r="B5533" s="2" t="s">
        <v>890</v>
      </c>
      <c r="C5533" s="35">
        <v>1</v>
      </c>
    </row>
    <row r="5534" spans="1:3">
      <c r="A5534" t="s">
        <v>737</v>
      </c>
      <c r="B5534" s="2" t="s">
        <v>922</v>
      </c>
      <c r="C5534" s="35">
        <v>3</v>
      </c>
    </row>
    <row r="5535" spans="1:3">
      <c r="A5535" t="s">
        <v>737</v>
      </c>
      <c r="B5535" s="2" t="s">
        <v>923</v>
      </c>
      <c r="C5535" s="35">
        <v>3</v>
      </c>
    </row>
    <row r="5536" spans="1:3">
      <c r="A5536" t="s">
        <v>737</v>
      </c>
      <c r="B5536" s="2" t="s">
        <v>924</v>
      </c>
      <c r="C5536" s="35">
        <v>3</v>
      </c>
    </row>
    <row r="5537" spans="1:3">
      <c r="A5537" t="s">
        <v>737</v>
      </c>
      <c r="B5537" s="2" t="s">
        <v>892</v>
      </c>
      <c r="C5537" s="35">
        <v>19</v>
      </c>
    </row>
    <row r="5538" spans="1:3">
      <c r="A5538" t="s">
        <v>737</v>
      </c>
      <c r="B5538" s="2" t="s">
        <v>893</v>
      </c>
      <c r="C5538" s="35">
        <v>19</v>
      </c>
    </row>
    <row r="5539" spans="1:3">
      <c r="A5539" t="s">
        <v>737</v>
      </c>
      <c r="B5539" s="2" t="s">
        <v>894</v>
      </c>
      <c r="C5539" s="35">
        <v>19</v>
      </c>
    </row>
    <row r="5540" spans="1:3">
      <c r="A5540" t="s">
        <v>737</v>
      </c>
      <c r="B5540" s="2" t="s">
        <v>895</v>
      </c>
      <c r="C5540" s="35">
        <v>3</v>
      </c>
    </row>
    <row r="5541" spans="1:3">
      <c r="A5541" t="s">
        <v>737</v>
      </c>
      <c r="B5541" s="2" t="s">
        <v>896</v>
      </c>
      <c r="C5541" s="35">
        <v>3</v>
      </c>
    </row>
    <row r="5542" spans="1:3">
      <c r="A5542" t="s">
        <v>737</v>
      </c>
      <c r="B5542" s="2" t="s">
        <v>819</v>
      </c>
      <c r="C5542" s="35">
        <v>1</v>
      </c>
    </row>
    <row r="5543" spans="1:3">
      <c r="A5543" t="s">
        <v>737</v>
      </c>
      <c r="B5543" s="2" t="s">
        <v>897</v>
      </c>
      <c r="C5543" s="35">
        <v>3</v>
      </c>
    </row>
    <row r="5544" spans="1:3">
      <c r="A5544" t="s">
        <v>737</v>
      </c>
      <c r="B5544" s="2" t="s">
        <v>925</v>
      </c>
      <c r="C5544" s="35">
        <v>28</v>
      </c>
    </row>
    <row r="5545" spans="1:3">
      <c r="A5545" t="s">
        <v>737</v>
      </c>
      <c r="B5545" s="2" t="s">
        <v>899</v>
      </c>
      <c r="C5545" s="35">
        <v>21</v>
      </c>
    </row>
    <row r="5546" spans="1:3">
      <c r="A5546" t="s">
        <v>737</v>
      </c>
      <c r="B5546" s="2" t="s">
        <v>900</v>
      </c>
      <c r="C5546" s="35">
        <v>3</v>
      </c>
    </row>
    <row r="5547" spans="1:3">
      <c r="A5547" t="s">
        <v>737</v>
      </c>
      <c r="B5547" s="2" t="s">
        <v>841</v>
      </c>
      <c r="C5547" s="35">
        <v>1</v>
      </c>
    </row>
    <row r="5548" spans="1:3">
      <c r="A5548" t="s">
        <v>737</v>
      </c>
      <c r="B5548" s="2" t="s">
        <v>842</v>
      </c>
      <c r="C5548" s="35">
        <v>1</v>
      </c>
    </row>
    <row r="5549" spans="1:3">
      <c r="A5549" t="s">
        <v>737</v>
      </c>
      <c r="B5549" s="2" t="s">
        <v>901</v>
      </c>
      <c r="C5549" s="35">
        <v>3</v>
      </c>
    </row>
    <row r="5550" spans="1:3">
      <c r="A5550" t="s">
        <v>737</v>
      </c>
      <c r="B5550" s="2" t="s">
        <v>912</v>
      </c>
      <c r="C5550" s="35">
        <v>22</v>
      </c>
    </row>
    <row r="5551" spans="1:3">
      <c r="A5551" t="s">
        <v>737</v>
      </c>
      <c r="B5551" s="2" t="s">
        <v>854</v>
      </c>
      <c r="C5551" s="35">
        <v>3</v>
      </c>
    </row>
    <row r="5552" spans="1:3">
      <c r="A5552" t="s">
        <v>737</v>
      </c>
      <c r="B5552" s="2" t="s">
        <v>868</v>
      </c>
      <c r="C5552" s="35">
        <v>5</v>
      </c>
    </row>
    <row r="5553" spans="1:3">
      <c r="A5553" t="s">
        <v>737</v>
      </c>
      <c r="B5553" s="2" t="s">
        <v>926</v>
      </c>
      <c r="C5553" s="35">
        <v>28</v>
      </c>
    </row>
    <row r="5554" spans="1:3">
      <c r="A5554" t="s">
        <v>738</v>
      </c>
      <c r="B5554" s="2" t="s">
        <v>879</v>
      </c>
      <c r="C5554" s="35">
        <v>3</v>
      </c>
    </row>
    <row r="5555" spans="1:3">
      <c r="A5555" t="s">
        <v>738</v>
      </c>
      <c r="B5555" s="2" t="s">
        <v>914</v>
      </c>
      <c r="C5555" s="35">
        <v>9</v>
      </c>
    </row>
    <row r="5556" spans="1:3">
      <c r="A5556" t="s">
        <v>738</v>
      </c>
      <c r="B5556" s="2" t="s">
        <v>915</v>
      </c>
      <c r="C5556" s="35">
        <v>1</v>
      </c>
    </row>
    <row r="5557" spans="1:3">
      <c r="A5557" t="s">
        <v>738</v>
      </c>
      <c r="B5557" s="2" t="s">
        <v>906</v>
      </c>
      <c r="C5557" s="35">
        <v>9</v>
      </c>
    </row>
    <row r="5558" spans="1:3">
      <c r="A5558" t="s">
        <v>738</v>
      </c>
      <c r="B5558" s="2" t="s">
        <v>907</v>
      </c>
      <c r="C5558" s="35">
        <v>22</v>
      </c>
    </row>
    <row r="5559" spans="1:3">
      <c r="A5559" t="s">
        <v>738</v>
      </c>
      <c r="B5559" s="2" t="s">
        <v>908</v>
      </c>
      <c r="C5559" s="35">
        <v>23</v>
      </c>
    </row>
    <row r="5560" spans="1:3">
      <c r="A5560" t="s">
        <v>738</v>
      </c>
      <c r="B5560" s="2" t="s">
        <v>619</v>
      </c>
      <c r="C5560" s="35">
        <v>1</v>
      </c>
    </row>
    <row r="5561" spans="1:3">
      <c r="A5561" t="s">
        <v>738</v>
      </c>
      <c r="B5561" s="2" t="s">
        <v>663</v>
      </c>
      <c r="C5561" s="35">
        <v>1</v>
      </c>
    </row>
    <row r="5562" spans="1:3">
      <c r="A5562" t="s">
        <v>738</v>
      </c>
      <c r="B5562" s="2" t="s">
        <v>916</v>
      </c>
      <c r="C5562" s="35">
        <v>3</v>
      </c>
    </row>
    <row r="5563" spans="1:3">
      <c r="A5563" t="s">
        <v>738</v>
      </c>
      <c r="B5563" s="2" t="s">
        <v>882</v>
      </c>
      <c r="C5563" s="35">
        <v>3</v>
      </c>
    </row>
    <row r="5564" spans="1:3">
      <c r="A5564" t="s">
        <v>738</v>
      </c>
      <c r="B5564" s="2" t="s">
        <v>883</v>
      </c>
      <c r="C5564" s="35">
        <v>3</v>
      </c>
    </row>
    <row r="5565" spans="1:3">
      <c r="A5565" t="s">
        <v>738</v>
      </c>
      <c r="B5565" s="2" t="s">
        <v>884</v>
      </c>
      <c r="C5565" s="35">
        <v>3</v>
      </c>
    </row>
    <row r="5566" spans="1:3">
      <c r="A5566" t="s">
        <v>738</v>
      </c>
      <c r="B5566" s="2" t="s">
        <v>917</v>
      </c>
      <c r="C5566" s="35">
        <v>27</v>
      </c>
    </row>
    <row r="5567" spans="1:3">
      <c r="A5567" t="s">
        <v>738</v>
      </c>
      <c r="B5567" s="2" t="s">
        <v>885</v>
      </c>
      <c r="C5567" s="35">
        <v>3</v>
      </c>
    </row>
    <row r="5568" spans="1:3">
      <c r="A5568" t="s">
        <v>738</v>
      </c>
      <c r="B5568" s="2" t="s">
        <v>918</v>
      </c>
      <c r="C5568" s="35">
        <v>28</v>
      </c>
    </row>
    <row r="5569" spans="1:3">
      <c r="A5569" t="s">
        <v>738</v>
      </c>
      <c r="B5569" s="2" t="s">
        <v>919</v>
      </c>
      <c r="C5569" s="35">
        <v>28</v>
      </c>
    </row>
    <row r="5570" spans="1:3">
      <c r="A5570" t="s">
        <v>738</v>
      </c>
      <c r="B5570" s="2" t="s">
        <v>729</v>
      </c>
      <c r="C5570" s="35">
        <v>1</v>
      </c>
    </row>
    <row r="5571" spans="1:3">
      <c r="A5571" t="s">
        <v>738</v>
      </c>
      <c r="B5571" s="2" t="s">
        <v>920</v>
      </c>
      <c r="C5571" s="35">
        <v>3</v>
      </c>
    </row>
    <row r="5572" spans="1:3">
      <c r="A5572" t="s">
        <v>738</v>
      </c>
      <c r="B5572" s="2" t="s">
        <v>921</v>
      </c>
      <c r="C5572" s="35">
        <v>27</v>
      </c>
    </row>
    <row r="5573" spans="1:3">
      <c r="A5573" t="s">
        <v>738</v>
      </c>
      <c r="B5573" s="2" t="s">
        <v>762</v>
      </c>
      <c r="C5573" s="35">
        <v>3</v>
      </c>
    </row>
    <row r="5574" spans="1:3">
      <c r="A5574" t="s">
        <v>738</v>
      </c>
      <c r="B5574" s="2" t="s">
        <v>890</v>
      </c>
      <c r="C5574" s="35">
        <v>1</v>
      </c>
    </row>
    <row r="5575" spans="1:3">
      <c r="A5575" t="s">
        <v>738</v>
      </c>
      <c r="B5575" s="2" t="s">
        <v>922</v>
      </c>
      <c r="C5575" s="35">
        <v>3</v>
      </c>
    </row>
    <row r="5576" spans="1:3">
      <c r="A5576" t="s">
        <v>738</v>
      </c>
      <c r="B5576" s="2" t="s">
        <v>923</v>
      </c>
      <c r="C5576" s="35">
        <v>3</v>
      </c>
    </row>
    <row r="5577" spans="1:3">
      <c r="A5577" t="s">
        <v>738</v>
      </c>
      <c r="B5577" s="2" t="s">
        <v>924</v>
      </c>
      <c r="C5577" s="35">
        <v>3</v>
      </c>
    </row>
    <row r="5578" spans="1:3">
      <c r="A5578" t="s">
        <v>738</v>
      </c>
      <c r="B5578" s="2" t="s">
        <v>892</v>
      </c>
      <c r="C5578" s="35">
        <v>19</v>
      </c>
    </row>
    <row r="5579" spans="1:3">
      <c r="A5579" t="s">
        <v>738</v>
      </c>
      <c r="B5579" s="2" t="s">
        <v>893</v>
      </c>
      <c r="C5579" s="35">
        <v>19</v>
      </c>
    </row>
    <row r="5580" spans="1:3">
      <c r="A5580" t="s">
        <v>738</v>
      </c>
      <c r="B5580" s="2" t="s">
        <v>894</v>
      </c>
      <c r="C5580" s="35">
        <v>19</v>
      </c>
    </row>
    <row r="5581" spans="1:3">
      <c r="A5581" t="s">
        <v>738</v>
      </c>
      <c r="B5581" s="2" t="s">
        <v>895</v>
      </c>
      <c r="C5581" s="35">
        <v>3</v>
      </c>
    </row>
    <row r="5582" spans="1:3">
      <c r="A5582" t="s">
        <v>738</v>
      </c>
      <c r="B5582" s="2" t="s">
        <v>896</v>
      </c>
      <c r="C5582" s="35">
        <v>3</v>
      </c>
    </row>
    <row r="5583" spans="1:3">
      <c r="A5583" t="s">
        <v>738</v>
      </c>
      <c r="B5583" s="2" t="s">
        <v>819</v>
      </c>
      <c r="C5583" s="35">
        <v>1</v>
      </c>
    </row>
    <row r="5584" spans="1:3">
      <c r="A5584" t="s">
        <v>738</v>
      </c>
      <c r="B5584" s="2" t="s">
        <v>897</v>
      </c>
      <c r="C5584" s="35">
        <v>3</v>
      </c>
    </row>
    <row r="5585" spans="1:3">
      <c r="A5585" t="s">
        <v>738</v>
      </c>
      <c r="B5585" s="2" t="s">
        <v>925</v>
      </c>
      <c r="C5585" s="35">
        <v>28</v>
      </c>
    </row>
    <row r="5586" spans="1:3">
      <c r="A5586" t="s">
        <v>738</v>
      </c>
      <c r="B5586" s="2" t="s">
        <v>899</v>
      </c>
      <c r="C5586" s="35">
        <v>21</v>
      </c>
    </row>
    <row r="5587" spans="1:3">
      <c r="A5587" t="s">
        <v>738</v>
      </c>
      <c r="B5587" s="2" t="s">
        <v>900</v>
      </c>
      <c r="C5587" s="35">
        <v>3</v>
      </c>
    </row>
    <row r="5588" spans="1:3">
      <c r="A5588" t="s">
        <v>738</v>
      </c>
      <c r="B5588" s="2" t="s">
        <v>841</v>
      </c>
      <c r="C5588" s="35">
        <v>1</v>
      </c>
    </row>
    <row r="5589" spans="1:3">
      <c r="A5589" t="s">
        <v>738</v>
      </c>
      <c r="B5589" s="2" t="s">
        <v>842</v>
      </c>
      <c r="C5589" s="35">
        <v>1</v>
      </c>
    </row>
    <row r="5590" spans="1:3">
      <c r="A5590" t="s">
        <v>738</v>
      </c>
      <c r="B5590" s="2" t="s">
        <v>901</v>
      </c>
      <c r="C5590" s="35">
        <v>3</v>
      </c>
    </row>
    <row r="5591" spans="1:3">
      <c r="A5591" t="s">
        <v>738</v>
      </c>
      <c r="B5591" s="2" t="s">
        <v>912</v>
      </c>
      <c r="C5591" s="35">
        <v>22</v>
      </c>
    </row>
    <row r="5592" spans="1:3">
      <c r="A5592" t="s">
        <v>738</v>
      </c>
      <c r="B5592" s="2" t="s">
        <v>854</v>
      </c>
      <c r="C5592" s="35">
        <v>3</v>
      </c>
    </row>
    <row r="5593" spans="1:3">
      <c r="A5593" t="s">
        <v>738</v>
      </c>
      <c r="B5593" s="2" t="s">
        <v>868</v>
      </c>
      <c r="C5593" s="35">
        <v>5</v>
      </c>
    </row>
    <row r="5594" spans="1:3">
      <c r="A5594" t="s">
        <v>738</v>
      </c>
      <c r="B5594" s="2" t="s">
        <v>926</v>
      </c>
      <c r="C5594" s="35">
        <v>28</v>
      </c>
    </row>
    <row r="5595" spans="1:3">
      <c r="A5595" t="s">
        <v>739</v>
      </c>
      <c r="B5595" s="2" t="s">
        <v>879</v>
      </c>
      <c r="C5595" s="35">
        <v>3</v>
      </c>
    </row>
    <row r="5596" spans="1:3">
      <c r="A5596" t="s">
        <v>739</v>
      </c>
      <c r="B5596" s="2" t="s">
        <v>914</v>
      </c>
      <c r="C5596" s="35">
        <v>9</v>
      </c>
    </row>
    <row r="5597" spans="1:3">
      <c r="A5597" t="s">
        <v>739</v>
      </c>
      <c r="B5597" s="2" t="s">
        <v>915</v>
      </c>
      <c r="C5597" s="35">
        <v>1</v>
      </c>
    </row>
    <row r="5598" spans="1:3">
      <c r="A5598" t="s">
        <v>739</v>
      </c>
      <c r="B5598" s="2" t="s">
        <v>906</v>
      </c>
      <c r="C5598" s="35">
        <v>9</v>
      </c>
    </row>
    <row r="5599" spans="1:3">
      <c r="A5599" t="s">
        <v>739</v>
      </c>
      <c r="B5599" s="2" t="s">
        <v>907</v>
      </c>
      <c r="C5599" s="35">
        <v>22</v>
      </c>
    </row>
    <row r="5600" spans="1:3">
      <c r="A5600" t="s">
        <v>739</v>
      </c>
      <c r="B5600" s="2" t="s">
        <v>908</v>
      </c>
      <c r="C5600" s="35">
        <v>23</v>
      </c>
    </row>
    <row r="5601" spans="1:3">
      <c r="A5601" t="s">
        <v>739</v>
      </c>
      <c r="B5601" s="2" t="s">
        <v>619</v>
      </c>
      <c r="C5601" s="35">
        <v>1</v>
      </c>
    </row>
    <row r="5602" spans="1:3">
      <c r="A5602" t="s">
        <v>739</v>
      </c>
      <c r="B5602" s="2" t="s">
        <v>663</v>
      </c>
      <c r="C5602" s="35">
        <v>1</v>
      </c>
    </row>
    <row r="5603" spans="1:3">
      <c r="A5603" t="s">
        <v>739</v>
      </c>
      <c r="B5603" s="2" t="s">
        <v>916</v>
      </c>
      <c r="C5603" s="35">
        <v>3</v>
      </c>
    </row>
    <row r="5604" spans="1:3">
      <c r="A5604" t="s">
        <v>739</v>
      </c>
      <c r="B5604" s="2" t="s">
        <v>882</v>
      </c>
      <c r="C5604" s="35">
        <v>3</v>
      </c>
    </row>
    <row r="5605" spans="1:3">
      <c r="A5605" t="s">
        <v>739</v>
      </c>
      <c r="B5605" s="2" t="s">
        <v>883</v>
      </c>
      <c r="C5605" s="35">
        <v>3</v>
      </c>
    </row>
    <row r="5606" spans="1:3">
      <c r="A5606" t="s">
        <v>739</v>
      </c>
      <c r="B5606" s="2" t="s">
        <v>884</v>
      </c>
      <c r="C5606" s="35">
        <v>3</v>
      </c>
    </row>
    <row r="5607" spans="1:3">
      <c r="A5607" t="s">
        <v>739</v>
      </c>
      <c r="B5607" s="2" t="s">
        <v>917</v>
      </c>
      <c r="C5607" s="35">
        <v>27</v>
      </c>
    </row>
    <row r="5608" spans="1:3">
      <c r="A5608" t="s">
        <v>739</v>
      </c>
      <c r="B5608" s="2" t="s">
        <v>885</v>
      </c>
      <c r="C5608" s="35">
        <v>3</v>
      </c>
    </row>
    <row r="5609" spans="1:3">
      <c r="A5609" t="s">
        <v>739</v>
      </c>
      <c r="B5609" s="2" t="s">
        <v>918</v>
      </c>
      <c r="C5609" s="35">
        <v>28</v>
      </c>
    </row>
    <row r="5610" spans="1:3">
      <c r="A5610" t="s">
        <v>739</v>
      </c>
      <c r="B5610" s="2" t="s">
        <v>919</v>
      </c>
      <c r="C5610" s="35">
        <v>28</v>
      </c>
    </row>
    <row r="5611" spans="1:3">
      <c r="A5611" t="s">
        <v>739</v>
      </c>
      <c r="B5611" s="2" t="s">
        <v>729</v>
      </c>
      <c r="C5611" s="35">
        <v>1</v>
      </c>
    </row>
    <row r="5612" spans="1:3">
      <c r="A5612" t="s">
        <v>739</v>
      </c>
      <c r="B5612" s="2" t="s">
        <v>920</v>
      </c>
      <c r="C5612" s="35">
        <v>3</v>
      </c>
    </row>
    <row r="5613" spans="1:3">
      <c r="A5613" t="s">
        <v>739</v>
      </c>
      <c r="B5613" s="2" t="s">
        <v>921</v>
      </c>
      <c r="C5613" s="35">
        <v>27</v>
      </c>
    </row>
    <row r="5614" spans="1:3">
      <c r="A5614" t="s">
        <v>739</v>
      </c>
      <c r="B5614" s="2" t="s">
        <v>762</v>
      </c>
      <c r="C5614" s="35">
        <v>3</v>
      </c>
    </row>
    <row r="5615" spans="1:3">
      <c r="A5615" t="s">
        <v>739</v>
      </c>
      <c r="B5615" s="2" t="s">
        <v>890</v>
      </c>
      <c r="C5615" s="35">
        <v>1</v>
      </c>
    </row>
    <row r="5616" spans="1:3">
      <c r="A5616" t="s">
        <v>739</v>
      </c>
      <c r="B5616" s="2" t="s">
        <v>922</v>
      </c>
      <c r="C5616" s="35">
        <v>3</v>
      </c>
    </row>
    <row r="5617" spans="1:3">
      <c r="A5617" t="s">
        <v>739</v>
      </c>
      <c r="B5617" s="2" t="s">
        <v>923</v>
      </c>
      <c r="C5617" s="35">
        <v>3</v>
      </c>
    </row>
    <row r="5618" spans="1:3">
      <c r="A5618" t="s">
        <v>739</v>
      </c>
      <c r="B5618" s="2" t="s">
        <v>924</v>
      </c>
      <c r="C5618" s="35">
        <v>3</v>
      </c>
    </row>
    <row r="5619" spans="1:3">
      <c r="A5619" t="s">
        <v>739</v>
      </c>
      <c r="B5619" s="2" t="s">
        <v>892</v>
      </c>
      <c r="C5619" s="35">
        <v>19</v>
      </c>
    </row>
    <row r="5620" spans="1:3">
      <c r="A5620" t="s">
        <v>739</v>
      </c>
      <c r="B5620" s="2" t="s">
        <v>893</v>
      </c>
      <c r="C5620" s="35">
        <v>19</v>
      </c>
    </row>
    <row r="5621" spans="1:3">
      <c r="A5621" t="s">
        <v>739</v>
      </c>
      <c r="B5621" s="2" t="s">
        <v>894</v>
      </c>
      <c r="C5621" s="35">
        <v>19</v>
      </c>
    </row>
    <row r="5622" spans="1:3">
      <c r="A5622" t="s">
        <v>739</v>
      </c>
      <c r="B5622" s="2" t="s">
        <v>895</v>
      </c>
      <c r="C5622" s="35">
        <v>3</v>
      </c>
    </row>
    <row r="5623" spans="1:3">
      <c r="A5623" t="s">
        <v>739</v>
      </c>
      <c r="B5623" s="2" t="s">
        <v>896</v>
      </c>
      <c r="C5623" s="35">
        <v>3</v>
      </c>
    </row>
    <row r="5624" spans="1:3">
      <c r="A5624" t="s">
        <v>739</v>
      </c>
      <c r="B5624" s="2" t="s">
        <v>819</v>
      </c>
      <c r="C5624" s="35">
        <v>1</v>
      </c>
    </row>
    <row r="5625" spans="1:3">
      <c r="A5625" t="s">
        <v>739</v>
      </c>
      <c r="B5625" s="2" t="s">
        <v>897</v>
      </c>
      <c r="C5625" s="35">
        <v>3</v>
      </c>
    </row>
    <row r="5626" spans="1:3">
      <c r="A5626" t="s">
        <v>739</v>
      </c>
      <c r="B5626" s="2" t="s">
        <v>925</v>
      </c>
      <c r="C5626" s="35">
        <v>28</v>
      </c>
    </row>
    <row r="5627" spans="1:3">
      <c r="A5627" t="s">
        <v>739</v>
      </c>
      <c r="B5627" s="2" t="s">
        <v>899</v>
      </c>
      <c r="C5627" s="35">
        <v>21</v>
      </c>
    </row>
    <row r="5628" spans="1:3">
      <c r="A5628" t="s">
        <v>739</v>
      </c>
      <c r="B5628" s="2" t="s">
        <v>900</v>
      </c>
      <c r="C5628" s="35">
        <v>3</v>
      </c>
    </row>
    <row r="5629" spans="1:3">
      <c r="A5629" t="s">
        <v>739</v>
      </c>
      <c r="B5629" s="2" t="s">
        <v>841</v>
      </c>
      <c r="C5629" s="35">
        <v>1</v>
      </c>
    </row>
    <row r="5630" spans="1:3">
      <c r="A5630" t="s">
        <v>739</v>
      </c>
      <c r="B5630" s="2" t="s">
        <v>842</v>
      </c>
      <c r="C5630" s="35">
        <v>1</v>
      </c>
    </row>
    <row r="5631" spans="1:3">
      <c r="A5631" t="s">
        <v>739</v>
      </c>
      <c r="B5631" s="2" t="s">
        <v>901</v>
      </c>
      <c r="C5631" s="35">
        <v>3</v>
      </c>
    </row>
    <row r="5632" spans="1:3">
      <c r="A5632" t="s">
        <v>739</v>
      </c>
      <c r="B5632" s="2" t="s">
        <v>912</v>
      </c>
      <c r="C5632" s="35">
        <v>22</v>
      </c>
    </row>
    <row r="5633" spans="1:3">
      <c r="A5633" t="s">
        <v>739</v>
      </c>
      <c r="B5633" s="2" t="s">
        <v>854</v>
      </c>
      <c r="C5633" s="35">
        <v>3</v>
      </c>
    </row>
    <row r="5634" spans="1:3">
      <c r="A5634" t="s">
        <v>739</v>
      </c>
      <c r="B5634" s="2" t="s">
        <v>868</v>
      </c>
      <c r="C5634" s="35">
        <v>5</v>
      </c>
    </row>
    <row r="5635" spans="1:3">
      <c r="A5635" t="s">
        <v>739</v>
      </c>
      <c r="B5635" s="2" t="s">
        <v>926</v>
      </c>
      <c r="C5635" s="35">
        <v>28</v>
      </c>
    </row>
    <row r="5636" spans="1:3">
      <c r="A5636" t="s">
        <v>920</v>
      </c>
      <c r="B5636" s="2" t="s">
        <v>914</v>
      </c>
      <c r="C5636" s="35">
        <v>9</v>
      </c>
    </row>
    <row r="5637" spans="1:3">
      <c r="A5637" t="s">
        <v>920</v>
      </c>
      <c r="B5637" s="2" t="s">
        <v>915</v>
      </c>
      <c r="C5637" s="35">
        <v>1</v>
      </c>
    </row>
    <row r="5638" spans="1:3">
      <c r="A5638" t="s">
        <v>920</v>
      </c>
      <c r="B5638" s="2" t="s">
        <v>906</v>
      </c>
      <c r="C5638" s="35">
        <v>9</v>
      </c>
    </row>
    <row r="5639" spans="1:3">
      <c r="A5639" t="s">
        <v>920</v>
      </c>
      <c r="B5639" s="2" t="s">
        <v>907</v>
      </c>
      <c r="C5639" s="35">
        <v>22</v>
      </c>
    </row>
    <row r="5640" spans="1:3">
      <c r="A5640" t="s">
        <v>920</v>
      </c>
      <c r="B5640" s="2" t="s">
        <v>908</v>
      </c>
      <c r="C5640" s="35">
        <v>23</v>
      </c>
    </row>
    <row r="5641" spans="1:3">
      <c r="A5641" t="s">
        <v>920</v>
      </c>
      <c r="B5641" s="2" t="s">
        <v>619</v>
      </c>
      <c r="C5641" s="35">
        <v>1</v>
      </c>
    </row>
    <row r="5642" spans="1:3">
      <c r="A5642" t="s">
        <v>920</v>
      </c>
      <c r="B5642" s="2" t="s">
        <v>663</v>
      </c>
      <c r="C5642" s="35">
        <v>1</v>
      </c>
    </row>
    <row r="5643" spans="1:3">
      <c r="A5643" t="s">
        <v>920</v>
      </c>
      <c r="B5643" s="2" t="s">
        <v>916</v>
      </c>
      <c r="C5643" s="35">
        <v>3</v>
      </c>
    </row>
    <row r="5644" spans="1:3">
      <c r="A5644" t="s">
        <v>920</v>
      </c>
      <c r="B5644" s="2" t="s">
        <v>882</v>
      </c>
      <c r="C5644" s="35">
        <v>3</v>
      </c>
    </row>
    <row r="5645" spans="1:3">
      <c r="A5645" t="s">
        <v>920</v>
      </c>
      <c r="B5645" s="2" t="s">
        <v>883</v>
      </c>
      <c r="C5645" s="35">
        <v>3</v>
      </c>
    </row>
    <row r="5646" spans="1:3">
      <c r="A5646" t="s">
        <v>920</v>
      </c>
      <c r="B5646" s="2" t="s">
        <v>884</v>
      </c>
      <c r="C5646" s="35">
        <v>3</v>
      </c>
    </row>
    <row r="5647" spans="1:3">
      <c r="A5647" t="s">
        <v>920</v>
      </c>
      <c r="B5647" s="2" t="s">
        <v>917</v>
      </c>
      <c r="C5647" s="35">
        <v>27</v>
      </c>
    </row>
    <row r="5648" spans="1:3">
      <c r="A5648" t="s">
        <v>920</v>
      </c>
      <c r="B5648" s="2" t="s">
        <v>885</v>
      </c>
      <c r="C5648" s="35">
        <v>3</v>
      </c>
    </row>
    <row r="5649" spans="1:3">
      <c r="A5649" t="s">
        <v>920</v>
      </c>
      <c r="B5649" s="2" t="s">
        <v>918</v>
      </c>
      <c r="C5649" s="35">
        <v>28</v>
      </c>
    </row>
    <row r="5650" spans="1:3">
      <c r="A5650" t="s">
        <v>920</v>
      </c>
      <c r="B5650" s="2" t="s">
        <v>919</v>
      </c>
      <c r="C5650" s="35">
        <v>28</v>
      </c>
    </row>
    <row r="5651" spans="1:3">
      <c r="A5651" t="s">
        <v>920</v>
      </c>
      <c r="B5651" s="2" t="s">
        <v>729</v>
      </c>
      <c r="C5651" s="35">
        <v>1</v>
      </c>
    </row>
    <row r="5652" spans="1:3">
      <c r="A5652" t="s">
        <v>920</v>
      </c>
      <c r="B5652" s="2" t="s">
        <v>921</v>
      </c>
      <c r="C5652" s="35">
        <v>27</v>
      </c>
    </row>
    <row r="5653" spans="1:3">
      <c r="A5653" t="s">
        <v>920</v>
      </c>
      <c r="B5653" s="2" t="s">
        <v>762</v>
      </c>
      <c r="C5653" s="35">
        <v>3</v>
      </c>
    </row>
    <row r="5654" spans="1:3">
      <c r="A5654" t="s">
        <v>920</v>
      </c>
      <c r="B5654" s="2" t="s">
        <v>890</v>
      </c>
      <c r="C5654" s="35">
        <v>1</v>
      </c>
    </row>
    <row r="5655" spans="1:3">
      <c r="A5655" t="s">
        <v>920</v>
      </c>
      <c r="B5655" s="2" t="s">
        <v>922</v>
      </c>
      <c r="C5655" s="35">
        <v>3</v>
      </c>
    </row>
    <row r="5656" spans="1:3">
      <c r="A5656" t="s">
        <v>920</v>
      </c>
      <c r="B5656" s="2" t="s">
        <v>923</v>
      </c>
      <c r="C5656" s="35">
        <v>3</v>
      </c>
    </row>
    <row r="5657" spans="1:3">
      <c r="A5657" t="s">
        <v>920</v>
      </c>
      <c r="B5657" s="2" t="s">
        <v>924</v>
      </c>
      <c r="C5657" s="35">
        <v>3</v>
      </c>
    </row>
    <row r="5658" spans="1:3">
      <c r="A5658" t="s">
        <v>920</v>
      </c>
      <c r="B5658" s="2" t="s">
        <v>892</v>
      </c>
      <c r="C5658" s="35">
        <v>19</v>
      </c>
    </row>
    <row r="5659" spans="1:3">
      <c r="A5659" t="s">
        <v>920</v>
      </c>
      <c r="B5659" s="2" t="s">
        <v>893</v>
      </c>
      <c r="C5659" s="35">
        <v>19</v>
      </c>
    </row>
    <row r="5660" spans="1:3">
      <c r="A5660" t="s">
        <v>920</v>
      </c>
      <c r="B5660" s="2" t="s">
        <v>894</v>
      </c>
      <c r="C5660" s="35">
        <v>19</v>
      </c>
    </row>
    <row r="5661" spans="1:3">
      <c r="A5661" t="s">
        <v>920</v>
      </c>
      <c r="B5661" s="2" t="s">
        <v>895</v>
      </c>
      <c r="C5661" s="35">
        <v>3</v>
      </c>
    </row>
    <row r="5662" spans="1:3">
      <c r="A5662" t="s">
        <v>920</v>
      </c>
      <c r="B5662" s="2" t="s">
        <v>896</v>
      </c>
      <c r="C5662" s="35">
        <v>3</v>
      </c>
    </row>
    <row r="5663" spans="1:3">
      <c r="A5663" t="s">
        <v>920</v>
      </c>
      <c r="B5663" s="2" t="s">
        <v>819</v>
      </c>
      <c r="C5663" s="35">
        <v>1</v>
      </c>
    </row>
    <row r="5664" spans="1:3">
      <c r="A5664" t="s">
        <v>920</v>
      </c>
      <c r="B5664" s="2" t="s">
        <v>897</v>
      </c>
      <c r="C5664" s="35">
        <v>3</v>
      </c>
    </row>
    <row r="5665" spans="1:3">
      <c r="A5665" t="s">
        <v>920</v>
      </c>
      <c r="B5665" s="2" t="s">
        <v>925</v>
      </c>
      <c r="C5665" s="35">
        <v>28</v>
      </c>
    </row>
    <row r="5666" spans="1:3">
      <c r="A5666" t="s">
        <v>920</v>
      </c>
      <c r="B5666" s="2" t="s">
        <v>899</v>
      </c>
      <c r="C5666" s="35">
        <v>21</v>
      </c>
    </row>
    <row r="5667" spans="1:3">
      <c r="A5667" t="s">
        <v>920</v>
      </c>
      <c r="B5667" s="2" t="s">
        <v>900</v>
      </c>
      <c r="C5667" s="35">
        <v>3</v>
      </c>
    </row>
    <row r="5668" spans="1:3">
      <c r="A5668" t="s">
        <v>920</v>
      </c>
      <c r="B5668" s="2" t="s">
        <v>841</v>
      </c>
      <c r="C5668" s="35">
        <v>1</v>
      </c>
    </row>
    <row r="5669" spans="1:3">
      <c r="A5669" t="s">
        <v>920</v>
      </c>
      <c r="B5669" s="2" t="s">
        <v>842</v>
      </c>
      <c r="C5669" s="35">
        <v>1</v>
      </c>
    </row>
    <row r="5670" spans="1:3">
      <c r="A5670" t="s">
        <v>920</v>
      </c>
      <c r="B5670" s="2" t="s">
        <v>901</v>
      </c>
      <c r="C5670" s="35">
        <v>3</v>
      </c>
    </row>
    <row r="5671" spans="1:3">
      <c r="A5671" t="s">
        <v>920</v>
      </c>
      <c r="B5671" s="2" t="s">
        <v>912</v>
      </c>
      <c r="C5671" s="35">
        <v>22</v>
      </c>
    </row>
    <row r="5672" spans="1:3">
      <c r="A5672" t="s">
        <v>920</v>
      </c>
      <c r="B5672" s="2" t="s">
        <v>854</v>
      </c>
      <c r="C5672" s="35">
        <v>3</v>
      </c>
    </row>
    <row r="5673" spans="1:3">
      <c r="A5673" t="s">
        <v>920</v>
      </c>
      <c r="B5673" s="2" t="s">
        <v>868</v>
      </c>
      <c r="C5673" s="35">
        <v>5</v>
      </c>
    </row>
    <row r="5674" spans="1:3">
      <c r="A5674" t="s">
        <v>920</v>
      </c>
      <c r="B5674" s="2" t="s">
        <v>926</v>
      </c>
      <c r="C5674" s="35">
        <v>28</v>
      </c>
    </row>
    <row r="5675" spans="1:3">
      <c r="A5675" t="s">
        <v>921</v>
      </c>
      <c r="B5675" s="2" t="s">
        <v>879</v>
      </c>
      <c r="C5675" s="35">
        <v>3</v>
      </c>
    </row>
    <row r="5676" spans="1:3">
      <c r="A5676" t="s">
        <v>921</v>
      </c>
      <c r="B5676" s="2" t="s">
        <v>914</v>
      </c>
      <c r="C5676" s="35">
        <v>9</v>
      </c>
    </row>
    <row r="5677" spans="1:3">
      <c r="A5677" t="s">
        <v>921</v>
      </c>
      <c r="B5677" s="2" t="s">
        <v>915</v>
      </c>
      <c r="C5677" s="35">
        <v>1</v>
      </c>
    </row>
    <row r="5678" spans="1:3">
      <c r="A5678" t="s">
        <v>921</v>
      </c>
      <c r="B5678" s="2" t="s">
        <v>906</v>
      </c>
      <c r="C5678" s="35">
        <v>9</v>
      </c>
    </row>
    <row r="5679" spans="1:3">
      <c r="A5679" t="s">
        <v>921</v>
      </c>
      <c r="B5679" s="2" t="s">
        <v>907</v>
      </c>
      <c r="C5679" s="35">
        <v>22</v>
      </c>
    </row>
    <row r="5680" spans="1:3">
      <c r="A5680" t="s">
        <v>921</v>
      </c>
      <c r="B5680" s="2" t="s">
        <v>908</v>
      </c>
      <c r="C5680" s="35">
        <v>23</v>
      </c>
    </row>
    <row r="5681" spans="1:3">
      <c r="A5681" t="s">
        <v>921</v>
      </c>
      <c r="B5681" s="2" t="s">
        <v>663</v>
      </c>
      <c r="C5681" s="35">
        <v>1</v>
      </c>
    </row>
    <row r="5682" spans="1:3">
      <c r="A5682" t="s">
        <v>921</v>
      </c>
      <c r="B5682" s="2" t="s">
        <v>916</v>
      </c>
      <c r="C5682" s="35">
        <v>3</v>
      </c>
    </row>
    <row r="5683" spans="1:3">
      <c r="A5683" t="s">
        <v>921</v>
      </c>
      <c r="B5683" s="2" t="s">
        <v>882</v>
      </c>
      <c r="C5683" s="35">
        <v>3</v>
      </c>
    </row>
    <row r="5684" spans="1:3">
      <c r="A5684" t="s">
        <v>921</v>
      </c>
      <c r="B5684" s="2" t="s">
        <v>883</v>
      </c>
      <c r="C5684" s="35">
        <v>3</v>
      </c>
    </row>
    <row r="5685" spans="1:3">
      <c r="A5685" t="s">
        <v>921</v>
      </c>
      <c r="B5685" s="2" t="s">
        <v>884</v>
      </c>
      <c r="C5685" s="35">
        <v>3</v>
      </c>
    </row>
    <row r="5686" spans="1:3">
      <c r="A5686" t="s">
        <v>921</v>
      </c>
      <c r="B5686" s="2" t="s">
        <v>917</v>
      </c>
      <c r="C5686" s="35">
        <v>27</v>
      </c>
    </row>
    <row r="5687" spans="1:3">
      <c r="A5687" t="s">
        <v>921</v>
      </c>
      <c r="B5687" s="2" t="s">
        <v>885</v>
      </c>
      <c r="C5687" s="35">
        <v>3</v>
      </c>
    </row>
    <row r="5688" spans="1:3">
      <c r="A5688" t="s">
        <v>921</v>
      </c>
      <c r="B5688" s="2" t="s">
        <v>918</v>
      </c>
      <c r="C5688" s="35">
        <v>28</v>
      </c>
    </row>
    <row r="5689" spans="1:3">
      <c r="A5689" t="s">
        <v>921</v>
      </c>
      <c r="B5689" s="2" t="s">
        <v>919</v>
      </c>
      <c r="C5689" s="35">
        <v>28</v>
      </c>
    </row>
    <row r="5690" spans="1:3">
      <c r="A5690" t="s">
        <v>921</v>
      </c>
      <c r="B5690" s="2" t="s">
        <v>729</v>
      </c>
      <c r="C5690" s="35">
        <v>1</v>
      </c>
    </row>
    <row r="5691" spans="1:3">
      <c r="A5691" t="s">
        <v>921</v>
      </c>
      <c r="B5691" s="2" t="s">
        <v>920</v>
      </c>
      <c r="C5691" s="35">
        <v>3</v>
      </c>
    </row>
    <row r="5692" spans="1:3">
      <c r="A5692" t="s">
        <v>921</v>
      </c>
      <c r="B5692" s="2" t="s">
        <v>762</v>
      </c>
      <c r="C5692" s="35">
        <v>3</v>
      </c>
    </row>
    <row r="5693" spans="1:3">
      <c r="A5693" t="s">
        <v>921</v>
      </c>
      <c r="B5693" s="2" t="s">
        <v>890</v>
      </c>
      <c r="C5693" s="35">
        <v>1</v>
      </c>
    </row>
    <row r="5694" spans="1:3">
      <c r="A5694" t="s">
        <v>921</v>
      </c>
      <c r="B5694" s="2" t="s">
        <v>922</v>
      </c>
      <c r="C5694" s="35">
        <v>3</v>
      </c>
    </row>
    <row r="5695" spans="1:3">
      <c r="A5695" t="s">
        <v>921</v>
      </c>
      <c r="B5695" s="2" t="s">
        <v>923</v>
      </c>
      <c r="C5695" s="35">
        <v>3</v>
      </c>
    </row>
    <row r="5696" spans="1:3">
      <c r="A5696" t="s">
        <v>921</v>
      </c>
      <c r="B5696" s="2" t="s">
        <v>924</v>
      </c>
      <c r="C5696" s="35">
        <v>3</v>
      </c>
    </row>
    <row r="5697" spans="1:3">
      <c r="A5697" t="s">
        <v>921</v>
      </c>
      <c r="B5697" s="2" t="s">
        <v>892</v>
      </c>
      <c r="C5697" s="35">
        <v>19</v>
      </c>
    </row>
    <row r="5698" spans="1:3">
      <c r="A5698" t="s">
        <v>921</v>
      </c>
      <c r="B5698" s="2" t="s">
        <v>893</v>
      </c>
      <c r="C5698" s="35">
        <v>19</v>
      </c>
    </row>
    <row r="5699" spans="1:3">
      <c r="A5699" t="s">
        <v>921</v>
      </c>
      <c r="B5699" s="2" t="s">
        <v>894</v>
      </c>
      <c r="C5699" s="35">
        <v>19</v>
      </c>
    </row>
    <row r="5700" spans="1:3">
      <c r="A5700" t="s">
        <v>921</v>
      </c>
      <c r="B5700" s="2" t="s">
        <v>895</v>
      </c>
      <c r="C5700" s="35">
        <v>3</v>
      </c>
    </row>
    <row r="5701" spans="1:3">
      <c r="A5701" t="s">
        <v>921</v>
      </c>
      <c r="B5701" s="2" t="s">
        <v>896</v>
      </c>
      <c r="C5701" s="35">
        <v>3</v>
      </c>
    </row>
    <row r="5702" spans="1:3">
      <c r="A5702" t="s">
        <v>921</v>
      </c>
      <c r="B5702" s="2" t="s">
        <v>819</v>
      </c>
      <c r="C5702" s="35">
        <v>1</v>
      </c>
    </row>
    <row r="5703" spans="1:3">
      <c r="A5703" t="s">
        <v>921</v>
      </c>
      <c r="B5703" s="2" t="s">
        <v>897</v>
      </c>
      <c r="C5703" s="35">
        <v>3</v>
      </c>
    </row>
    <row r="5704" spans="1:3">
      <c r="A5704" t="s">
        <v>921</v>
      </c>
      <c r="B5704" s="2" t="s">
        <v>925</v>
      </c>
      <c r="C5704" s="35">
        <v>28</v>
      </c>
    </row>
    <row r="5705" spans="1:3">
      <c r="A5705" t="s">
        <v>921</v>
      </c>
      <c r="B5705" s="2" t="s">
        <v>899</v>
      </c>
      <c r="C5705" s="35">
        <v>21</v>
      </c>
    </row>
    <row r="5706" spans="1:3">
      <c r="A5706" t="s">
        <v>921</v>
      </c>
      <c r="B5706" s="2" t="s">
        <v>900</v>
      </c>
      <c r="C5706" s="35">
        <v>3</v>
      </c>
    </row>
    <row r="5707" spans="1:3">
      <c r="A5707" t="s">
        <v>921</v>
      </c>
      <c r="B5707" s="2" t="s">
        <v>841</v>
      </c>
      <c r="C5707" s="35">
        <v>1</v>
      </c>
    </row>
    <row r="5708" spans="1:3">
      <c r="A5708" t="s">
        <v>921</v>
      </c>
      <c r="B5708" s="2" t="s">
        <v>842</v>
      </c>
      <c r="C5708" s="35">
        <v>1</v>
      </c>
    </row>
    <row r="5709" spans="1:3">
      <c r="A5709" t="s">
        <v>921</v>
      </c>
      <c r="B5709" s="2" t="s">
        <v>901</v>
      </c>
      <c r="C5709" s="35">
        <v>3</v>
      </c>
    </row>
    <row r="5710" spans="1:3">
      <c r="A5710" t="s">
        <v>921</v>
      </c>
      <c r="B5710" s="2" t="s">
        <v>912</v>
      </c>
      <c r="C5710" s="35">
        <v>22</v>
      </c>
    </row>
    <row r="5711" spans="1:3">
      <c r="A5711" t="s">
        <v>921</v>
      </c>
      <c r="B5711" s="2" t="s">
        <v>854</v>
      </c>
      <c r="C5711" s="35">
        <v>3</v>
      </c>
    </row>
    <row r="5712" spans="1:3">
      <c r="A5712" t="s">
        <v>921</v>
      </c>
      <c r="B5712" s="2" t="s">
        <v>868</v>
      </c>
      <c r="C5712" s="35">
        <v>5</v>
      </c>
    </row>
    <row r="5713" spans="1:3">
      <c r="A5713" t="s">
        <v>921</v>
      </c>
      <c r="B5713" s="2" t="s">
        <v>926</v>
      </c>
      <c r="C5713" s="35">
        <v>28</v>
      </c>
    </row>
    <row r="5714" spans="1:3">
      <c r="A5714" t="s">
        <v>740</v>
      </c>
      <c r="B5714" s="2" t="s">
        <v>879</v>
      </c>
      <c r="C5714" s="35">
        <v>3</v>
      </c>
    </row>
    <row r="5715" spans="1:3">
      <c r="A5715" t="s">
        <v>740</v>
      </c>
      <c r="B5715" s="2" t="s">
        <v>906</v>
      </c>
      <c r="C5715" s="35">
        <v>9</v>
      </c>
    </row>
    <row r="5716" spans="1:3">
      <c r="A5716" t="s">
        <v>740</v>
      </c>
      <c r="B5716" s="2" t="s">
        <v>908</v>
      </c>
      <c r="C5716" s="35">
        <v>23</v>
      </c>
    </row>
    <row r="5717" spans="1:3">
      <c r="A5717" t="s">
        <v>740</v>
      </c>
      <c r="B5717" s="2" t="s">
        <v>618</v>
      </c>
      <c r="C5717" s="35">
        <v>1</v>
      </c>
    </row>
    <row r="5718" spans="1:3">
      <c r="A5718" t="s">
        <v>740</v>
      </c>
      <c r="B5718" s="2" t="s">
        <v>916</v>
      </c>
      <c r="C5718" s="35">
        <v>3</v>
      </c>
    </row>
    <row r="5719" spans="1:3">
      <c r="A5719" t="s">
        <v>740</v>
      </c>
      <c r="B5719" s="2" t="s">
        <v>917</v>
      </c>
      <c r="C5719" s="35">
        <v>27</v>
      </c>
    </row>
    <row r="5720" spans="1:3">
      <c r="A5720" t="s">
        <v>740</v>
      </c>
      <c r="B5720" s="2" t="s">
        <v>885</v>
      </c>
      <c r="C5720" s="35">
        <v>3</v>
      </c>
    </row>
    <row r="5721" spans="1:3">
      <c r="A5721" t="s">
        <v>740</v>
      </c>
      <c r="B5721" s="2" t="s">
        <v>699</v>
      </c>
      <c r="C5721" s="35">
        <v>1</v>
      </c>
    </row>
    <row r="5722" spans="1:3">
      <c r="A5722" t="s">
        <v>740</v>
      </c>
      <c r="B5722" s="2" t="s">
        <v>927</v>
      </c>
      <c r="C5722" s="35">
        <v>1</v>
      </c>
    </row>
    <row r="5723" spans="1:3">
      <c r="A5723" t="s">
        <v>740</v>
      </c>
      <c r="B5723" s="2" t="s">
        <v>729</v>
      </c>
      <c r="C5723" s="35">
        <v>1</v>
      </c>
    </row>
    <row r="5724" spans="1:3">
      <c r="A5724" t="s">
        <v>740</v>
      </c>
      <c r="B5724" s="2" t="s">
        <v>920</v>
      </c>
      <c r="C5724" s="35">
        <v>3</v>
      </c>
    </row>
    <row r="5725" spans="1:3">
      <c r="A5725" t="s">
        <v>740</v>
      </c>
      <c r="B5725" s="2" t="s">
        <v>921</v>
      </c>
      <c r="C5725" s="35">
        <v>27</v>
      </c>
    </row>
    <row r="5726" spans="1:3">
      <c r="A5726" t="s">
        <v>740</v>
      </c>
      <c r="B5726" s="2" t="s">
        <v>890</v>
      </c>
      <c r="C5726" s="35">
        <v>1</v>
      </c>
    </row>
    <row r="5727" spans="1:3">
      <c r="A5727" t="s">
        <v>740</v>
      </c>
      <c r="B5727" s="2" t="s">
        <v>922</v>
      </c>
      <c r="C5727" s="35">
        <v>3</v>
      </c>
    </row>
    <row r="5728" spans="1:3">
      <c r="A5728" t="s">
        <v>740</v>
      </c>
      <c r="B5728" s="2" t="s">
        <v>923</v>
      </c>
      <c r="C5728" s="35">
        <v>3</v>
      </c>
    </row>
    <row r="5729" spans="1:3">
      <c r="A5729" t="s">
        <v>740</v>
      </c>
      <c r="B5729" s="2" t="s">
        <v>924</v>
      </c>
      <c r="C5729" s="35">
        <v>3</v>
      </c>
    </row>
    <row r="5730" spans="1:3">
      <c r="A5730" t="s">
        <v>740</v>
      </c>
      <c r="B5730" s="2" t="s">
        <v>766</v>
      </c>
      <c r="C5730" s="35">
        <v>3</v>
      </c>
    </row>
    <row r="5731" spans="1:3">
      <c r="A5731" t="s">
        <v>740</v>
      </c>
      <c r="B5731" s="2" t="s">
        <v>892</v>
      </c>
      <c r="C5731" s="35">
        <v>19</v>
      </c>
    </row>
    <row r="5732" spans="1:3">
      <c r="A5732" t="s">
        <v>740</v>
      </c>
      <c r="B5732" s="2" t="s">
        <v>893</v>
      </c>
      <c r="C5732" s="35">
        <v>19</v>
      </c>
    </row>
    <row r="5733" spans="1:3">
      <c r="A5733" t="s">
        <v>740</v>
      </c>
      <c r="B5733" s="2" t="s">
        <v>894</v>
      </c>
      <c r="C5733" s="35">
        <v>19</v>
      </c>
    </row>
    <row r="5734" spans="1:3">
      <c r="A5734" t="s">
        <v>740</v>
      </c>
      <c r="B5734" s="2" t="s">
        <v>819</v>
      </c>
      <c r="C5734" s="35">
        <v>1</v>
      </c>
    </row>
    <row r="5735" spans="1:3">
      <c r="A5735" t="s">
        <v>740</v>
      </c>
      <c r="B5735" s="2" t="s">
        <v>899</v>
      </c>
      <c r="C5735" s="35">
        <v>21</v>
      </c>
    </row>
    <row r="5736" spans="1:3">
      <c r="A5736" t="s">
        <v>740</v>
      </c>
      <c r="B5736" s="2" t="s">
        <v>900</v>
      </c>
      <c r="C5736" s="35">
        <v>3</v>
      </c>
    </row>
    <row r="5737" spans="1:3">
      <c r="A5737" t="s">
        <v>740</v>
      </c>
      <c r="B5737" s="2" t="s">
        <v>841</v>
      </c>
      <c r="C5737" s="35">
        <v>1</v>
      </c>
    </row>
    <row r="5738" spans="1:3">
      <c r="A5738" t="s">
        <v>740</v>
      </c>
      <c r="B5738" s="2" t="s">
        <v>842</v>
      </c>
      <c r="C5738" s="35">
        <v>1</v>
      </c>
    </row>
    <row r="5739" spans="1:3">
      <c r="A5739" t="s">
        <v>741</v>
      </c>
      <c r="B5739" s="2" t="s">
        <v>879</v>
      </c>
      <c r="C5739" s="35">
        <v>3</v>
      </c>
    </row>
    <row r="5740" spans="1:3">
      <c r="A5740" t="s">
        <v>741</v>
      </c>
      <c r="B5740" s="2" t="s">
        <v>906</v>
      </c>
      <c r="C5740" s="35">
        <v>9</v>
      </c>
    </row>
    <row r="5741" spans="1:3">
      <c r="A5741" t="s">
        <v>741</v>
      </c>
      <c r="B5741" s="2" t="s">
        <v>908</v>
      </c>
      <c r="C5741" s="35">
        <v>23</v>
      </c>
    </row>
    <row r="5742" spans="1:3">
      <c r="A5742" t="s">
        <v>741</v>
      </c>
      <c r="B5742" s="2" t="s">
        <v>618</v>
      </c>
      <c r="C5742" s="35">
        <v>1</v>
      </c>
    </row>
    <row r="5743" spans="1:3">
      <c r="A5743" t="s">
        <v>741</v>
      </c>
      <c r="B5743" s="2" t="s">
        <v>916</v>
      </c>
      <c r="C5743" s="35">
        <v>3</v>
      </c>
    </row>
    <row r="5744" spans="1:3">
      <c r="A5744" t="s">
        <v>741</v>
      </c>
      <c r="B5744" s="2" t="s">
        <v>917</v>
      </c>
      <c r="C5744" s="35">
        <v>27</v>
      </c>
    </row>
    <row r="5745" spans="1:3">
      <c r="A5745" t="s">
        <v>741</v>
      </c>
      <c r="B5745" s="2" t="s">
        <v>885</v>
      </c>
      <c r="C5745" s="35">
        <v>3</v>
      </c>
    </row>
    <row r="5746" spans="1:3">
      <c r="A5746" t="s">
        <v>741</v>
      </c>
      <c r="B5746" s="2" t="s">
        <v>699</v>
      </c>
      <c r="C5746" s="35">
        <v>1</v>
      </c>
    </row>
    <row r="5747" spans="1:3">
      <c r="A5747" t="s">
        <v>741</v>
      </c>
      <c r="B5747" s="2" t="s">
        <v>927</v>
      </c>
      <c r="C5747" s="35">
        <v>1</v>
      </c>
    </row>
    <row r="5748" spans="1:3">
      <c r="A5748" t="s">
        <v>741</v>
      </c>
      <c r="B5748" s="2" t="s">
        <v>729</v>
      </c>
      <c r="C5748" s="35">
        <v>1</v>
      </c>
    </row>
    <row r="5749" spans="1:3">
      <c r="A5749" t="s">
        <v>741</v>
      </c>
      <c r="B5749" s="2" t="s">
        <v>920</v>
      </c>
      <c r="C5749" s="35">
        <v>3</v>
      </c>
    </row>
    <row r="5750" spans="1:3">
      <c r="A5750" t="s">
        <v>741</v>
      </c>
      <c r="B5750" s="2" t="s">
        <v>921</v>
      </c>
      <c r="C5750" s="35">
        <v>27</v>
      </c>
    </row>
    <row r="5751" spans="1:3">
      <c r="A5751" t="s">
        <v>741</v>
      </c>
      <c r="B5751" s="2" t="s">
        <v>890</v>
      </c>
      <c r="C5751" s="35">
        <v>1</v>
      </c>
    </row>
    <row r="5752" spans="1:3">
      <c r="A5752" t="s">
        <v>741</v>
      </c>
      <c r="B5752" s="2" t="s">
        <v>922</v>
      </c>
      <c r="C5752" s="35">
        <v>3</v>
      </c>
    </row>
    <row r="5753" spans="1:3">
      <c r="A5753" t="s">
        <v>741</v>
      </c>
      <c r="B5753" s="2" t="s">
        <v>923</v>
      </c>
      <c r="C5753" s="35">
        <v>3</v>
      </c>
    </row>
    <row r="5754" spans="1:3">
      <c r="A5754" t="s">
        <v>741</v>
      </c>
      <c r="B5754" s="2" t="s">
        <v>924</v>
      </c>
      <c r="C5754" s="35">
        <v>3</v>
      </c>
    </row>
    <row r="5755" spans="1:3">
      <c r="A5755" t="s">
        <v>741</v>
      </c>
      <c r="B5755" s="2" t="s">
        <v>766</v>
      </c>
      <c r="C5755" s="35">
        <v>3</v>
      </c>
    </row>
    <row r="5756" spans="1:3">
      <c r="A5756" t="s">
        <v>741</v>
      </c>
      <c r="B5756" s="2" t="s">
        <v>892</v>
      </c>
      <c r="C5756" s="35">
        <v>19</v>
      </c>
    </row>
    <row r="5757" spans="1:3">
      <c r="A5757" t="s">
        <v>741</v>
      </c>
      <c r="B5757" s="2" t="s">
        <v>893</v>
      </c>
      <c r="C5757" s="35">
        <v>19</v>
      </c>
    </row>
    <row r="5758" spans="1:3">
      <c r="A5758" t="s">
        <v>741</v>
      </c>
      <c r="B5758" s="2" t="s">
        <v>894</v>
      </c>
      <c r="C5758" s="35">
        <v>19</v>
      </c>
    </row>
    <row r="5759" spans="1:3">
      <c r="A5759" t="s">
        <v>741</v>
      </c>
      <c r="B5759" s="2" t="s">
        <v>819</v>
      </c>
      <c r="C5759" s="35">
        <v>1</v>
      </c>
    </row>
    <row r="5760" spans="1:3">
      <c r="A5760" t="s">
        <v>741</v>
      </c>
      <c r="B5760" s="2" t="s">
        <v>899</v>
      </c>
      <c r="C5760" s="35">
        <v>21</v>
      </c>
    </row>
    <row r="5761" spans="1:3">
      <c r="A5761" t="s">
        <v>741</v>
      </c>
      <c r="B5761" s="2" t="s">
        <v>900</v>
      </c>
      <c r="C5761" s="35">
        <v>3</v>
      </c>
    </row>
    <row r="5762" spans="1:3">
      <c r="A5762" t="s">
        <v>741</v>
      </c>
      <c r="B5762" s="2" t="s">
        <v>841</v>
      </c>
      <c r="C5762" s="35">
        <v>1</v>
      </c>
    </row>
    <row r="5763" spans="1:3">
      <c r="A5763" t="s">
        <v>741</v>
      </c>
      <c r="B5763" s="2" t="s">
        <v>842</v>
      </c>
      <c r="C5763" s="35">
        <v>1</v>
      </c>
    </row>
    <row r="5764" spans="1:3">
      <c r="A5764" t="s">
        <v>742</v>
      </c>
      <c r="B5764" s="2" t="s">
        <v>879</v>
      </c>
      <c r="C5764" s="35">
        <v>3</v>
      </c>
    </row>
    <row r="5765" spans="1:3">
      <c r="A5765" t="s">
        <v>742</v>
      </c>
      <c r="B5765" s="2" t="s">
        <v>914</v>
      </c>
      <c r="C5765" s="35">
        <v>9</v>
      </c>
    </row>
    <row r="5766" spans="1:3">
      <c r="A5766" t="s">
        <v>742</v>
      </c>
      <c r="B5766" s="2" t="s">
        <v>915</v>
      </c>
      <c r="C5766" s="35">
        <v>1</v>
      </c>
    </row>
    <row r="5767" spans="1:3">
      <c r="A5767" t="s">
        <v>742</v>
      </c>
      <c r="B5767" s="2" t="s">
        <v>906</v>
      </c>
      <c r="C5767" s="35">
        <v>9</v>
      </c>
    </row>
    <row r="5768" spans="1:3">
      <c r="A5768" t="s">
        <v>742</v>
      </c>
      <c r="B5768" s="2" t="s">
        <v>907</v>
      </c>
      <c r="C5768" s="35">
        <v>22</v>
      </c>
    </row>
    <row r="5769" spans="1:3">
      <c r="A5769" t="s">
        <v>742</v>
      </c>
      <c r="B5769" s="2" t="s">
        <v>908</v>
      </c>
      <c r="C5769" s="35">
        <v>23</v>
      </c>
    </row>
    <row r="5770" spans="1:3">
      <c r="A5770" t="s">
        <v>742</v>
      </c>
      <c r="B5770" s="2" t="s">
        <v>619</v>
      </c>
      <c r="C5770" s="35">
        <v>1</v>
      </c>
    </row>
    <row r="5771" spans="1:3">
      <c r="A5771" t="s">
        <v>742</v>
      </c>
      <c r="B5771" s="2" t="s">
        <v>663</v>
      </c>
      <c r="C5771" s="35">
        <v>1</v>
      </c>
    </row>
    <row r="5772" spans="1:3">
      <c r="A5772" t="s">
        <v>742</v>
      </c>
      <c r="B5772" s="2" t="s">
        <v>916</v>
      </c>
      <c r="C5772" s="35">
        <v>3</v>
      </c>
    </row>
    <row r="5773" spans="1:3">
      <c r="A5773" t="s">
        <v>742</v>
      </c>
      <c r="B5773" s="2" t="s">
        <v>882</v>
      </c>
      <c r="C5773" s="35">
        <v>3</v>
      </c>
    </row>
    <row r="5774" spans="1:3">
      <c r="A5774" t="s">
        <v>742</v>
      </c>
      <c r="B5774" s="2" t="s">
        <v>883</v>
      </c>
      <c r="C5774" s="35">
        <v>3</v>
      </c>
    </row>
    <row r="5775" spans="1:3">
      <c r="A5775" t="s">
        <v>742</v>
      </c>
      <c r="B5775" s="2" t="s">
        <v>884</v>
      </c>
      <c r="C5775" s="35">
        <v>3</v>
      </c>
    </row>
    <row r="5776" spans="1:3">
      <c r="A5776" t="s">
        <v>742</v>
      </c>
      <c r="B5776" s="2" t="s">
        <v>917</v>
      </c>
      <c r="C5776" s="35">
        <v>27</v>
      </c>
    </row>
    <row r="5777" spans="1:3">
      <c r="A5777" t="s">
        <v>742</v>
      </c>
      <c r="B5777" s="2" t="s">
        <v>885</v>
      </c>
      <c r="C5777" s="35">
        <v>3</v>
      </c>
    </row>
    <row r="5778" spans="1:3">
      <c r="A5778" t="s">
        <v>742</v>
      </c>
      <c r="B5778" s="2" t="s">
        <v>918</v>
      </c>
      <c r="C5778" s="35">
        <v>28</v>
      </c>
    </row>
    <row r="5779" spans="1:3">
      <c r="A5779" t="s">
        <v>742</v>
      </c>
      <c r="B5779" s="2" t="s">
        <v>919</v>
      </c>
      <c r="C5779" s="35">
        <v>28</v>
      </c>
    </row>
    <row r="5780" spans="1:3">
      <c r="A5780" t="s">
        <v>742</v>
      </c>
      <c r="B5780" s="2" t="s">
        <v>729</v>
      </c>
      <c r="C5780" s="35">
        <v>1</v>
      </c>
    </row>
    <row r="5781" spans="1:3">
      <c r="A5781" t="s">
        <v>742</v>
      </c>
      <c r="B5781" s="2" t="s">
        <v>920</v>
      </c>
      <c r="C5781" s="35">
        <v>3</v>
      </c>
    </row>
    <row r="5782" spans="1:3">
      <c r="A5782" t="s">
        <v>742</v>
      </c>
      <c r="B5782" s="2" t="s">
        <v>921</v>
      </c>
      <c r="C5782" s="35">
        <v>27</v>
      </c>
    </row>
    <row r="5783" spans="1:3">
      <c r="A5783" t="s">
        <v>742</v>
      </c>
      <c r="B5783" s="2" t="s">
        <v>762</v>
      </c>
      <c r="C5783" s="35">
        <v>3</v>
      </c>
    </row>
    <row r="5784" spans="1:3">
      <c r="A5784" t="s">
        <v>742</v>
      </c>
      <c r="B5784" s="2" t="s">
        <v>890</v>
      </c>
      <c r="C5784" s="35">
        <v>1</v>
      </c>
    </row>
    <row r="5785" spans="1:3">
      <c r="A5785" t="s">
        <v>742</v>
      </c>
      <c r="B5785" s="2" t="s">
        <v>922</v>
      </c>
      <c r="C5785" s="35">
        <v>3</v>
      </c>
    </row>
    <row r="5786" spans="1:3">
      <c r="A5786" t="s">
        <v>742</v>
      </c>
      <c r="B5786" s="2" t="s">
        <v>923</v>
      </c>
      <c r="C5786" s="35">
        <v>3</v>
      </c>
    </row>
    <row r="5787" spans="1:3">
      <c r="A5787" t="s">
        <v>742</v>
      </c>
      <c r="B5787" s="2" t="s">
        <v>924</v>
      </c>
      <c r="C5787" s="35">
        <v>3</v>
      </c>
    </row>
    <row r="5788" spans="1:3">
      <c r="A5788" t="s">
        <v>742</v>
      </c>
      <c r="B5788" s="2" t="s">
        <v>892</v>
      </c>
      <c r="C5788" s="35">
        <v>19</v>
      </c>
    </row>
    <row r="5789" spans="1:3">
      <c r="A5789" t="s">
        <v>742</v>
      </c>
      <c r="B5789" s="2" t="s">
        <v>893</v>
      </c>
      <c r="C5789" s="35">
        <v>19</v>
      </c>
    </row>
    <row r="5790" spans="1:3">
      <c r="A5790" t="s">
        <v>742</v>
      </c>
      <c r="B5790" s="2" t="s">
        <v>894</v>
      </c>
      <c r="C5790" s="35">
        <v>19</v>
      </c>
    </row>
    <row r="5791" spans="1:3">
      <c r="A5791" t="s">
        <v>742</v>
      </c>
      <c r="B5791" s="2" t="s">
        <v>895</v>
      </c>
      <c r="C5791" s="35">
        <v>3</v>
      </c>
    </row>
    <row r="5792" spans="1:3">
      <c r="A5792" t="s">
        <v>742</v>
      </c>
      <c r="B5792" s="2" t="s">
        <v>896</v>
      </c>
      <c r="C5792" s="35">
        <v>3</v>
      </c>
    </row>
    <row r="5793" spans="1:3">
      <c r="A5793" t="s">
        <v>742</v>
      </c>
      <c r="B5793" s="2" t="s">
        <v>819</v>
      </c>
      <c r="C5793" s="35">
        <v>1</v>
      </c>
    </row>
    <row r="5794" spans="1:3">
      <c r="A5794" t="s">
        <v>742</v>
      </c>
      <c r="B5794" s="2" t="s">
        <v>897</v>
      </c>
      <c r="C5794" s="35">
        <v>3</v>
      </c>
    </row>
    <row r="5795" spans="1:3">
      <c r="A5795" t="s">
        <v>742</v>
      </c>
      <c r="B5795" s="2" t="s">
        <v>925</v>
      </c>
      <c r="C5795" s="35">
        <v>28</v>
      </c>
    </row>
    <row r="5796" spans="1:3">
      <c r="A5796" t="s">
        <v>742</v>
      </c>
      <c r="B5796" s="2" t="s">
        <v>899</v>
      </c>
      <c r="C5796" s="35">
        <v>21</v>
      </c>
    </row>
    <row r="5797" spans="1:3">
      <c r="A5797" t="s">
        <v>742</v>
      </c>
      <c r="B5797" s="2" t="s">
        <v>900</v>
      </c>
      <c r="C5797" s="35">
        <v>3</v>
      </c>
    </row>
    <row r="5798" spans="1:3">
      <c r="A5798" t="s">
        <v>742</v>
      </c>
      <c r="B5798" s="2" t="s">
        <v>841</v>
      </c>
      <c r="C5798" s="35">
        <v>1</v>
      </c>
    </row>
    <row r="5799" spans="1:3">
      <c r="A5799" t="s">
        <v>742</v>
      </c>
      <c r="B5799" s="2" t="s">
        <v>842</v>
      </c>
      <c r="C5799" s="35">
        <v>1</v>
      </c>
    </row>
    <row r="5800" spans="1:3">
      <c r="A5800" t="s">
        <v>742</v>
      </c>
      <c r="B5800" s="2" t="s">
        <v>901</v>
      </c>
      <c r="C5800" s="35">
        <v>3</v>
      </c>
    </row>
    <row r="5801" spans="1:3">
      <c r="A5801" t="s">
        <v>742</v>
      </c>
      <c r="B5801" s="2" t="s">
        <v>912</v>
      </c>
      <c r="C5801" s="35">
        <v>22</v>
      </c>
    </row>
    <row r="5802" spans="1:3">
      <c r="A5802" t="s">
        <v>742</v>
      </c>
      <c r="B5802" s="2" t="s">
        <v>854</v>
      </c>
      <c r="C5802" s="35">
        <v>3</v>
      </c>
    </row>
    <row r="5803" spans="1:3">
      <c r="A5803" t="s">
        <v>742</v>
      </c>
      <c r="B5803" s="2" t="s">
        <v>868</v>
      </c>
      <c r="C5803" s="35">
        <v>5</v>
      </c>
    </row>
    <row r="5804" spans="1:3">
      <c r="A5804" t="s">
        <v>742</v>
      </c>
      <c r="B5804" s="2" t="s">
        <v>926</v>
      </c>
      <c r="C5804" s="35">
        <v>28</v>
      </c>
    </row>
    <row r="5805" spans="1:3">
      <c r="A5805" t="s">
        <v>743</v>
      </c>
      <c r="B5805" s="2" t="s">
        <v>879</v>
      </c>
      <c r="C5805" s="35">
        <v>3</v>
      </c>
    </row>
    <row r="5806" spans="1:3">
      <c r="A5806" t="s">
        <v>743</v>
      </c>
      <c r="B5806" s="2" t="s">
        <v>906</v>
      </c>
      <c r="C5806" s="35">
        <v>9</v>
      </c>
    </row>
    <row r="5807" spans="1:3">
      <c r="A5807" t="s">
        <v>743</v>
      </c>
      <c r="B5807" s="2" t="s">
        <v>908</v>
      </c>
      <c r="C5807" s="35">
        <v>23</v>
      </c>
    </row>
    <row r="5808" spans="1:3">
      <c r="A5808" t="s">
        <v>743</v>
      </c>
      <c r="B5808" s="2" t="s">
        <v>618</v>
      </c>
      <c r="C5808" s="35">
        <v>1</v>
      </c>
    </row>
    <row r="5809" spans="1:3">
      <c r="A5809" t="s">
        <v>743</v>
      </c>
      <c r="B5809" s="2" t="s">
        <v>916</v>
      </c>
      <c r="C5809" s="35">
        <v>3</v>
      </c>
    </row>
    <row r="5810" spans="1:3">
      <c r="A5810" t="s">
        <v>743</v>
      </c>
      <c r="B5810" s="2" t="s">
        <v>917</v>
      </c>
      <c r="C5810" s="35">
        <v>27</v>
      </c>
    </row>
    <row r="5811" spans="1:3">
      <c r="A5811" t="s">
        <v>743</v>
      </c>
      <c r="B5811" s="2" t="s">
        <v>885</v>
      </c>
      <c r="C5811" s="35">
        <v>3</v>
      </c>
    </row>
    <row r="5812" spans="1:3">
      <c r="A5812" t="s">
        <v>743</v>
      </c>
      <c r="B5812" s="2" t="s">
        <v>699</v>
      </c>
      <c r="C5812" s="35">
        <v>1</v>
      </c>
    </row>
    <row r="5813" spans="1:3">
      <c r="A5813" t="s">
        <v>743</v>
      </c>
      <c r="B5813" s="2" t="s">
        <v>927</v>
      </c>
      <c r="C5813" s="35">
        <v>1</v>
      </c>
    </row>
    <row r="5814" spans="1:3">
      <c r="A5814" t="s">
        <v>743</v>
      </c>
      <c r="B5814" s="2" t="s">
        <v>729</v>
      </c>
      <c r="C5814" s="35">
        <v>1</v>
      </c>
    </row>
    <row r="5815" spans="1:3">
      <c r="A5815" t="s">
        <v>743</v>
      </c>
      <c r="B5815" s="2" t="s">
        <v>920</v>
      </c>
      <c r="C5815" s="35">
        <v>3</v>
      </c>
    </row>
    <row r="5816" spans="1:3">
      <c r="A5816" t="s">
        <v>743</v>
      </c>
      <c r="B5816" s="2" t="s">
        <v>921</v>
      </c>
      <c r="C5816" s="35">
        <v>27</v>
      </c>
    </row>
    <row r="5817" spans="1:3">
      <c r="A5817" t="s">
        <v>743</v>
      </c>
      <c r="B5817" s="2" t="s">
        <v>890</v>
      </c>
      <c r="C5817" s="35">
        <v>1</v>
      </c>
    </row>
    <row r="5818" spans="1:3">
      <c r="A5818" t="s">
        <v>743</v>
      </c>
      <c r="B5818" s="2" t="s">
        <v>922</v>
      </c>
      <c r="C5818" s="35">
        <v>3</v>
      </c>
    </row>
    <row r="5819" spans="1:3">
      <c r="A5819" t="s">
        <v>743</v>
      </c>
      <c r="B5819" s="2" t="s">
        <v>923</v>
      </c>
      <c r="C5819" s="35">
        <v>3</v>
      </c>
    </row>
    <row r="5820" spans="1:3">
      <c r="A5820" t="s">
        <v>743</v>
      </c>
      <c r="B5820" s="2" t="s">
        <v>924</v>
      </c>
      <c r="C5820" s="35">
        <v>3</v>
      </c>
    </row>
    <row r="5821" spans="1:3">
      <c r="A5821" t="s">
        <v>743</v>
      </c>
      <c r="B5821" s="2" t="s">
        <v>766</v>
      </c>
      <c r="C5821" s="35">
        <v>3</v>
      </c>
    </row>
    <row r="5822" spans="1:3">
      <c r="A5822" t="s">
        <v>743</v>
      </c>
      <c r="B5822" s="2" t="s">
        <v>892</v>
      </c>
      <c r="C5822" s="35">
        <v>19</v>
      </c>
    </row>
    <row r="5823" spans="1:3">
      <c r="A5823" t="s">
        <v>743</v>
      </c>
      <c r="B5823" s="2" t="s">
        <v>893</v>
      </c>
      <c r="C5823" s="35">
        <v>19</v>
      </c>
    </row>
    <row r="5824" spans="1:3">
      <c r="A5824" t="s">
        <v>743</v>
      </c>
      <c r="B5824" s="2" t="s">
        <v>894</v>
      </c>
      <c r="C5824" s="35">
        <v>19</v>
      </c>
    </row>
    <row r="5825" spans="1:3">
      <c r="A5825" t="s">
        <v>743</v>
      </c>
      <c r="B5825" s="2" t="s">
        <v>819</v>
      </c>
      <c r="C5825" s="35">
        <v>1</v>
      </c>
    </row>
    <row r="5826" spans="1:3">
      <c r="A5826" t="s">
        <v>743</v>
      </c>
      <c r="B5826" s="2" t="s">
        <v>899</v>
      </c>
      <c r="C5826" s="35">
        <v>21</v>
      </c>
    </row>
    <row r="5827" spans="1:3">
      <c r="A5827" t="s">
        <v>743</v>
      </c>
      <c r="B5827" s="2" t="s">
        <v>900</v>
      </c>
      <c r="C5827" s="35">
        <v>3</v>
      </c>
    </row>
    <row r="5828" spans="1:3">
      <c r="A5828" t="s">
        <v>743</v>
      </c>
      <c r="B5828" s="2" t="s">
        <v>841</v>
      </c>
      <c r="C5828" s="35">
        <v>1</v>
      </c>
    </row>
    <row r="5829" spans="1:3">
      <c r="A5829" t="s">
        <v>743</v>
      </c>
      <c r="B5829" s="2" t="s">
        <v>842</v>
      </c>
      <c r="C5829" s="35">
        <v>1</v>
      </c>
    </row>
    <row r="5830" spans="1:3">
      <c r="A5830" t="s">
        <v>744</v>
      </c>
      <c r="B5830" s="2" t="s">
        <v>879</v>
      </c>
      <c r="C5830" s="35">
        <v>3</v>
      </c>
    </row>
    <row r="5831" spans="1:3">
      <c r="A5831" t="s">
        <v>744</v>
      </c>
      <c r="B5831" s="2" t="s">
        <v>606</v>
      </c>
      <c r="C5831" s="35">
        <v>1</v>
      </c>
    </row>
    <row r="5832" spans="1:3">
      <c r="A5832" t="s">
        <v>744</v>
      </c>
      <c r="B5832" s="2" t="s">
        <v>906</v>
      </c>
      <c r="C5832" s="35">
        <v>9</v>
      </c>
    </row>
    <row r="5833" spans="1:3">
      <c r="A5833" t="s">
        <v>744</v>
      </c>
      <c r="B5833" s="2" t="s">
        <v>880</v>
      </c>
      <c r="C5833" s="35">
        <v>8</v>
      </c>
    </row>
    <row r="5834" spans="1:3">
      <c r="A5834" t="s">
        <v>744</v>
      </c>
      <c r="B5834" s="2" t="s">
        <v>907</v>
      </c>
      <c r="C5834" s="35">
        <v>22</v>
      </c>
    </row>
    <row r="5835" spans="1:3">
      <c r="A5835" t="s">
        <v>744</v>
      </c>
      <c r="B5835" s="2" t="s">
        <v>908</v>
      </c>
      <c r="C5835" s="35">
        <v>23</v>
      </c>
    </row>
    <row r="5836" spans="1:3">
      <c r="A5836" t="s">
        <v>744</v>
      </c>
      <c r="B5836" s="2" t="s">
        <v>619</v>
      </c>
      <c r="C5836" s="35">
        <v>1</v>
      </c>
    </row>
    <row r="5837" spans="1:3">
      <c r="A5837" t="s">
        <v>744</v>
      </c>
      <c r="B5837" s="2" t="s">
        <v>706</v>
      </c>
      <c r="C5837" s="35">
        <v>11</v>
      </c>
    </row>
    <row r="5838" spans="1:3">
      <c r="A5838" t="s">
        <v>744</v>
      </c>
      <c r="B5838" s="2" t="s">
        <v>729</v>
      </c>
      <c r="C5838" s="35">
        <v>1</v>
      </c>
    </row>
    <row r="5839" spans="1:3">
      <c r="A5839" t="s">
        <v>744</v>
      </c>
      <c r="B5839" s="2" t="s">
        <v>909</v>
      </c>
      <c r="C5839" s="35">
        <v>24</v>
      </c>
    </row>
    <row r="5840" spans="1:3">
      <c r="A5840" t="s">
        <v>744</v>
      </c>
      <c r="B5840" s="2" t="s">
        <v>890</v>
      </c>
      <c r="C5840" s="35">
        <v>1</v>
      </c>
    </row>
    <row r="5841" spans="1:3">
      <c r="A5841" t="s">
        <v>744</v>
      </c>
      <c r="B5841" s="2" t="s">
        <v>922</v>
      </c>
      <c r="C5841" s="35">
        <v>3</v>
      </c>
    </row>
    <row r="5842" spans="1:3">
      <c r="A5842" t="s">
        <v>744</v>
      </c>
      <c r="B5842" s="2" t="s">
        <v>923</v>
      </c>
      <c r="C5842" s="35">
        <v>3</v>
      </c>
    </row>
    <row r="5843" spans="1:3">
      <c r="A5843" t="s">
        <v>744</v>
      </c>
      <c r="B5843" s="2" t="s">
        <v>924</v>
      </c>
      <c r="C5843" s="35">
        <v>3</v>
      </c>
    </row>
    <row r="5844" spans="1:3">
      <c r="A5844" t="s">
        <v>744</v>
      </c>
      <c r="B5844" s="2" t="s">
        <v>910</v>
      </c>
      <c r="C5844" s="35">
        <v>1</v>
      </c>
    </row>
    <row r="5845" spans="1:3">
      <c r="A5845" t="s">
        <v>744</v>
      </c>
      <c r="B5845" s="2" t="s">
        <v>911</v>
      </c>
      <c r="C5845" s="35">
        <v>25</v>
      </c>
    </row>
    <row r="5846" spans="1:3">
      <c r="A5846" t="s">
        <v>744</v>
      </c>
      <c r="B5846" s="2" t="s">
        <v>892</v>
      </c>
      <c r="C5846" s="35">
        <v>19</v>
      </c>
    </row>
    <row r="5847" spans="1:3">
      <c r="A5847" t="s">
        <v>744</v>
      </c>
      <c r="B5847" s="2" t="s">
        <v>893</v>
      </c>
      <c r="C5847" s="35">
        <v>19</v>
      </c>
    </row>
    <row r="5848" spans="1:3">
      <c r="A5848" t="s">
        <v>744</v>
      </c>
      <c r="B5848" s="2" t="s">
        <v>894</v>
      </c>
      <c r="C5848" s="35">
        <v>19</v>
      </c>
    </row>
    <row r="5849" spans="1:3">
      <c r="A5849" t="s">
        <v>744</v>
      </c>
      <c r="B5849" s="2" t="s">
        <v>819</v>
      </c>
      <c r="C5849" s="35">
        <v>1</v>
      </c>
    </row>
    <row r="5850" spans="1:3">
      <c r="A5850" t="s">
        <v>744</v>
      </c>
      <c r="B5850" s="2" t="s">
        <v>898</v>
      </c>
      <c r="C5850" s="35">
        <v>20</v>
      </c>
    </row>
    <row r="5851" spans="1:3">
      <c r="A5851" t="s">
        <v>744</v>
      </c>
      <c r="B5851" s="2" t="s">
        <v>900</v>
      </c>
      <c r="C5851" s="35">
        <v>3</v>
      </c>
    </row>
    <row r="5852" spans="1:3">
      <c r="A5852" t="s">
        <v>744</v>
      </c>
      <c r="B5852" s="2" t="s">
        <v>841</v>
      </c>
      <c r="C5852" s="35">
        <v>1</v>
      </c>
    </row>
    <row r="5853" spans="1:3">
      <c r="A5853" t="s">
        <v>744</v>
      </c>
      <c r="B5853" s="2" t="s">
        <v>842</v>
      </c>
      <c r="C5853" s="35">
        <v>1</v>
      </c>
    </row>
    <row r="5854" spans="1:3">
      <c r="A5854" t="s">
        <v>744</v>
      </c>
      <c r="B5854" s="2" t="s">
        <v>912</v>
      </c>
      <c r="C5854" s="35">
        <v>22</v>
      </c>
    </row>
    <row r="5855" spans="1:3">
      <c r="A5855" t="s">
        <v>744</v>
      </c>
      <c r="B5855" s="2" t="s">
        <v>913</v>
      </c>
      <c r="C5855" s="35">
        <v>26</v>
      </c>
    </row>
    <row r="5856" spans="1:3">
      <c r="A5856" t="s">
        <v>745</v>
      </c>
      <c r="B5856" s="2" t="s">
        <v>879</v>
      </c>
      <c r="C5856" s="35">
        <v>3</v>
      </c>
    </row>
    <row r="5857" spans="1:3">
      <c r="A5857" t="s">
        <v>745</v>
      </c>
      <c r="B5857" s="2" t="s">
        <v>914</v>
      </c>
      <c r="C5857" s="35">
        <v>9</v>
      </c>
    </row>
    <row r="5858" spans="1:3">
      <c r="A5858" t="s">
        <v>745</v>
      </c>
      <c r="B5858" s="2" t="s">
        <v>915</v>
      </c>
      <c r="C5858" s="35">
        <v>1</v>
      </c>
    </row>
    <row r="5859" spans="1:3">
      <c r="A5859" t="s">
        <v>745</v>
      </c>
      <c r="B5859" s="2" t="s">
        <v>906</v>
      </c>
      <c r="C5859" s="35">
        <v>9</v>
      </c>
    </row>
    <row r="5860" spans="1:3">
      <c r="A5860" t="s">
        <v>745</v>
      </c>
      <c r="B5860" s="2" t="s">
        <v>907</v>
      </c>
      <c r="C5860" s="35">
        <v>22</v>
      </c>
    </row>
    <row r="5861" spans="1:3">
      <c r="A5861" t="s">
        <v>745</v>
      </c>
      <c r="B5861" s="2" t="s">
        <v>908</v>
      </c>
      <c r="C5861" s="35">
        <v>23</v>
      </c>
    </row>
    <row r="5862" spans="1:3">
      <c r="A5862" t="s">
        <v>745</v>
      </c>
      <c r="B5862" s="2" t="s">
        <v>619</v>
      </c>
      <c r="C5862" s="35">
        <v>1</v>
      </c>
    </row>
    <row r="5863" spans="1:3">
      <c r="A5863" t="s">
        <v>745</v>
      </c>
      <c r="B5863" s="2" t="s">
        <v>663</v>
      </c>
      <c r="C5863" s="35">
        <v>1</v>
      </c>
    </row>
    <row r="5864" spans="1:3">
      <c r="A5864" t="s">
        <v>745</v>
      </c>
      <c r="B5864" s="2" t="s">
        <v>916</v>
      </c>
      <c r="C5864" s="35">
        <v>3</v>
      </c>
    </row>
    <row r="5865" spans="1:3">
      <c r="A5865" t="s">
        <v>745</v>
      </c>
      <c r="B5865" s="2" t="s">
        <v>883</v>
      </c>
      <c r="C5865" s="35">
        <v>3</v>
      </c>
    </row>
    <row r="5866" spans="1:3">
      <c r="A5866" t="s">
        <v>745</v>
      </c>
      <c r="B5866" s="2" t="s">
        <v>884</v>
      </c>
      <c r="C5866" s="35">
        <v>3</v>
      </c>
    </row>
    <row r="5867" spans="1:3">
      <c r="A5867" t="s">
        <v>745</v>
      </c>
      <c r="B5867" s="2" t="s">
        <v>917</v>
      </c>
      <c r="C5867" s="35">
        <v>27</v>
      </c>
    </row>
    <row r="5868" spans="1:3">
      <c r="A5868" t="s">
        <v>745</v>
      </c>
      <c r="B5868" s="2" t="s">
        <v>885</v>
      </c>
      <c r="C5868" s="35">
        <v>3</v>
      </c>
    </row>
    <row r="5869" spans="1:3">
      <c r="A5869" t="s">
        <v>745</v>
      </c>
      <c r="B5869" s="2" t="s">
        <v>918</v>
      </c>
      <c r="C5869" s="35">
        <v>28</v>
      </c>
    </row>
    <row r="5870" spans="1:3">
      <c r="A5870" t="s">
        <v>745</v>
      </c>
      <c r="B5870" s="2" t="s">
        <v>919</v>
      </c>
      <c r="C5870" s="35">
        <v>28</v>
      </c>
    </row>
    <row r="5871" spans="1:3">
      <c r="A5871" t="s">
        <v>745</v>
      </c>
      <c r="B5871" s="2" t="s">
        <v>729</v>
      </c>
      <c r="C5871" s="35">
        <v>1</v>
      </c>
    </row>
    <row r="5872" spans="1:3">
      <c r="A5872" t="s">
        <v>745</v>
      </c>
      <c r="B5872" s="2" t="s">
        <v>920</v>
      </c>
      <c r="C5872" s="35">
        <v>3</v>
      </c>
    </row>
    <row r="5873" spans="1:3">
      <c r="A5873" t="s">
        <v>745</v>
      </c>
      <c r="B5873" s="2" t="s">
        <v>921</v>
      </c>
      <c r="C5873" s="35">
        <v>27</v>
      </c>
    </row>
    <row r="5874" spans="1:3">
      <c r="A5874" t="s">
        <v>745</v>
      </c>
      <c r="B5874" s="2" t="s">
        <v>762</v>
      </c>
      <c r="C5874" s="35">
        <v>3</v>
      </c>
    </row>
    <row r="5875" spans="1:3">
      <c r="A5875" t="s">
        <v>745</v>
      </c>
      <c r="B5875" s="2" t="s">
        <v>890</v>
      </c>
      <c r="C5875" s="35">
        <v>1</v>
      </c>
    </row>
    <row r="5876" spans="1:3">
      <c r="A5876" t="s">
        <v>745</v>
      </c>
      <c r="B5876" s="2" t="s">
        <v>922</v>
      </c>
      <c r="C5876" s="35">
        <v>3</v>
      </c>
    </row>
    <row r="5877" spans="1:3">
      <c r="A5877" t="s">
        <v>745</v>
      </c>
      <c r="B5877" s="2" t="s">
        <v>923</v>
      </c>
      <c r="C5877" s="35">
        <v>3</v>
      </c>
    </row>
    <row r="5878" spans="1:3">
      <c r="A5878" t="s">
        <v>745</v>
      </c>
      <c r="B5878" s="2" t="s">
        <v>924</v>
      </c>
      <c r="C5878" s="35">
        <v>3</v>
      </c>
    </row>
    <row r="5879" spans="1:3">
      <c r="A5879" t="s">
        <v>745</v>
      </c>
      <c r="B5879" s="2" t="s">
        <v>892</v>
      </c>
      <c r="C5879" s="35">
        <v>19</v>
      </c>
    </row>
    <row r="5880" spans="1:3">
      <c r="A5880" t="s">
        <v>745</v>
      </c>
      <c r="B5880" s="2" t="s">
        <v>893</v>
      </c>
      <c r="C5880" s="35">
        <v>19</v>
      </c>
    </row>
    <row r="5881" spans="1:3">
      <c r="A5881" t="s">
        <v>745</v>
      </c>
      <c r="B5881" s="2" t="s">
        <v>894</v>
      </c>
      <c r="C5881" s="35">
        <v>19</v>
      </c>
    </row>
    <row r="5882" spans="1:3">
      <c r="A5882" t="s">
        <v>745</v>
      </c>
      <c r="B5882" s="2" t="s">
        <v>819</v>
      </c>
      <c r="C5882" s="35">
        <v>1</v>
      </c>
    </row>
    <row r="5883" spans="1:3">
      <c r="A5883" t="s">
        <v>745</v>
      </c>
      <c r="B5883" s="2" t="s">
        <v>897</v>
      </c>
      <c r="C5883" s="35">
        <v>3</v>
      </c>
    </row>
    <row r="5884" spans="1:3">
      <c r="A5884" t="s">
        <v>745</v>
      </c>
      <c r="B5884" s="2" t="s">
        <v>925</v>
      </c>
      <c r="C5884" s="35">
        <v>28</v>
      </c>
    </row>
    <row r="5885" spans="1:3">
      <c r="A5885" t="s">
        <v>745</v>
      </c>
      <c r="B5885" s="2" t="s">
        <v>899</v>
      </c>
      <c r="C5885" s="35">
        <v>21</v>
      </c>
    </row>
    <row r="5886" spans="1:3">
      <c r="A5886" t="s">
        <v>745</v>
      </c>
      <c r="B5886" s="2" t="s">
        <v>900</v>
      </c>
      <c r="C5886" s="35">
        <v>3</v>
      </c>
    </row>
    <row r="5887" spans="1:3">
      <c r="A5887" t="s">
        <v>745</v>
      </c>
      <c r="B5887" s="2" t="s">
        <v>841</v>
      </c>
      <c r="C5887" s="35">
        <v>1</v>
      </c>
    </row>
    <row r="5888" spans="1:3">
      <c r="A5888" t="s">
        <v>745</v>
      </c>
      <c r="B5888" s="2" t="s">
        <v>842</v>
      </c>
      <c r="C5888" s="35">
        <v>1</v>
      </c>
    </row>
    <row r="5889" spans="1:3">
      <c r="A5889" t="s">
        <v>745</v>
      </c>
      <c r="B5889" s="2" t="s">
        <v>901</v>
      </c>
      <c r="C5889" s="35">
        <v>3</v>
      </c>
    </row>
    <row r="5890" spans="1:3">
      <c r="A5890" t="s">
        <v>745</v>
      </c>
      <c r="B5890" s="2" t="s">
        <v>912</v>
      </c>
      <c r="C5890" s="35">
        <v>22</v>
      </c>
    </row>
    <row r="5891" spans="1:3">
      <c r="A5891" t="s">
        <v>745</v>
      </c>
      <c r="B5891" s="2" t="s">
        <v>854</v>
      </c>
      <c r="C5891" s="35">
        <v>3</v>
      </c>
    </row>
    <row r="5892" spans="1:3">
      <c r="A5892" t="s">
        <v>745</v>
      </c>
      <c r="B5892" s="2" t="s">
        <v>868</v>
      </c>
      <c r="C5892" s="35">
        <v>5</v>
      </c>
    </row>
    <row r="5893" spans="1:3">
      <c r="A5893" t="s">
        <v>745</v>
      </c>
      <c r="B5893" s="2" t="s">
        <v>926</v>
      </c>
      <c r="C5893" s="35">
        <v>28</v>
      </c>
    </row>
    <row r="5894" spans="1:3">
      <c r="A5894" t="s">
        <v>746</v>
      </c>
      <c r="B5894" s="2" t="s">
        <v>879</v>
      </c>
      <c r="C5894" s="35">
        <v>3</v>
      </c>
    </row>
    <row r="5895" spans="1:3">
      <c r="A5895" t="s">
        <v>746</v>
      </c>
      <c r="B5895" s="2" t="s">
        <v>906</v>
      </c>
      <c r="C5895" s="35">
        <v>9</v>
      </c>
    </row>
    <row r="5896" spans="1:3">
      <c r="A5896" t="s">
        <v>746</v>
      </c>
      <c r="B5896" s="2" t="s">
        <v>908</v>
      </c>
      <c r="C5896" s="35">
        <v>23</v>
      </c>
    </row>
    <row r="5897" spans="1:3">
      <c r="A5897" t="s">
        <v>746</v>
      </c>
      <c r="B5897" s="2" t="s">
        <v>618</v>
      </c>
      <c r="C5897" s="35">
        <v>1</v>
      </c>
    </row>
    <row r="5898" spans="1:3">
      <c r="A5898" t="s">
        <v>746</v>
      </c>
      <c r="B5898" s="2" t="s">
        <v>916</v>
      </c>
      <c r="C5898" s="35">
        <v>3</v>
      </c>
    </row>
    <row r="5899" spans="1:3">
      <c r="A5899" t="s">
        <v>746</v>
      </c>
      <c r="B5899" s="2" t="s">
        <v>917</v>
      </c>
      <c r="C5899" s="35">
        <v>27</v>
      </c>
    </row>
    <row r="5900" spans="1:3">
      <c r="A5900" t="s">
        <v>746</v>
      </c>
      <c r="B5900" s="2" t="s">
        <v>885</v>
      </c>
      <c r="C5900" s="35">
        <v>3</v>
      </c>
    </row>
    <row r="5901" spans="1:3">
      <c r="A5901" t="s">
        <v>746</v>
      </c>
      <c r="B5901" s="2" t="s">
        <v>699</v>
      </c>
      <c r="C5901" s="35">
        <v>1</v>
      </c>
    </row>
    <row r="5902" spans="1:3">
      <c r="A5902" t="s">
        <v>746</v>
      </c>
      <c r="B5902" s="2" t="s">
        <v>927</v>
      </c>
      <c r="C5902" s="35">
        <v>1</v>
      </c>
    </row>
    <row r="5903" spans="1:3">
      <c r="A5903" t="s">
        <v>746</v>
      </c>
      <c r="B5903" s="2" t="s">
        <v>729</v>
      </c>
      <c r="C5903" s="35">
        <v>1</v>
      </c>
    </row>
    <row r="5904" spans="1:3">
      <c r="A5904" t="s">
        <v>746</v>
      </c>
      <c r="B5904" s="2" t="s">
        <v>920</v>
      </c>
      <c r="C5904" s="35">
        <v>3</v>
      </c>
    </row>
    <row r="5905" spans="1:3">
      <c r="A5905" t="s">
        <v>746</v>
      </c>
      <c r="B5905" s="2" t="s">
        <v>921</v>
      </c>
      <c r="C5905" s="35">
        <v>27</v>
      </c>
    </row>
    <row r="5906" spans="1:3">
      <c r="A5906" t="s">
        <v>746</v>
      </c>
      <c r="B5906" s="2" t="s">
        <v>890</v>
      </c>
      <c r="C5906" s="35">
        <v>1</v>
      </c>
    </row>
    <row r="5907" spans="1:3">
      <c r="A5907" t="s">
        <v>746</v>
      </c>
      <c r="B5907" s="2" t="s">
        <v>922</v>
      </c>
      <c r="C5907" s="35">
        <v>3</v>
      </c>
    </row>
    <row r="5908" spans="1:3">
      <c r="A5908" t="s">
        <v>746</v>
      </c>
      <c r="B5908" s="2" t="s">
        <v>923</v>
      </c>
      <c r="C5908" s="35">
        <v>3</v>
      </c>
    </row>
    <row r="5909" spans="1:3">
      <c r="A5909" t="s">
        <v>746</v>
      </c>
      <c r="B5909" s="2" t="s">
        <v>924</v>
      </c>
      <c r="C5909" s="35">
        <v>3</v>
      </c>
    </row>
    <row r="5910" spans="1:3">
      <c r="A5910" t="s">
        <v>746</v>
      </c>
      <c r="B5910" s="2" t="s">
        <v>766</v>
      </c>
      <c r="C5910" s="35">
        <v>3</v>
      </c>
    </row>
    <row r="5911" spans="1:3">
      <c r="A5911" t="s">
        <v>746</v>
      </c>
      <c r="B5911" s="2" t="s">
        <v>892</v>
      </c>
      <c r="C5911" s="35">
        <v>19</v>
      </c>
    </row>
    <row r="5912" spans="1:3">
      <c r="A5912" t="s">
        <v>746</v>
      </c>
      <c r="B5912" s="2" t="s">
        <v>893</v>
      </c>
      <c r="C5912" s="35">
        <v>19</v>
      </c>
    </row>
    <row r="5913" spans="1:3">
      <c r="A5913" t="s">
        <v>746</v>
      </c>
      <c r="B5913" s="2" t="s">
        <v>894</v>
      </c>
      <c r="C5913" s="35">
        <v>19</v>
      </c>
    </row>
    <row r="5914" spans="1:3">
      <c r="A5914" t="s">
        <v>746</v>
      </c>
      <c r="B5914" s="2" t="s">
        <v>819</v>
      </c>
      <c r="C5914" s="35">
        <v>1</v>
      </c>
    </row>
    <row r="5915" spans="1:3">
      <c r="A5915" t="s">
        <v>746</v>
      </c>
      <c r="B5915" s="2" t="s">
        <v>899</v>
      </c>
      <c r="C5915" s="35">
        <v>21</v>
      </c>
    </row>
    <row r="5916" spans="1:3">
      <c r="A5916" t="s">
        <v>746</v>
      </c>
      <c r="B5916" s="2" t="s">
        <v>900</v>
      </c>
      <c r="C5916" s="35">
        <v>3</v>
      </c>
    </row>
    <row r="5917" spans="1:3">
      <c r="A5917" t="s">
        <v>746</v>
      </c>
      <c r="B5917" s="2" t="s">
        <v>841</v>
      </c>
      <c r="C5917" s="35">
        <v>1</v>
      </c>
    </row>
    <row r="5918" spans="1:3">
      <c r="A5918" t="s">
        <v>746</v>
      </c>
      <c r="B5918" s="2" t="s">
        <v>842</v>
      </c>
      <c r="C5918" s="35">
        <v>1</v>
      </c>
    </row>
    <row r="5919" spans="1:3">
      <c r="A5919" t="s">
        <v>747</v>
      </c>
      <c r="B5919" s="2" t="s">
        <v>879</v>
      </c>
      <c r="C5919" s="35">
        <v>3</v>
      </c>
    </row>
    <row r="5920" spans="1:3">
      <c r="A5920" t="s">
        <v>747</v>
      </c>
      <c r="B5920" s="2" t="s">
        <v>606</v>
      </c>
      <c r="C5920" s="35">
        <v>1</v>
      </c>
    </row>
    <row r="5921" spans="1:3">
      <c r="A5921" t="s">
        <v>747</v>
      </c>
      <c r="B5921" s="2" t="s">
        <v>906</v>
      </c>
      <c r="C5921" s="35">
        <v>9</v>
      </c>
    </row>
    <row r="5922" spans="1:3">
      <c r="A5922" t="s">
        <v>747</v>
      </c>
      <c r="B5922" s="2" t="s">
        <v>880</v>
      </c>
      <c r="C5922" s="35">
        <v>8</v>
      </c>
    </row>
    <row r="5923" spans="1:3">
      <c r="A5923" t="s">
        <v>747</v>
      </c>
      <c r="B5923" s="2" t="s">
        <v>907</v>
      </c>
      <c r="C5923" s="35">
        <v>22</v>
      </c>
    </row>
    <row r="5924" spans="1:3">
      <c r="A5924" t="s">
        <v>747</v>
      </c>
      <c r="B5924" s="2" t="s">
        <v>908</v>
      </c>
      <c r="C5924" s="35">
        <v>23</v>
      </c>
    </row>
    <row r="5925" spans="1:3">
      <c r="A5925" t="s">
        <v>747</v>
      </c>
      <c r="B5925" s="2" t="s">
        <v>619</v>
      </c>
      <c r="C5925" s="35">
        <v>1</v>
      </c>
    </row>
    <row r="5926" spans="1:3">
      <c r="A5926" t="s">
        <v>747</v>
      </c>
      <c r="B5926" s="2" t="s">
        <v>706</v>
      </c>
      <c r="C5926" s="35">
        <v>11</v>
      </c>
    </row>
    <row r="5927" spans="1:3">
      <c r="A5927" t="s">
        <v>747</v>
      </c>
      <c r="B5927" s="2" t="s">
        <v>729</v>
      </c>
      <c r="C5927" s="35">
        <v>1</v>
      </c>
    </row>
    <row r="5928" spans="1:3">
      <c r="A5928" t="s">
        <v>747</v>
      </c>
      <c r="B5928" s="2" t="s">
        <v>909</v>
      </c>
      <c r="C5928" s="35">
        <v>24</v>
      </c>
    </row>
    <row r="5929" spans="1:3">
      <c r="A5929" t="s">
        <v>747</v>
      </c>
      <c r="B5929" s="2" t="s">
        <v>890</v>
      </c>
      <c r="C5929" s="35">
        <v>1</v>
      </c>
    </row>
    <row r="5930" spans="1:3">
      <c r="A5930" t="s">
        <v>747</v>
      </c>
      <c r="B5930" s="2" t="s">
        <v>922</v>
      </c>
      <c r="C5930" s="35">
        <v>3</v>
      </c>
    </row>
    <row r="5931" spans="1:3">
      <c r="A5931" t="s">
        <v>747</v>
      </c>
      <c r="B5931" s="2" t="s">
        <v>923</v>
      </c>
      <c r="C5931" s="35">
        <v>3</v>
      </c>
    </row>
    <row r="5932" spans="1:3">
      <c r="A5932" t="s">
        <v>747</v>
      </c>
      <c r="B5932" s="2" t="s">
        <v>924</v>
      </c>
      <c r="C5932" s="35">
        <v>3</v>
      </c>
    </row>
    <row r="5933" spans="1:3">
      <c r="A5933" t="s">
        <v>747</v>
      </c>
      <c r="B5933" s="2" t="s">
        <v>910</v>
      </c>
      <c r="C5933" s="35">
        <v>1</v>
      </c>
    </row>
    <row r="5934" spans="1:3">
      <c r="A5934" t="s">
        <v>747</v>
      </c>
      <c r="B5934" s="2" t="s">
        <v>911</v>
      </c>
      <c r="C5934" s="35">
        <v>25</v>
      </c>
    </row>
    <row r="5935" spans="1:3">
      <c r="A5935" t="s">
        <v>747</v>
      </c>
      <c r="B5935" s="2" t="s">
        <v>892</v>
      </c>
      <c r="C5935" s="35">
        <v>19</v>
      </c>
    </row>
    <row r="5936" spans="1:3">
      <c r="A5936" t="s">
        <v>747</v>
      </c>
      <c r="B5936" s="2" t="s">
        <v>893</v>
      </c>
      <c r="C5936" s="35">
        <v>19</v>
      </c>
    </row>
    <row r="5937" spans="1:3">
      <c r="A5937" t="s">
        <v>747</v>
      </c>
      <c r="B5937" s="2" t="s">
        <v>894</v>
      </c>
      <c r="C5937" s="35">
        <v>19</v>
      </c>
    </row>
    <row r="5938" spans="1:3">
      <c r="A5938" t="s">
        <v>747</v>
      </c>
      <c r="B5938" s="2" t="s">
        <v>819</v>
      </c>
      <c r="C5938" s="35">
        <v>1</v>
      </c>
    </row>
    <row r="5939" spans="1:3">
      <c r="A5939" t="s">
        <v>747</v>
      </c>
      <c r="B5939" s="2" t="s">
        <v>898</v>
      </c>
      <c r="C5939" s="35">
        <v>20</v>
      </c>
    </row>
    <row r="5940" spans="1:3">
      <c r="A5940" t="s">
        <v>747</v>
      </c>
      <c r="B5940" s="2" t="s">
        <v>900</v>
      </c>
      <c r="C5940" s="35">
        <v>3</v>
      </c>
    </row>
    <row r="5941" spans="1:3">
      <c r="A5941" t="s">
        <v>747</v>
      </c>
      <c r="B5941" s="2" t="s">
        <v>841</v>
      </c>
      <c r="C5941" s="35">
        <v>1</v>
      </c>
    </row>
    <row r="5942" spans="1:3">
      <c r="A5942" t="s">
        <v>747</v>
      </c>
      <c r="B5942" s="2" t="s">
        <v>842</v>
      </c>
      <c r="C5942" s="35">
        <v>1</v>
      </c>
    </row>
    <row r="5943" spans="1:3">
      <c r="A5943" t="s">
        <v>747</v>
      </c>
      <c r="B5943" s="2" t="s">
        <v>912</v>
      </c>
      <c r="C5943" s="35">
        <v>22</v>
      </c>
    </row>
    <row r="5944" spans="1:3">
      <c r="A5944" t="s">
        <v>747</v>
      </c>
      <c r="B5944" s="2" t="s">
        <v>913</v>
      </c>
      <c r="C5944" s="35">
        <v>26</v>
      </c>
    </row>
    <row r="5945" spans="1:3">
      <c r="A5945" t="s">
        <v>748</v>
      </c>
      <c r="B5945" s="2" t="s">
        <v>879</v>
      </c>
      <c r="C5945" s="35">
        <v>3</v>
      </c>
    </row>
    <row r="5946" spans="1:3">
      <c r="A5946" t="s">
        <v>748</v>
      </c>
      <c r="B5946" s="2" t="s">
        <v>606</v>
      </c>
      <c r="C5946" s="35">
        <v>1</v>
      </c>
    </row>
    <row r="5947" spans="1:3">
      <c r="A5947" t="s">
        <v>748</v>
      </c>
      <c r="B5947" s="2" t="s">
        <v>906</v>
      </c>
      <c r="C5947" s="35">
        <v>9</v>
      </c>
    </row>
    <row r="5948" spans="1:3">
      <c r="A5948" t="s">
        <v>748</v>
      </c>
      <c r="B5948" s="2" t="s">
        <v>880</v>
      </c>
      <c r="C5948" s="35">
        <v>8</v>
      </c>
    </row>
    <row r="5949" spans="1:3">
      <c r="A5949" t="s">
        <v>748</v>
      </c>
      <c r="B5949" s="2" t="s">
        <v>907</v>
      </c>
      <c r="C5949" s="35">
        <v>22</v>
      </c>
    </row>
    <row r="5950" spans="1:3">
      <c r="A5950" t="s">
        <v>748</v>
      </c>
      <c r="B5950" s="2" t="s">
        <v>908</v>
      </c>
      <c r="C5950" s="35">
        <v>23</v>
      </c>
    </row>
    <row r="5951" spans="1:3">
      <c r="A5951" t="s">
        <v>748</v>
      </c>
      <c r="B5951" s="2" t="s">
        <v>619</v>
      </c>
      <c r="C5951" s="35">
        <v>1</v>
      </c>
    </row>
    <row r="5952" spans="1:3">
      <c r="A5952" t="s">
        <v>748</v>
      </c>
      <c r="B5952" s="2" t="s">
        <v>706</v>
      </c>
      <c r="C5952" s="35">
        <v>11</v>
      </c>
    </row>
    <row r="5953" spans="1:3">
      <c r="A5953" t="s">
        <v>748</v>
      </c>
      <c r="B5953" s="2" t="s">
        <v>729</v>
      </c>
      <c r="C5953" s="35">
        <v>1</v>
      </c>
    </row>
    <row r="5954" spans="1:3">
      <c r="A5954" t="s">
        <v>748</v>
      </c>
      <c r="B5954" s="2" t="s">
        <v>909</v>
      </c>
      <c r="C5954" s="35">
        <v>24</v>
      </c>
    </row>
    <row r="5955" spans="1:3">
      <c r="A5955" t="s">
        <v>748</v>
      </c>
      <c r="B5955" s="2" t="s">
        <v>890</v>
      </c>
      <c r="C5955" s="35">
        <v>1</v>
      </c>
    </row>
    <row r="5956" spans="1:3">
      <c r="A5956" t="s">
        <v>748</v>
      </c>
      <c r="B5956" s="2" t="s">
        <v>922</v>
      </c>
      <c r="C5956" s="35">
        <v>3</v>
      </c>
    </row>
    <row r="5957" spans="1:3">
      <c r="A5957" t="s">
        <v>748</v>
      </c>
      <c r="B5957" s="2" t="s">
        <v>923</v>
      </c>
      <c r="C5957" s="35">
        <v>3</v>
      </c>
    </row>
    <row r="5958" spans="1:3">
      <c r="A5958" t="s">
        <v>748</v>
      </c>
      <c r="B5958" s="2" t="s">
        <v>924</v>
      </c>
      <c r="C5958" s="35">
        <v>3</v>
      </c>
    </row>
    <row r="5959" spans="1:3">
      <c r="A5959" t="s">
        <v>748</v>
      </c>
      <c r="B5959" s="2" t="s">
        <v>910</v>
      </c>
      <c r="C5959" s="35">
        <v>1</v>
      </c>
    </row>
    <row r="5960" spans="1:3">
      <c r="A5960" t="s">
        <v>748</v>
      </c>
      <c r="B5960" s="2" t="s">
        <v>892</v>
      </c>
      <c r="C5960" s="35">
        <v>19</v>
      </c>
    </row>
    <row r="5961" spans="1:3">
      <c r="A5961" t="s">
        <v>748</v>
      </c>
      <c r="B5961" s="2" t="s">
        <v>893</v>
      </c>
      <c r="C5961" s="35">
        <v>19</v>
      </c>
    </row>
    <row r="5962" spans="1:3">
      <c r="A5962" t="s">
        <v>748</v>
      </c>
      <c r="B5962" s="2" t="s">
        <v>894</v>
      </c>
      <c r="C5962" s="35">
        <v>19</v>
      </c>
    </row>
    <row r="5963" spans="1:3">
      <c r="A5963" t="s">
        <v>748</v>
      </c>
      <c r="B5963" s="2" t="s">
        <v>819</v>
      </c>
      <c r="C5963" s="35">
        <v>1</v>
      </c>
    </row>
    <row r="5964" spans="1:3">
      <c r="A5964" t="s">
        <v>748</v>
      </c>
      <c r="B5964" s="2" t="s">
        <v>898</v>
      </c>
      <c r="C5964" s="35">
        <v>20</v>
      </c>
    </row>
    <row r="5965" spans="1:3">
      <c r="A5965" t="s">
        <v>748</v>
      </c>
      <c r="B5965" s="2" t="s">
        <v>900</v>
      </c>
      <c r="C5965" s="35">
        <v>3</v>
      </c>
    </row>
    <row r="5966" spans="1:3">
      <c r="A5966" t="s">
        <v>748</v>
      </c>
      <c r="B5966" s="2" t="s">
        <v>841</v>
      </c>
      <c r="C5966" s="35">
        <v>1</v>
      </c>
    </row>
    <row r="5967" spans="1:3">
      <c r="A5967" t="s">
        <v>748</v>
      </c>
      <c r="B5967" s="2" t="s">
        <v>842</v>
      </c>
      <c r="C5967" s="35">
        <v>1</v>
      </c>
    </row>
    <row r="5968" spans="1:3">
      <c r="A5968" t="s">
        <v>748</v>
      </c>
      <c r="B5968" s="2" t="s">
        <v>912</v>
      </c>
      <c r="C5968" s="35">
        <v>22</v>
      </c>
    </row>
    <row r="5969" spans="1:3">
      <c r="A5969" t="s">
        <v>748</v>
      </c>
      <c r="B5969" s="2" t="s">
        <v>913</v>
      </c>
      <c r="C5969" s="35">
        <v>26</v>
      </c>
    </row>
    <row r="5970" spans="1:3">
      <c r="A5970" t="s">
        <v>749</v>
      </c>
      <c r="B5970" s="2" t="s">
        <v>879</v>
      </c>
      <c r="C5970" s="35">
        <v>3</v>
      </c>
    </row>
    <row r="5971" spans="1:3">
      <c r="A5971" t="s">
        <v>749</v>
      </c>
      <c r="B5971" s="2" t="s">
        <v>906</v>
      </c>
      <c r="C5971" s="35">
        <v>9</v>
      </c>
    </row>
    <row r="5972" spans="1:3">
      <c r="A5972" t="s">
        <v>749</v>
      </c>
      <c r="B5972" s="2" t="s">
        <v>908</v>
      </c>
      <c r="C5972" s="35">
        <v>23</v>
      </c>
    </row>
    <row r="5973" spans="1:3">
      <c r="A5973" t="s">
        <v>749</v>
      </c>
      <c r="B5973" s="2" t="s">
        <v>618</v>
      </c>
      <c r="C5973" s="35">
        <v>1</v>
      </c>
    </row>
    <row r="5974" spans="1:3">
      <c r="A5974" t="s">
        <v>749</v>
      </c>
      <c r="B5974" s="2" t="s">
        <v>916</v>
      </c>
      <c r="C5974" s="35">
        <v>3</v>
      </c>
    </row>
    <row r="5975" spans="1:3">
      <c r="A5975" t="s">
        <v>749</v>
      </c>
      <c r="B5975" s="2" t="s">
        <v>917</v>
      </c>
      <c r="C5975" s="35">
        <v>27</v>
      </c>
    </row>
    <row r="5976" spans="1:3">
      <c r="A5976" t="s">
        <v>749</v>
      </c>
      <c r="B5976" s="2" t="s">
        <v>885</v>
      </c>
      <c r="C5976" s="35">
        <v>3</v>
      </c>
    </row>
    <row r="5977" spans="1:3">
      <c r="A5977" t="s">
        <v>749</v>
      </c>
      <c r="B5977" s="2" t="s">
        <v>927</v>
      </c>
      <c r="C5977" s="35">
        <v>1</v>
      </c>
    </row>
    <row r="5978" spans="1:3">
      <c r="A5978" t="s">
        <v>749</v>
      </c>
      <c r="B5978" s="2" t="s">
        <v>729</v>
      </c>
      <c r="C5978" s="35">
        <v>1</v>
      </c>
    </row>
    <row r="5979" spans="1:3">
      <c r="A5979" t="s">
        <v>749</v>
      </c>
      <c r="B5979" s="2" t="s">
        <v>920</v>
      </c>
      <c r="C5979" s="35">
        <v>3</v>
      </c>
    </row>
    <row r="5980" spans="1:3">
      <c r="A5980" t="s">
        <v>749</v>
      </c>
      <c r="B5980" s="2" t="s">
        <v>921</v>
      </c>
      <c r="C5980" s="35">
        <v>27</v>
      </c>
    </row>
    <row r="5981" spans="1:3">
      <c r="A5981" t="s">
        <v>749</v>
      </c>
      <c r="B5981" s="2" t="s">
        <v>890</v>
      </c>
      <c r="C5981" s="35">
        <v>1</v>
      </c>
    </row>
    <row r="5982" spans="1:3">
      <c r="A5982" t="s">
        <v>749</v>
      </c>
      <c r="B5982" s="2" t="s">
        <v>922</v>
      </c>
      <c r="C5982" s="35">
        <v>3</v>
      </c>
    </row>
    <row r="5983" spans="1:3">
      <c r="A5983" t="s">
        <v>749</v>
      </c>
      <c r="B5983" s="2" t="s">
        <v>923</v>
      </c>
      <c r="C5983" s="35">
        <v>3</v>
      </c>
    </row>
    <row r="5984" spans="1:3">
      <c r="A5984" t="s">
        <v>749</v>
      </c>
      <c r="B5984" s="2" t="s">
        <v>924</v>
      </c>
      <c r="C5984" s="35">
        <v>3</v>
      </c>
    </row>
    <row r="5985" spans="1:3">
      <c r="A5985" t="s">
        <v>749</v>
      </c>
      <c r="B5985" s="2" t="s">
        <v>766</v>
      </c>
      <c r="C5985" s="35">
        <v>3</v>
      </c>
    </row>
    <row r="5986" spans="1:3">
      <c r="A5986" t="s">
        <v>749</v>
      </c>
      <c r="B5986" s="2" t="s">
        <v>892</v>
      </c>
      <c r="C5986" s="35">
        <v>19</v>
      </c>
    </row>
    <row r="5987" spans="1:3">
      <c r="A5987" t="s">
        <v>749</v>
      </c>
      <c r="B5987" s="2" t="s">
        <v>893</v>
      </c>
      <c r="C5987" s="35">
        <v>19</v>
      </c>
    </row>
    <row r="5988" spans="1:3">
      <c r="A5988" t="s">
        <v>749</v>
      </c>
      <c r="B5988" s="2" t="s">
        <v>894</v>
      </c>
      <c r="C5988" s="35">
        <v>19</v>
      </c>
    </row>
    <row r="5989" spans="1:3">
      <c r="A5989" t="s">
        <v>749</v>
      </c>
      <c r="B5989" s="2" t="s">
        <v>819</v>
      </c>
      <c r="C5989" s="35">
        <v>1</v>
      </c>
    </row>
    <row r="5990" spans="1:3">
      <c r="A5990" t="s">
        <v>749</v>
      </c>
      <c r="B5990" s="2" t="s">
        <v>899</v>
      </c>
      <c r="C5990" s="35">
        <v>21</v>
      </c>
    </row>
    <row r="5991" spans="1:3">
      <c r="A5991" t="s">
        <v>749</v>
      </c>
      <c r="B5991" s="2" t="s">
        <v>900</v>
      </c>
      <c r="C5991" s="35">
        <v>3</v>
      </c>
    </row>
    <row r="5992" spans="1:3">
      <c r="A5992" t="s">
        <v>749</v>
      </c>
      <c r="B5992" s="2" t="s">
        <v>841</v>
      </c>
      <c r="C5992" s="35">
        <v>1</v>
      </c>
    </row>
    <row r="5993" spans="1:3">
      <c r="A5993" t="s">
        <v>749</v>
      </c>
      <c r="B5993" s="2" t="s">
        <v>842</v>
      </c>
      <c r="C5993" s="35">
        <v>1</v>
      </c>
    </row>
    <row r="5994" spans="1:3">
      <c r="A5994" t="s">
        <v>750</v>
      </c>
      <c r="B5994" s="2" t="s">
        <v>879</v>
      </c>
      <c r="C5994" s="35">
        <v>3</v>
      </c>
    </row>
    <row r="5995" spans="1:3">
      <c r="A5995" t="s">
        <v>750</v>
      </c>
      <c r="B5995" s="2" t="s">
        <v>906</v>
      </c>
      <c r="C5995" s="35">
        <v>9</v>
      </c>
    </row>
    <row r="5996" spans="1:3">
      <c r="A5996" t="s">
        <v>750</v>
      </c>
      <c r="B5996" s="2" t="s">
        <v>908</v>
      </c>
      <c r="C5996" s="35">
        <v>23</v>
      </c>
    </row>
    <row r="5997" spans="1:3">
      <c r="A5997" t="s">
        <v>750</v>
      </c>
      <c r="B5997" s="2" t="s">
        <v>916</v>
      </c>
      <c r="C5997" s="35">
        <v>3</v>
      </c>
    </row>
    <row r="5998" spans="1:3">
      <c r="A5998" t="s">
        <v>750</v>
      </c>
      <c r="B5998" s="2" t="s">
        <v>917</v>
      </c>
      <c r="C5998" s="35">
        <v>27</v>
      </c>
    </row>
    <row r="5999" spans="1:3">
      <c r="A5999" t="s">
        <v>750</v>
      </c>
      <c r="B5999" s="2" t="s">
        <v>927</v>
      </c>
      <c r="C5999" s="35">
        <v>1</v>
      </c>
    </row>
    <row r="6000" spans="1:3">
      <c r="A6000" t="s">
        <v>750</v>
      </c>
      <c r="B6000" s="2" t="s">
        <v>920</v>
      </c>
      <c r="C6000" s="35">
        <v>3</v>
      </c>
    </row>
    <row r="6001" spans="1:3">
      <c r="A6001" t="s">
        <v>750</v>
      </c>
      <c r="B6001" s="2" t="s">
        <v>921</v>
      </c>
      <c r="C6001" s="35">
        <v>27</v>
      </c>
    </row>
    <row r="6002" spans="1:3">
      <c r="A6002" t="s">
        <v>750</v>
      </c>
      <c r="B6002" s="2" t="s">
        <v>890</v>
      </c>
      <c r="C6002" s="35">
        <v>1</v>
      </c>
    </row>
    <row r="6003" spans="1:3">
      <c r="A6003" t="s">
        <v>750</v>
      </c>
      <c r="B6003" s="2" t="s">
        <v>922</v>
      </c>
      <c r="C6003" s="35">
        <v>3</v>
      </c>
    </row>
    <row r="6004" spans="1:3">
      <c r="A6004" t="s">
        <v>750</v>
      </c>
      <c r="B6004" s="2" t="s">
        <v>923</v>
      </c>
      <c r="C6004" s="35">
        <v>3</v>
      </c>
    </row>
    <row r="6005" spans="1:3">
      <c r="A6005" t="s">
        <v>750</v>
      </c>
      <c r="B6005" s="2" t="s">
        <v>924</v>
      </c>
      <c r="C6005" s="35">
        <v>3</v>
      </c>
    </row>
    <row r="6006" spans="1:3">
      <c r="A6006" t="s">
        <v>750</v>
      </c>
      <c r="B6006" s="2" t="s">
        <v>766</v>
      </c>
      <c r="C6006" s="35">
        <v>3</v>
      </c>
    </row>
    <row r="6007" spans="1:3">
      <c r="A6007" t="s">
        <v>750</v>
      </c>
      <c r="B6007" s="2" t="s">
        <v>892</v>
      </c>
      <c r="C6007" s="35">
        <v>19</v>
      </c>
    </row>
    <row r="6008" spans="1:3">
      <c r="A6008" t="s">
        <v>750</v>
      </c>
      <c r="B6008" s="2" t="s">
        <v>893</v>
      </c>
      <c r="C6008" s="35">
        <v>19</v>
      </c>
    </row>
    <row r="6009" spans="1:3">
      <c r="A6009" t="s">
        <v>750</v>
      </c>
      <c r="B6009" s="2" t="s">
        <v>894</v>
      </c>
      <c r="C6009" s="35">
        <v>19</v>
      </c>
    </row>
    <row r="6010" spans="1:3">
      <c r="A6010" t="s">
        <v>750</v>
      </c>
      <c r="B6010" s="2" t="s">
        <v>819</v>
      </c>
      <c r="C6010" s="35">
        <v>1</v>
      </c>
    </row>
    <row r="6011" spans="1:3">
      <c r="A6011" t="s">
        <v>750</v>
      </c>
      <c r="B6011" s="2" t="s">
        <v>900</v>
      </c>
      <c r="C6011" s="35">
        <v>3</v>
      </c>
    </row>
    <row r="6012" spans="1:3">
      <c r="A6012" t="s">
        <v>751</v>
      </c>
      <c r="B6012" s="2" t="s">
        <v>879</v>
      </c>
      <c r="C6012" s="35">
        <v>3</v>
      </c>
    </row>
    <row r="6013" spans="1:3">
      <c r="A6013" t="s">
        <v>751</v>
      </c>
      <c r="B6013" s="2" t="s">
        <v>606</v>
      </c>
      <c r="C6013" s="35">
        <v>1</v>
      </c>
    </row>
    <row r="6014" spans="1:3">
      <c r="A6014" t="s">
        <v>751</v>
      </c>
      <c r="B6014" s="2" t="s">
        <v>906</v>
      </c>
      <c r="C6014" s="35">
        <v>9</v>
      </c>
    </row>
    <row r="6015" spans="1:3">
      <c r="A6015" t="s">
        <v>751</v>
      </c>
      <c r="B6015" s="2" t="s">
        <v>880</v>
      </c>
      <c r="C6015" s="35">
        <v>8</v>
      </c>
    </row>
    <row r="6016" spans="1:3">
      <c r="A6016" t="s">
        <v>751</v>
      </c>
      <c r="B6016" s="2" t="s">
        <v>907</v>
      </c>
      <c r="C6016" s="35">
        <v>22</v>
      </c>
    </row>
    <row r="6017" spans="1:3">
      <c r="A6017" t="s">
        <v>751</v>
      </c>
      <c r="B6017" s="2" t="s">
        <v>908</v>
      </c>
      <c r="C6017" s="35">
        <v>23</v>
      </c>
    </row>
    <row r="6018" spans="1:3">
      <c r="A6018" t="s">
        <v>751</v>
      </c>
      <c r="B6018" s="2" t="s">
        <v>619</v>
      </c>
      <c r="C6018" s="35">
        <v>1</v>
      </c>
    </row>
    <row r="6019" spans="1:3">
      <c r="A6019" t="s">
        <v>751</v>
      </c>
      <c r="B6019" s="2" t="s">
        <v>706</v>
      </c>
      <c r="C6019" s="35">
        <v>11</v>
      </c>
    </row>
    <row r="6020" spans="1:3">
      <c r="A6020" t="s">
        <v>751</v>
      </c>
      <c r="B6020" s="2" t="s">
        <v>729</v>
      </c>
      <c r="C6020" s="35">
        <v>1</v>
      </c>
    </row>
    <row r="6021" spans="1:3">
      <c r="A6021" t="s">
        <v>751</v>
      </c>
      <c r="B6021" s="2" t="s">
        <v>909</v>
      </c>
      <c r="C6021" s="35">
        <v>24</v>
      </c>
    </row>
    <row r="6022" spans="1:3">
      <c r="A6022" t="s">
        <v>751</v>
      </c>
      <c r="B6022" s="2" t="s">
        <v>890</v>
      </c>
      <c r="C6022" s="35">
        <v>1</v>
      </c>
    </row>
    <row r="6023" spans="1:3">
      <c r="A6023" t="s">
        <v>751</v>
      </c>
      <c r="B6023" s="2" t="s">
        <v>922</v>
      </c>
      <c r="C6023" s="35">
        <v>3</v>
      </c>
    </row>
    <row r="6024" spans="1:3">
      <c r="A6024" t="s">
        <v>751</v>
      </c>
      <c r="B6024" s="2" t="s">
        <v>923</v>
      </c>
      <c r="C6024" s="35">
        <v>3</v>
      </c>
    </row>
    <row r="6025" spans="1:3">
      <c r="A6025" t="s">
        <v>751</v>
      </c>
      <c r="B6025" s="2" t="s">
        <v>924</v>
      </c>
      <c r="C6025" s="35">
        <v>3</v>
      </c>
    </row>
    <row r="6026" spans="1:3">
      <c r="A6026" t="s">
        <v>751</v>
      </c>
      <c r="B6026" s="2" t="s">
        <v>910</v>
      </c>
      <c r="C6026" s="35">
        <v>1</v>
      </c>
    </row>
    <row r="6027" spans="1:3">
      <c r="A6027" t="s">
        <v>751</v>
      </c>
      <c r="B6027" s="2" t="s">
        <v>911</v>
      </c>
      <c r="C6027" s="35">
        <v>25</v>
      </c>
    </row>
    <row r="6028" spans="1:3">
      <c r="A6028" t="s">
        <v>751</v>
      </c>
      <c r="B6028" s="2" t="s">
        <v>892</v>
      </c>
      <c r="C6028" s="35">
        <v>19</v>
      </c>
    </row>
    <row r="6029" spans="1:3">
      <c r="A6029" t="s">
        <v>751</v>
      </c>
      <c r="B6029" s="2" t="s">
        <v>893</v>
      </c>
      <c r="C6029" s="35">
        <v>19</v>
      </c>
    </row>
    <row r="6030" spans="1:3">
      <c r="A6030" t="s">
        <v>751</v>
      </c>
      <c r="B6030" s="2" t="s">
        <v>894</v>
      </c>
      <c r="C6030" s="35">
        <v>19</v>
      </c>
    </row>
    <row r="6031" spans="1:3">
      <c r="A6031" t="s">
        <v>751</v>
      </c>
      <c r="B6031" s="2" t="s">
        <v>819</v>
      </c>
      <c r="C6031" s="35">
        <v>1</v>
      </c>
    </row>
    <row r="6032" spans="1:3">
      <c r="A6032" t="s">
        <v>751</v>
      </c>
      <c r="B6032" s="2" t="s">
        <v>898</v>
      </c>
      <c r="C6032" s="35">
        <v>20</v>
      </c>
    </row>
    <row r="6033" spans="1:3">
      <c r="A6033" t="s">
        <v>751</v>
      </c>
      <c r="B6033" s="2" t="s">
        <v>900</v>
      </c>
      <c r="C6033" s="35">
        <v>3</v>
      </c>
    </row>
    <row r="6034" spans="1:3">
      <c r="A6034" t="s">
        <v>751</v>
      </c>
      <c r="B6034" s="2" t="s">
        <v>841</v>
      </c>
      <c r="C6034" s="35">
        <v>1</v>
      </c>
    </row>
    <row r="6035" spans="1:3">
      <c r="A6035" t="s">
        <v>751</v>
      </c>
      <c r="B6035" s="2" t="s">
        <v>842</v>
      </c>
      <c r="C6035" s="35">
        <v>1</v>
      </c>
    </row>
    <row r="6036" spans="1:3">
      <c r="A6036" t="s">
        <v>751</v>
      </c>
      <c r="B6036" s="2" t="s">
        <v>912</v>
      </c>
      <c r="C6036" s="35">
        <v>22</v>
      </c>
    </row>
    <row r="6037" spans="1:3">
      <c r="A6037" t="s">
        <v>751</v>
      </c>
      <c r="B6037" s="2" t="s">
        <v>913</v>
      </c>
      <c r="C6037" s="35">
        <v>26</v>
      </c>
    </row>
    <row r="6038" spans="1:3">
      <c r="A6038" t="s">
        <v>752</v>
      </c>
      <c r="B6038" s="2" t="s">
        <v>879</v>
      </c>
      <c r="C6038" s="35">
        <v>3</v>
      </c>
    </row>
    <row r="6039" spans="1:3">
      <c r="A6039" t="s">
        <v>752</v>
      </c>
      <c r="B6039" s="2" t="s">
        <v>908</v>
      </c>
      <c r="C6039" s="35">
        <v>23</v>
      </c>
    </row>
    <row r="6040" spans="1:3">
      <c r="A6040" t="s">
        <v>752</v>
      </c>
      <c r="B6040" s="2" t="s">
        <v>917</v>
      </c>
      <c r="C6040" s="35">
        <v>27</v>
      </c>
    </row>
    <row r="6041" spans="1:3">
      <c r="A6041" t="s">
        <v>752</v>
      </c>
      <c r="B6041" s="2" t="s">
        <v>927</v>
      </c>
      <c r="C6041" s="35">
        <v>1</v>
      </c>
    </row>
    <row r="6042" spans="1:3">
      <c r="A6042" t="s">
        <v>752</v>
      </c>
      <c r="B6042" s="2" t="s">
        <v>921</v>
      </c>
      <c r="C6042" s="35">
        <v>27</v>
      </c>
    </row>
    <row r="6043" spans="1:3">
      <c r="A6043" t="s">
        <v>752</v>
      </c>
      <c r="B6043" s="2" t="s">
        <v>890</v>
      </c>
      <c r="C6043" s="35">
        <v>1</v>
      </c>
    </row>
    <row r="6044" spans="1:3">
      <c r="A6044" t="s">
        <v>752</v>
      </c>
      <c r="B6044" s="2" t="s">
        <v>899</v>
      </c>
      <c r="C6044" s="35">
        <v>21</v>
      </c>
    </row>
    <row r="6045" spans="1:3">
      <c r="A6045" t="s">
        <v>753</v>
      </c>
      <c r="B6045" s="2" t="s">
        <v>879</v>
      </c>
      <c r="C6045" s="35">
        <v>3</v>
      </c>
    </row>
    <row r="6046" spans="1:3">
      <c r="A6046" t="s">
        <v>753</v>
      </c>
      <c r="B6046" s="2" t="s">
        <v>606</v>
      </c>
      <c r="C6046" s="35">
        <v>1</v>
      </c>
    </row>
    <row r="6047" spans="1:3">
      <c r="A6047" t="s">
        <v>753</v>
      </c>
      <c r="B6047" s="2" t="s">
        <v>906</v>
      </c>
      <c r="C6047" s="35">
        <v>9</v>
      </c>
    </row>
    <row r="6048" spans="1:3">
      <c r="A6048" t="s">
        <v>753</v>
      </c>
      <c r="B6048" s="2" t="s">
        <v>880</v>
      </c>
      <c r="C6048" s="35">
        <v>8</v>
      </c>
    </row>
    <row r="6049" spans="1:3">
      <c r="A6049" t="s">
        <v>753</v>
      </c>
      <c r="B6049" s="2" t="s">
        <v>907</v>
      </c>
      <c r="C6049" s="35">
        <v>22</v>
      </c>
    </row>
    <row r="6050" spans="1:3">
      <c r="A6050" t="s">
        <v>753</v>
      </c>
      <c r="B6050" s="2" t="s">
        <v>908</v>
      </c>
      <c r="C6050" s="35">
        <v>23</v>
      </c>
    </row>
    <row r="6051" spans="1:3">
      <c r="A6051" t="s">
        <v>753</v>
      </c>
      <c r="B6051" s="2" t="s">
        <v>619</v>
      </c>
      <c r="C6051" s="35">
        <v>1</v>
      </c>
    </row>
    <row r="6052" spans="1:3">
      <c r="A6052" t="s">
        <v>753</v>
      </c>
      <c r="B6052" s="2" t="s">
        <v>706</v>
      </c>
      <c r="C6052" s="35">
        <v>11</v>
      </c>
    </row>
    <row r="6053" spans="1:3">
      <c r="A6053" t="s">
        <v>753</v>
      </c>
      <c r="B6053" s="2" t="s">
        <v>729</v>
      </c>
      <c r="C6053" s="35">
        <v>1</v>
      </c>
    </row>
    <row r="6054" spans="1:3">
      <c r="A6054" t="s">
        <v>753</v>
      </c>
      <c r="B6054" s="2" t="s">
        <v>909</v>
      </c>
      <c r="C6054" s="35">
        <v>24</v>
      </c>
    </row>
    <row r="6055" spans="1:3">
      <c r="A6055" t="s">
        <v>753</v>
      </c>
      <c r="B6055" s="2" t="s">
        <v>890</v>
      </c>
      <c r="C6055" s="35">
        <v>1</v>
      </c>
    </row>
    <row r="6056" spans="1:3">
      <c r="A6056" t="s">
        <v>753</v>
      </c>
      <c r="B6056" s="2" t="s">
        <v>922</v>
      </c>
      <c r="C6056" s="35">
        <v>3</v>
      </c>
    </row>
    <row r="6057" spans="1:3">
      <c r="A6057" t="s">
        <v>753</v>
      </c>
      <c r="B6057" s="2" t="s">
        <v>923</v>
      </c>
      <c r="C6057" s="35">
        <v>3</v>
      </c>
    </row>
    <row r="6058" spans="1:3">
      <c r="A6058" t="s">
        <v>753</v>
      </c>
      <c r="B6058" s="2" t="s">
        <v>924</v>
      </c>
      <c r="C6058" s="35">
        <v>3</v>
      </c>
    </row>
    <row r="6059" spans="1:3">
      <c r="A6059" t="s">
        <v>753</v>
      </c>
      <c r="B6059" s="2" t="s">
        <v>910</v>
      </c>
      <c r="C6059" s="35">
        <v>1</v>
      </c>
    </row>
    <row r="6060" spans="1:3">
      <c r="A6060" t="s">
        <v>753</v>
      </c>
      <c r="B6060" s="2" t="s">
        <v>911</v>
      </c>
      <c r="C6060" s="35">
        <v>25</v>
      </c>
    </row>
    <row r="6061" spans="1:3">
      <c r="A6061" t="s">
        <v>753</v>
      </c>
      <c r="B6061" s="2" t="s">
        <v>892</v>
      </c>
      <c r="C6061" s="35">
        <v>19</v>
      </c>
    </row>
    <row r="6062" spans="1:3">
      <c r="A6062" t="s">
        <v>753</v>
      </c>
      <c r="B6062" s="2" t="s">
        <v>893</v>
      </c>
      <c r="C6062" s="35">
        <v>19</v>
      </c>
    </row>
    <row r="6063" spans="1:3">
      <c r="A6063" t="s">
        <v>753</v>
      </c>
      <c r="B6063" s="2" t="s">
        <v>894</v>
      </c>
      <c r="C6063" s="35">
        <v>19</v>
      </c>
    </row>
    <row r="6064" spans="1:3">
      <c r="A6064" t="s">
        <v>753</v>
      </c>
      <c r="B6064" s="2" t="s">
        <v>819</v>
      </c>
      <c r="C6064" s="35">
        <v>1</v>
      </c>
    </row>
    <row r="6065" spans="1:3">
      <c r="A6065" t="s">
        <v>753</v>
      </c>
      <c r="B6065" s="2" t="s">
        <v>898</v>
      </c>
      <c r="C6065" s="35">
        <v>20</v>
      </c>
    </row>
    <row r="6066" spans="1:3">
      <c r="A6066" t="s">
        <v>753</v>
      </c>
      <c r="B6066" s="2" t="s">
        <v>900</v>
      </c>
      <c r="C6066" s="35">
        <v>3</v>
      </c>
    </row>
    <row r="6067" spans="1:3">
      <c r="A6067" t="s">
        <v>753</v>
      </c>
      <c r="B6067" s="2" t="s">
        <v>841</v>
      </c>
      <c r="C6067" s="35">
        <v>1</v>
      </c>
    </row>
    <row r="6068" spans="1:3">
      <c r="A6068" t="s">
        <v>753</v>
      </c>
      <c r="B6068" s="2" t="s">
        <v>842</v>
      </c>
      <c r="C6068" s="35">
        <v>1</v>
      </c>
    </row>
    <row r="6069" spans="1:3">
      <c r="A6069" t="s">
        <v>753</v>
      </c>
      <c r="B6069" s="2" t="s">
        <v>912</v>
      </c>
      <c r="C6069" s="35">
        <v>22</v>
      </c>
    </row>
    <row r="6070" spans="1:3">
      <c r="A6070" t="s">
        <v>753</v>
      </c>
      <c r="B6070" s="2" t="s">
        <v>913</v>
      </c>
      <c r="C6070" s="35">
        <v>26</v>
      </c>
    </row>
    <row r="6071" spans="1:3">
      <c r="A6071" t="s">
        <v>754</v>
      </c>
      <c r="B6071" s="2" t="s">
        <v>879</v>
      </c>
      <c r="C6071" s="35">
        <v>3</v>
      </c>
    </row>
    <row r="6072" spans="1:3">
      <c r="A6072" t="s">
        <v>754</v>
      </c>
      <c r="B6072" s="2" t="s">
        <v>606</v>
      </c>
      <c r="C6072" s="35">
        <v>1</v>
      </c>
    </row>
    <row r="6073" spans="1:3">
      <c r="A6073" t="s">
        <v>754</v>
      </c>
      <c r="B6073" s="2" t="s">
        <v>906</v>
      </c>
      <c r="C6073" s="35">
        <v>9</v>
      </c>
    </row>
    <row r="6074" spans="1:3">
      <c r="A6074" t="s">
        <v>754</v>
      </c>
      <c r="B6074" s="2" t="s">
        <v>880</v>
      </c>
      <c r="C6074" s="35">
        <v>8</v>
      </c>
    </row>
    <row r="6075" spans="1:3">
      <c r="A6075" t="s">
        <v>754</v>
      </c>
      <c r="B6075" s="2" t="s">
        <v>907</v>
      </c>
      <c r="C6075" s="35">
        <v>22</v>
      </c>
    </row>
    <row r="6076" spans="1:3">
      <c r="A6076" t="s">
        <v>754</v>
      </c>
      <c r="B6076" s="2" t="s">
        <v>908</v>
      </c>
      <c r="C6076" s="35">
        <v>23</v>
      </c>
    </row>
    <row r="6077" spans="1:3">
      <c r="A6077" t="s">
        <v>754</v>
      </c>
      <c r="B6077" s="2" t="s">
        <v>619</v>
      </c>
      <c r="C6077" s="35">
        <v>1</v>
      </c>
    </row>
    <row r="6078" spans="1:3">
      <c r="A6078" t="s">
        <v>754</v>
      </c>
      <c r="B6078" s="2" t="s">
        <v>706</v>
      </c>
      <c r="C6078" s="35">
        <v>11</v>
      </c>
    </row>
    <row r="6079" spans="1:3">
      <c r="A6079" t="s">
        <v>754</v>
      </c>
      <c r="B6079" s="2" t="s">
        <v>729</v>
      </c>
      <c r="C6079" s="35">
        <v>1</v>
      </c>
    </row>
    <row r="6080" spans="1:3">
      <c r="A6080" t="s">
        <v>754</v>
      </c>
      <c r="B6080" s="2" t="s">
        <v>909</v>
      </c>
      <c r="C6080" s="35">
        <v>24</v>
      </c>
    </row>
    <row r="6081" spans="1:3">
      <c r="A6081" t="s">
        <v>754</v>
      </c>
      <c r="B6081" s="2" t="s">
        <v>890</v>
      </c>
      <c r="C6081" s="35">
        <v>1</v>
      </c>
    </row>
    <row r="6082" spans="1:3">
      <c r="A6082" t="s">
        <v>754</v>
      </c>
      <c r="B6082" s="2" t="s">
        <v>922</v>
      </c>
      <c r="C6082" s="35">
        <v>3</v>
      </c>
    </row>
    <row r="6083" spans="1:3">
      <c r="A6083" t="s">
        <v>754</v>
      </c>
      <c r="B6083" s="2" t="s">
        <v>923</v>
      </c>
      <c r="C6083" s="35">
        <v>3</v>
      </c>
    </row>
    <row r="6084" spans="1:3">
      <c r="A6084" t="s">
        <v>754</v>
      </c>
      <c r="B6084" s="2" t="s">
        <v>924</v>
      </c>
      <c r="C6084" s="35">
        <v>3</v>
      </c>
    </row>
    <row r="6085" spans="1:3">
      <c r="A6085" t="s">
        <v>754</v>
      </c>
      <c r="B6085" s="2" t="s">
        <v>910</v>
      </c>
      <c r="C6085" s="35">
        <v>1</v>
      </c>
    </row>
    <row r="6086" spans="1:3">
      <c r="A6086" t="s">
        <v>754</v>
      </c>
      <c r="B6086" s="2" t="s">
        <v>911</v>
      </c>
      <c r="C6086" s="35">
        <v>25</v>
      </c>
    </row>
    <row r="6087" spans="1:3">
      <c r="A6087" t="s">
        <v>754</v>
      </c>
      <c r="B6087" s="2" t="s">
        <v>892</v>
      </c>
      <c r="C6087" s="35">
        <v>19</v>
      </c>
    </row>
    <row r="6088" spans="1:3">
      <c r="A6088" t="s">
        <v>754</v>
      </c>
      <c r="B6088" s="2" t="s">
        <v>893</v>
      </c>
      <c r="C6088" s="35">
        <v>19</v>
      </c>
    </row>
    <row r="6089" spans="1:3">
      <c r="A6089" t="s">
        <v>754</v>
      </c>
      <c r="B6089" s="2" t="s">
        <v>894</v>
      </c>
      <c r="C6089" s="35">
        <v>19</v>
      </c>
    </row>
    <row r="6090" spans="1:3">
      <c r="A6090" t="s">
        <v>754</v>
      </c>
      <c r="B6090" s="2" t="s">
        <v>819</v>
      </c>
      <c r="C6090" s="35">
        <v>1</v>
      </c>
    </row>
    <row r="6091" spans="1:3">
      <c r="A6091" t="s">
        <v>754</v>
      </c>
      <c r="B6091" s="2" t="s">
        <v>898</v>
      </c>
      <c r="C6091" s="35">
        <v>20</v>
      </c>
    </row>
    <row r="6092" spans="1:3">
      <c r="A6092" t="s">
        <v>754</v>
      </c>
      <c r="B6092" s="2" t="s">
        <v>900</v>
      </c>
      <c r="C6092" s="35">
        <v>3</v>
      </c>
    </row>
    <row r="6093" spans="1:3">
      <c r="A6093" t="s">
        <v>754</v>
      </c>
      <c r="B6093" s="2" t="s">
        <v>841</v>
      </c>
      <c r="C6093" s="35">
        <v>1</v>
      </c>
    </row>
    <row r="6094" spans="1:3">
      <c r="A6094" t="s">
        <v>754</v>
      </c>
      <c r="B6094" s="2" t="s">
        <v>842</v>
      </c>
      <c r="C6094" s="35">
        <v>1</v>
      </c>
    </row>
    <row r="6095" spans="1:3">
      <c r="A6095" t="s">
        <v>754</v>
      </c>
      <c r="B6095" s="2" t="s">
        <v>912</v>
      </c>
      <c r="C6095" s="35">
        <v>22</v>
      </c>
    </row>
    <row r="6096" spans="1:3">
      <c r="A6096" t="s">
        <v>754</v>
      </c>
      <c r="B6096" s="2" t="s">
        <v>913</v>
      </c>
      <c r="C6096" s="35">
        <v>26</v>
      </c>
    </row>
    <row r="6097" spans="1:3">
      <c r="A6097" t="s">
        <v>755</v>
      </c>
      <c r="B6097" s="2" t="s">
        <v>914</v>
      </c>
      <c r="C6097" s="35">
        <v>9</v>
      </c>
    </row>
    <row r="6098" spans="1:3">
      <c r="A6098" t="s">
        <v>755</v>
      </c>
      <c r="B6098" s="2" t="s">
        <v>915</v>
      </c>
      <c r="C6098" s="35">
        <v>1</v>
      </c>
    </row>
    <row r="6099" spans="1:3">
      <c r="A6099" t="s">
        <v>755</v>
      </c>
      <c r="B6099" s="2" t="s">
        <v>906</v>
      </c>
      <c r="C6099" s="35">
        <v>9</v>
      </c>
    </row>
    <row r="6100" spans="1:3">
      <c r="A6100" t="s">
        <v>755</v>
      </c>
      <c r="B6100" s="2" t="s">
        <v>907</v>
      </c>
      <c r="C6100" s="35">
        <v>22</v>
      </c>
    </row>
    <row r="6101" spans="1:3">
      <c r="A6101" t="s">
        <v>755</v>
      </c>
      <c r="B6101" s="2" t="s">
        <v>908</v>
      </c>
      <c r="C6101" s="35">
        <v>23</v>
      </c>
    </row>
    <row r="6102" spans="1:3">
      <c r="A6102" t="s">
        <v>755</v>
      </c>
      <c r="B6102" s="2" t="s">
        <v>619</v>
      </c>
      <c r="C6102" s="35">
        <v>1</v>
      </c>
    </row>
    <row r="6103" spans="1:3">
      <c r="A6103" t="s">
        <v>755</v>
      </c>
      <c r="B6103" s="2" t="s">
        <v>663</v>
      </c>
      <c r="C6103" s="35">
        <v>1</v>
      </c>
    </row>
    <row r="6104" spans="1:3">
      <c r="A6104" t="s">
        <v>755</v>
      </c>
      <c r="B6104" s="2" t="s">
        <v>916</v>
      </c>
      <c r="C6104" s="35">
        <v>3</v>
      </c>
    </row>
    <row r="6105" spans="1:3">
      <c r="A6105" t="s">
        <v>755</v>
      </c>
      <c r="B6105" s="2" t="s">
        <v>882</v>
      </c>
      <c r="C6105" s="35">
        <v>3</v>
      </c>
    </row>
    <row r="6106" spans="1:3">
      <c r="A6106" t="s">
        <v>755</v>
      </c>
      <c r="B6106" s="2" t="s">
        <v>883</v>
      </c>
      <c r="C6106" s="35">
        <v>3</v>
      </c>
    </row>
    <row r="6107" spans="1:3">
      <c r="A6107" t="s">
        <v>755</v>
      </c>
      <c r="B6107" s="2" t="s">
        <v>884</v>
      </c>
      <c r="C6107" s="35">
        <v>3</v>
      </c>
    </row>
    <row r="6108" spans="1:3">
      <c r="A6108" t="s">
        <v>755</v>
      </c>
      <c r="B6108" s="2" t="s">
        <v>917</v>
      </c>
      <c r="C6108" s="35">
        <v>27</v>
      </c>
    </row>
    <row r="6109" spans="1:3">
      <c r="A6109" t="s">
        <v>755</v>
      </c>
      <c r="B6109" s="2" t="s">
        <v>885</v>
      </c>
      <c r="C6109" s="35">
        <v>3</v>
      </c>
    </row>
    <row r="6110" spans="1:3">
      <c r="A6110" t="s">
        <v>755</v>
      </c>
      <c r="B6110" s="2" t="s">
        <v>918</v>
      </c>
      <c r="C6110" s="35">
        <v>28</v>
      </c>
    </row>
    <row r="6111" spans="1:3">
      <c r="A6111" t="s">
        <v>755</v>
      </c>
      <c r="B6111" s="2" t="s">
        <v>919</v>
      </c>
      <c r="C6111" s="35">
        <v>28</v>
      </c>
    </row>
    <row r="6112" spans="1:3">
      <c r="A6112" t="s">
        <v>755</v>
      </c>
      <c r="B6112" s="2" t="s">
        <v>729</v>
      </c>
      <c r="C6112" s="35">
        <v>1</v>
      </c>
    </row>
    <row r="6113" spans="1:3">
      <c r="A6113" t="s">
        <v>755</v>
      </c>
      <c r="B6113" s="2" t="s">
        <v>920</v>
      </c>
      <c r="C6113" s="35">
        <v>3</v>
      </c>
    </row>
    <row r="6114" spans="1:3">
      <c r="A6114" t="s">
        <v>755</v>
      </c>
      <c r="B6114" s="2" t="s">
        <v>921</v>
      </c>
      <c r="C6114" s="35">
        <v>27</v>
      </c>
    </row>
    <row r="6115" spans="1:3">
      <c r="A6115" t="s">
        <v>755</v>
      </c>
      <c r="B6115" s="2" t="s">
        <v>762</v>
      </c>
      <c r="C6115" s="35">
        <v>3</v>
      </c>
    </row>
    <row r="6116" spans="1:3">
      <c r="A6116" t="s">
        <v>755</v>
      </c>
      <c r="B6116" s="2" t="s">
        <v>890</v>
      </c>
      <c r="C6116" s="35">
        <v>1</v>
      </c>
    </row>
    <row r="6117" spans="1:3">
      <c r="A6117" t="s">
        <v>755</v>
      </c>
      <c r="B6117" s="2" t="s">
        <v>922</v>
      </c>
      <c r="C6117" s="35">
        <v>3</v>
      </c>
    </row>
    <row r="6118" spans="1:3">
      <c r="A6118" t="s">
        <v>755</v>
      </c>
      <c r="B6118" s="2" t="s">
        <v>923</v>
      </c>
      <c r="C6118" s="35">
        <v>3</v>
      </c>
    </row>
    <row r="6119" spans="1:3">
      <c r="A6119" t="s">
        <v>755</v>
      </c>
      <c r="B6119" s="2" t="s">
        <v>924</v>
      </c>
      <c r="C6119" s="35">
        <v>3</v>
      </c>
    </row>
    <row r="6120" spans="1:3">
      <c r="A6120" t="s">
        <v>755</v>
      </c>
      <c r="B6120" s="2" t="s">
        <v>892</v>
      </c>
      <c r="C6120" s="35">
        <v>19</v>
      </c>
    </row>
    <row r="6121" spans="1:3">
      <c r="A6121" t="s">
        <v>755</v>
      </c>
      <c r="B6121" s="2" t="s">
        <v>893</v>
      </c>
      <c r="C6121" s="35">
        <v>19</v>
      </c>
    </row>
    <row r="6122" spans="1:3">
      <c r="A6122" t="s">
        <v>755</v>
      </c>
      <c r="B6122" s="2" t="s">
        <v>894</v>
      </c>
      <c r="C6122" s="35">
        <v>19</v>
      </c>
    </row>
    <row r="6123" spans="1:3">
      <c r="A6123" t="s">
        <v>755</v>
      </c>
      <c r="B6123" s="2" t="s">
        <v>895</v>
      </c>
      <c r="C6123" s="35">
        <v>3</v>
      </c>
    </row>
    <row r="6124" spans="1:3">
      <c r="A6124" t="s">
        <v>755</v>
      </c>
      <c r="B6124" s="2" t="s">
        <v>896</v>
      </c>
      <c r="C6124" s="35">
        <v>3</v>
      </c>
    </row>
    <row r="6125" spans="1:3">
      <c r="A6125" t="s">
        <v>755</v>
      </c>
      <c r="B6125" s="2" t="s">
        <v>819</v>
      </c>
      <c r="C6125" s="35">
        <v>1</v>
      </c>
    </row>
    <row r="6126" spans="1:3">
      <c r="A6126" t="s">
        <v>755</v>
      </c>
      <c r="B6126" s="2" t="s">
        <v>897</v>
      </c>
      <c r="C6126" s="35">
        <v>3</v>
      </c>
    </row>
    <row r="6127" spans="1:3">
      <c r="A6127" t="s">
        <v>755</v>
      </c>
      <c r="B6127" s="2" t="s">
        <v>925</v>
      </c>
      <c r="C6127" s="35">
        <v>28</v>
      </c>
    </row>
    <row r="6128" spans="1:3">
      <c r="A6128" t="s">
        <v>755</v>
      </c>
      <c r="B6128" s="2" t="s">
        <v>899</v>
      </c>
      <c r="C6128" s="35">
        <v>21</v>
      </c>
    </row>
    <row r="6129" spans="1:3">
      <c r="A6129" t="s">
        <v>755</v>
      </c>
      <c r="B6129" s="2" t="s">
        <v>900</v>
      </c>
      <c r="C6129" s="35">
        <v>3</v>
      </c>
    </row>
    <row r="6130" spans="1:3">
      <c r="A6130" t="s">
        <v>755</v>
      </c>
      <c r="B6130" s="2" t="s">
        <v>841</v>
      </c>
      <c r="C6130" s="35">
        <v>1</v>
      </c>
    </row>
    <row r="6131" spans="1:3">
      <c r="A6131" t="s">
        <v>755</v>
      </c>
      <c r="B6131" s="2" t="s">
        <v>842</v>
      </c>
      <c r="C6131" s="35">
        <v>1</v>
      </c>
    </row>
    <row r="6132" spans="1:3">
      <c r="A6132" t="s">
        <v>755</v>
      </c>
      <c r="B6132" s="2" t="s">
        <v>901</v>
      </c>
      <c r="C6132" s="35">
        <v>3</v>
      </c>
    </row>
    <row r="6133" spans="1:3">
      <c r="A6133" t="s">
        <v>755</v>
      </c>
      <c r="B6133" s="2" t="s">
        <v>912</v>
      </c>
      <c r="C6133" s="35">
        <v>22</v>
      </c>
    </row>
    <row r="6134" spans="1:3">
      <c r="A6134" t="s">
        <v>755</v>
      </c>
      <c r="B6134" s="2" t="s">
        <v>854</v>
      </c>
      <c r="C6134" s="35">
        <v>3</v>
      </c>
    </row>
    <row r="6135" spans="1:3">
      <c r="A6135" t="s">
        <v>755</v>
      </c>
      <c r="B6135" s="2" t="s">
        <v>868</v>
      </c>
      <c r="C6135" s="35">
        <v>5</v>
      </c>
    </row>
    <row r="6136" spans="1:3">
      <c r="A6136" t="s">
        <v>755</v>
      </c>
      <c r="B6136" s="2" t="s">
        <v>926</v>
      </c>
      <c r="C6136" s="35">
        <v>28</v>
      </c>
    </row>
    <row r="6137" spans="1:3">
      <c r="A6137" t="s">
        <v>756</v>
      </c>
      <c r="B6137" s="2" t="s">
        <v>879</v>
      </c>
      <c r="C6137" s="35">
        <v>3</v>
      </c>
    </row>
    <row r="6138" spans="1:3">
      <c r="A6138" t="s">
        <v>756</v>
      </c>
      <c r="B6138" s="2" t="s">
        <v>606</v>
      </c>
      <c r="C6138" s="35">
        <v>1</v>
      </c>
    </row>
    <row r="6139" spans="1:3">
      <c r="A6139" t="s">
        <v>756</v>
      </c>
      <c r="B6139" s="2" t="s">
        <v>906</v>
      </c>
      <c r="C6139" s="35">
        <v>9</v>
      </c>
    </row>
    <row r="6140" spans="1:3">
      <c r="A6140" t="s">
        <v>756</v>
      </c>
      <c r="B6140" s="2" t="s">
        <v>880</v>
      </c>
      <c r="C6140" s="35">
        <v>8</v>
      </c>
    </row>
    <row r="6141" spans="1:3">
      <c r="A6141" t="s">
        <v>756</v>
      </c>
      <c r="B6141" s="2" t="s">
        <v>907</v>
      </c>
      <c r="C6141" s="35">
        <v>22</v>
      </c>
    </row>
    <row r="6142" spans="1:3">
      <c r="A6142" t="s">
        <v>756</v>
      </c>
      <c r="B6142" s="2" t="s">
        <v>908</v>
      </c>
      <c r="C6142" s="35">
        <v>23</v>
      </c>
    </row>
    <row r="6143" spans="1:3">
      <c r="A6143" t="s">
        <v>756</v>
      </c>
      <c r="B6143" s="2" t="s">
        <v>619</v>
      </c>
      <c r="C6143" s="35">
        <v>1</v>
      </c>
    </row>
    <row r="6144" spans="1:3">
      <c r="A6144" t="s">
        <v>756</v>
      </c>
      <c r="B6144" s="2" t="s">
        <v>706</v>
      </c>
      <c r="C6144" s="35">
        <v>11</v>
      </c>
    </row>
    <row r="6145" spans="1:3">
      <c r="A6145" t="s">
        <v>756</v>
      </c>
      <c r="B6145" s="2" t="s">
        <v>729</v>
      </c>
      <c r="C6145" s="35">
        <v>1</v>
      </c>
    </row>
    <row r="6146" spans="1:3">
      <c r="A6146" t="s">
        <v>756</v>
      </c>
      <c r="B6146" s="2" t="s">
        <v>909</v>
      </c>
      <c r="C6146" s="35">
        <v>24</v>
      </c>
    </row>
    <row r="6147" spans="1:3">
      <c r="A6147" t="s">
        <v>756</v>
      </c>
      <c r="B6147" s="2" t="s">
        <v>890</v>
      </c>
      <c r="C6147" s="35">
        <v>1</v>
      </c>
    </row>
    <row r="6148" spans="1:3">
      <c r="A6148" t="s">
        <v>756</v>
      </c>
      <c r="B6148" s="2" t="s">
        <v>922</v>
      </c>
      <c r="C6148" s="35">
        <v>3</v>
      </c>
    </row>
    <row r="6149" spans="1:3">
      <c r="A6149" t="s">
        <v>756</v>
      </c>
      <c r="B6149" s="2" t="s">
        <v>923</v>
      </c>
      <c r="C6149" s="35">
        <v>3</v>
      </c>
    </row>
    <row r="6150" spans="1:3">
      <c r="A6150" t="s">
        <v>756</v>
      </c>
      <c r="B6150" s="2" t="s">
        <v>924</v>
      </c>
      <c r="C6150" s="35">
        <v>3</v>
      </c>
    </row>
    <row r="6151" spans="1:3">
      <c r="A6151" t="s">
        <v>756</v>
      </c>
      <c r="B6151" s="2" t="s">
        <v>910</v>
      </c>
      <c r="C6151" s="35">
        <v>1</v>
      </c>
    </row>
    <row r="6152" spans="1:3">
      <c r="A6152" t="s">
        <v>756</v>
      </c>
      <c r="B6152" s="2" t="s">
        <v>911</v>
      </c>
      <c r="C6152" s="35">
        <v>25</v>
      </c>
    </row>
    <row r="6153" spans="1:3">
      <c r="A6153" t="s">
        <v>756</v>
      </c>
      <c r="B6153" s="2" t="s">
        <v>892</v>
      </c>
      <c r="C6153" s="35">
        <v>19</v>
      </c>
    </row>
    <row r="6154" spans="1:3">
      <c r="A6154" t="s">
        <v>756</v>
      </c>
      <c r="B6154" s="2" t="s">
        <v>893</v>
      </c>
      <c r="C6154" s="35">
        <v>19</v>
      </c>
    </row>
    <row r="6155" spans="1:3">
      <c r="A6155" t="s">
        <v>756</v>
      </c>
      <c r="B6155" s="2" t="s">
        <v>894</v>
      </c>
      <c r="C6155" s="35">
        <v>19</v>
      </c>
    </row>
    <row r="6156" spans="1:3">
      <c r="A6156" t="s">
        <v>756</v>
      </c>
      <c r="B6156" s="2" t="s">
        <v>819</v>
      </c>
      <c r="C6156" s="35">
        <v>1</v>
      </c>
    </row>
    <row r="6157" spans="1:3">
      <c r="A6157" t="s">
        <v>756</v>
      </c>
      <c r="B6157" s="2" t="s">
        <v>898</v>
      </c>
      <c r="C6157" s="35">
        <v>20</v>
      </c>
    </row>
    <row r="6158" spans="1:3">
      <c r="A6158" t="s">
        <v>756</v>
      </c>
      <c r="B6158" s="2" t="s">
        <v>900</v>
      </c>
      <c r="C6158" s="35">
        <v>3</v>
      </c>
    </row>
    <row r="6159" spans="1:3">
      <c r="A6159" t="s">
        <v>756</v>
      </c>
      <c r="B6159" s="2" t="s">
        <v>841</v>
      </c>
      <c r="C6159" s="35">
        <v>1</v>
      </c>
    </row>
    <row r="6160" spans="1:3">
      <c r="A6160" t="s">
        <v>756</v>
      </c>
      <c r="B6160" s="2" t="s">
        <v>842</v>
      </c>
      <c r="C6160" s="35">
        <v>1</v>
      </c>
    </row>
    <row r="6161" spans="1:3">
      <c r="A6161" t="s">
        <v>756</v>
      </c>
      <c r="B6161" s="2" t="s">
        <v>912</v>
      </c>
      <c r="C6161" s="35">
        <v>22</v>
      </c>
    </row>
    <row r="6162" spans="1:3">
      <c r="A6162" t="s">
        <v>756</v>
      </c>
      <c r="B6162" s="2" t="s">
        <v>913</v>
      </c>
      <c r="C6162" s="35">
        <v>26</v>
      </c>
    </row>
    <row r="6163" spans="1:3">
      <c r="A6163" t="s">
        <v>757</v>
      </c>
      <c r="B6163" s="2" t="s">
        <v>879</v>
      </c>
      <c r="C6163" s="35">
        <v>3</v>
      </c>
    </row>
    <row r="6164" spans="1:3">
      <c r="A6164" t="s">
        <v>757</v>
      </c>
      <c r="B6164" s="2" t="s">
        <v>606</v>
      </c>
      <c r="C6164" s="35">
        <v>1</v>
      </c>
    </row>
    <row r="6165" spans="1:3">
      <c r="A6165" t="s">
        <v>757</v>
      </c>
      <c r="B6165" s="2" t="s">
        <v>906</v>
      </c>
      <c r="C6165" s="35">
        <v>9</v>
      </c>
    </row>
    <row r="6166" spans="1:3">
      <c r="A6166" t="s">
        <v>757</v>
      </c>
      <c r="B6166" s="2" t="s">
        <v>880</v>
      </c>
      <c r="C6166" s="35">
        <v>8</v>
      </c>
    </row>
    <row r="6167" spans="1:3">
      <c r="A6167" t="s">
        <v>757</v>
      </c>
      <c r="B6167" s="2" t="s">
        <v>907</v>
      </c>
      <c r="C6167" s="35">
        <v>22</v>
      </c>
    </row>
    <row r="6168" spans="1:3">
      <c r="A6168" t="s">
        <v>757</v>
      </c>
      <c r="B6168" s="2" t="s">
        <v>908</v>
      </c>
      <c r="C6168" s="35">
        <v>23</v>
      </c>
    </row>
    <row r="6169" spans="1:3">
      <c r="A6169" t="s">
        <v>757</v>
      </c>
      <c r="B6169" s="2" t="s">
        <v>619</v>
      </c>
      <c r="C6169" s="35">
        <v>1</v>
      </c>
    </row>
    <row r="6170" spans="1:3">
      <c r="A6170" t="s">
        <v>757</v>
      </c>
      <c r="B6170" s="2" t="s">
        <v>706</v>
      </c>
      <c r="C6170" s="35">
        <v>11</v>
      </c>
    </row>
    <row r="6171" spans="1:3">
      <c r="A6171" t="s">
        <v>757</v>
      </c>
      <c r="B6171" s="2" t="s">
        <v>729</v>
      </c>
      <c r="C6171" s="35">
        <v>1</v>
      </c>
    </row>
    <row r="6172" spans="1:3">
      <c r="A6172" t="s">
        <v>757</v>
      </c>
      <c r="B6172" s="2" t="s">
        <v>909</v>
      </c>
      <c r="C6172" s="35">
        <v>24</v>
      </c>
    </row>
    <row r="6173" spans="1:3">
      <c r="A6173" t="s">
        <v>757</v>
      </c>
      <c r="B6173" s="2" t="s">
        <v>890</v>
      </c>
      <c r="C6173" s="35">
        <v>1</v>
      </c>
    </row>
    <row r="6174" spans="1:3">
      <c r="A6174" t="s">
        <v>757</v>
      </c>
      <c r="B6174" s="2" t="s">
        <v>922</v>
      </c>
      <c r="C6174" s="35">
        <v>3</v>
      </c>
    </row>
    <row r="6175" spans="1:3">
      <c r="A6175" t="s">
        <v>757</v>
      </c>
      <c r="B6175" s="2" t="s">
        <v>923</v>
      </c>
      <c r="C6175" s="35">
        <v>3</v>
      </c>
    </row>
    <row r="6176" spans="1:3">
      <c r="A6176" t="s">
        <v>757</v>
      </c>
      <c r="B6176" s="2" t="s">
        <v>924</v>
      </c>
      <c r="C6176" s="35">
        <v>3</v>
      </c>
    </row>
    <row r="6177" spans="1:3">
      <c r="A6177" t="s">
        <v>757</v>
      </c>
      <c r="B6177" s="2" t="s">
        <v>910</v>
      </c>
      <c r="C6177" s="35">
        <v>1</v>
      </c>
    </row>
    <row r="6178" spans="1:3">
      <c r="A6178" t="s">
        <v>757</v>
      </c>
      <c r="B6178" s="2" t="s">
        <v>911</v>
      </c>
      <c r="C6178" s="35">
        <v>25</v>
      </c>
    </row>
    <row r="6179" spans="1:3">
      <c r="A6179" t="s">
        <v>757</v>
      </c>
      <c r="B6179" s="2" t="s">
        <v>892</v>
      </c>
      <c r="C6179" s="35">
        <v>19</v>
      </c>
    </row>
    <row r="6180" spans="1:3">
      <c r="A6180" t="s">
        <v>757</v>
      </c>
      <c r="B6180" s="2" t="s">
        <v>893</v>
      </c>
      <c r="C6180" s="35">
        <v>19</v>
      </c>
    </row>
    <row r="6181" spans="1:3">
      <c r="A6181" t="s">
        <v>757</v>
      </c>
      <c r="B6181" s="2" t="s">
        <v>894</v>
      </c>
      <c r="C6181" s="35">
        <v>19</v>
      </c>
    </row>
    <row r="6182" spans="1:3">
      <c r="A6182" t="s">
        <v>757</v>
      </c>
      <c r="B6182" s="2" t="s">
        <v>819</v>
      </c>
      <c r="C6182" s="35">
        <v>1</v>
      </c>
    </row>
    <row r="6183" spans="1:3">
      <c r="A6183" t="s">
        <v>757</v>
      </c>
      <c r="B6183" s="2" t="s">
        <v>898</v>
      </c>
      <c r="C6183" s="35">
        <v>20</v>
      </c>
    </row>
    <row r="6184" spans="1:3">
      <c r="A6184" t="s">
        <v>757</v>
      </c>
      <c r="B6184" s="2" t="s">
        <v>899</v>
      </c>
      <c r="C6184" s="35">
        <v>21</v>
      </c>
    </row>
    <row r="6185" spans="1:3">
      <c r="A6185" t="s">
        <v>757</v>
      </c>
      <c r="B6185" s="2" t="s">
        <v>900</v>
      </c>
      <c r="C6185" s="35">
        <v>3</v>
      </c>
    </row>
    <row r="6186" spans="1:3">
      <c r="A6186" t="s">
        <v>757</v>
      </c>
      <c r="B6186" s="2" t="s">
        <v>841</v>
      </c>
      <c r="C6186" s="35">
        <v>1</v>
      </c>
    </row>
    <row r="6187" spans="1:3">
      <c r="A6187" t="s">
        <v>757</v>
      </c>
      <c r="B6187" s="2" t="s">
        <v>842</v>
      </c>
      <c r="C6187" s="35">
        <v>1</v>
      </c>
    </row>
    <row r="6188" spans="1:3">
      <c r="A6188" t="s">
        <v>757</v>
      </c>
      <c r="B6188" s="2" t="s">
        <v>912</v>
      </c>
      <c r="C6188" s="35">
        <v>22</v>
      </c>
    </row>
    <row r="6189" spans="1:3">
      <c r="A6189" t="s">
        <v>757</v>
      </c>
      <c r="B6189" s="2" t="s">
        <v>913</v>
      </c>
      <c r="C6189" s="35">
        <v>26</v>
      </c>
    </row>
    <row r="6190" spans="1:3">
      <c r="A6190" t="s">
        <v>758</v>
      </c>
      <c r="B6190" s="2" t="s">
        <v>879</v>
      </c>
      <c r="C6190" s="35">
        <v>3</v>
      </c>
    </row>
    <row r="6191" spans="1:3">
      <c r="A6191" t="s">
        <v>758</v>
      </c>
      <c r="B6191" s="2" t="s">
        <v>606</v>
      </c>
      <c r="C6191" s="35">
        <v>1</v>
      </c>
    </row>
    <row r="6192" spans="1:3">
      <c r="A6192" t="s">
        <v>758</v>
      </c>
      <c r="B6192" s="2" t="s">
        <v>906</v>
      </c>
      <c r="C6192" s="35">
        <v>9</v>
      </c>
    </row>
    <row r="6193" spans="1:3">
      <c r="A6193" t="s">
        <v>758</v>
      </c>
      <c r="B6193" s="2" t="s">
        <v>880</v>
      </c>
      <c r="C6193" s="35">
        <v>8</v>
      </c>
    </row>
    <row r="6194" spans="1:3">
      <c r="A6194" t="s">
        <v>758</v>
      </c>
      <c r="B6194" s="2" t="s">
        <v>907</v>
      </c>
      <c r="C6194" s="35">
        <v>22</v>
      </c>
    </row>
    <row r="6195" spans="1:3">
      <c r="A6195" t="s">
        <v>758</v>
      </c>
      <c r="B6195" s="2" t="s">
        <v>908</v>
      </c>
      <c r="C6195" s="35">
        <v>23</v>
      </c>
    </row>
    <row r="6196" spans="1:3">
      <c r="A6196" t="s">
        <v>758</v>
      </c>
      <c r="B6196" s="2" t="s">
        <v>619</v>
      </c>
      <c r="C6196" s="35">
        <v>1</v>
      </c>
    </row>
    <row r="6197" spans="1:3">
      <c r="A6197" t="s">
        <v>758</v>
      </c>
      <c r="B6197" s="2" t="s">
        <v>706</v>
      </c>
      <c r="C6197" s="35">
        <v>11</v>
      </c>
    </row>
    <row r="6198" spans="1:3">
      <c r="A6198" t="s">
        <v>758</v>
      </c>
      <c r="B6198" s="2" t="s">
        <v>729</v>
      </c>
      <c r="C6198" s="35">
        <v>1</v>
      </c>
    </row>
    <row r="6199" spans="1:3">
      <c r="A6199" t="s">
        <v>758</v>
      </c>
      <c r="B6199" s="2" t="s">
        <v>909</v>
      </c>
      <c r="C6199" s="35">
        <v>24</v>
      </c>
    </row>
    <row r="6200" spans="1:3">
      <c r="A6200" t="s">
        <v>758</v>
      </c>
      <c r="B6200" s="2" t="s">
        <v>890</v>
      </c>
      <c r="C6200" s="35">
        <v>1</v>
      </c>
    </row>
    <row r="6201" spans="1:3">
      <c r="A6201" t="s">
        <v>758</v>
      </c>
      <c r="B6201" s="2" t="s">
        <v>922</v>
      </c>
      <c r="C6201" s="35">
        <v>3</v>
      </c>
    </row>
    <row r="6202" spans="1:3">
      <c r="A6202" t="s">
        <v>758</v>
      </c>
      <c r="B6202" s="2" t="s">
        <v>923</v>
      </c>
      <c r="C6202" s="35">
        <v>3</v>
      </c>
    </row>
    <row r="6203" spans="1:3">
      <c r="A6203" t="s">
        <v>758</v>
      </c>
      <c r="B6203" s="2" t="s">
        <v>924</v>
      </c>
      <c r="C6203" s="35">
        <v>3</v>
      </c>
    </row>
    <row r="6204" spans="1:3">
      <c r="A6204" t="s">
        <v>758</v>
      </c>
      <c r="B6204" s="2" t="s">
        <v>910</v>
      </c>
      <c r="C6204" s="35">
        <v>1</v>
      </c>
    </row>
    <row r="6205" spans="1:3">
      <c r="A6205" t="s">
        <v>758</v>
      </c>
      <c r="B6205" s="2" t="s">
        <v>911</v>
      </c>
      <c r="C6205" s="35">
        <v>25</v>
      </c>
    </row>
    <row r="6206" spans="1:3">
      <c r="A6206" t="s">
        <v>758</v>
      </c>
      <c r="B6206" s="2" t="s">
        <v>892</v>
      </c>
      <c r="C6206" s="35">
        <v>19</v>
      </c>
    </row>
    <row r="6207" spans="1:3">
      <c r="A6207" t="s">
        <v>758</v>
      </c>
      <c r="B6207" s="2" t="s">
        <v>893</v>
      </c>
      <c r="C6207" s="35">
        <v>19</v>
      </c>
    </row>
    <row r="6208" spans="1:3">
      <c r="A6208" t="s">
        <v>758</v>
      </c>
      <c r="B6208" s="2" t="s">
        <v>894</v>
      </c>
      <c r="C6208" s="35">
        <v>19</v>
      </c>
    </row>
    <row r="6209" spans="1:3">
      <c r="A6209" t="s">
        <v>758</v>
      </c>
      <c r="B6209" s="2" t="s">
        <v>819</v>
      </c>
      <c r="C6209" s="35">
        <v>1</v>
      </c>
    </row>
    <row r="6210" spans="1:3">
      <c r="A6210" t="s">
        <v>758</v>
      </c>
      <c r="B6210" s="2" t="s">
        <v>898</v>
      </c>
      <c r="C6210" s="35">
        <v>20</v>
      </c>
    </row>
    <row r="6211" spans="1:3">
      <c r="A6211" t="s">
        <v>758</v>
      </c>
      <c r="B6211" s="2" t="s">
        <v>899</v>
      </c>
      <c r="C6211" s="35">
        <v>21</v>
      </c>
    </row>
    <row r="6212" spans="1:3">
      <c r="A6212" t="s">
        <v>758</v>
      </c>
      <c r="B6212" s="2" t="s">
        <v>900</v>
      </c>
      <c r="C6212" s="35">
        <v>3</v>
      </c>
    </row>
    <row r="6213" spans="1:3">
      <c r="A6213" t="s">
        <v>758</v>
      </c>
      <c r="B6213" s="2" t="s">
        <v>841</v>
      </c>
      <c r="C6213" s="35">
        <v>1</v>
      </c>
    </row>
    <row r="6214" spans="1:3">
      <c r="A6214" t="s">
        <v>758</v>
      </c>
      <c r="B6214" s="2" t="s">
        <v>842</v>
      </c>
      <c r="C6214" s="35">
        <v>1</v>
      </c>
    </row>
    <row r="6215" spans="1:3">
      <c r="A6215" t="s">
        <v>758</v>
      </c>
      <c r="B6215" s="2" t="s">
        <v>912</v>
      </c>
      <c r="C6215" s="35">
        <v>22</v>
      </c>
    </row>
    <row r="6216" spans="1:3">
      <c r="A6216" t="s">
        <v>758</v>
      </c>
      <c r="B6216" s="2" t="s">
        <v>913</v>
      </c>
      <c r="C6216" s="35">
        <v>26</v>
      </c>
    </row>
    <row r="6217" spans="1:3">
      <c r="A6217" t="s">
        <v>759</v>
      </c>
      <c r="B6217" s="2" t="s">
        <v>879</v>
      </c>
      <c r="C6217" s="35">
        <v>3</v>
      </c>
    </row>
    <row r="6218" spans="1:3">
      <c r="A6218" t="s">
        <v>759</v>
      </c>
      <c r="B6218" s="2" t="s">
        <v>906</v>
      </c>
      <c r="C6218" s="35">
        <v>9</v>
      </c>
    </row>
    <row r="6219" spans="1:3">
      <c r="A6219" t="s">
        <v>759</v>
      </c>
      <c r="B6219" s="2" t="s">
        <v>908</v>
      </c>
      <c r="C6219" s="35">
        <v>23</v>
      </c>
    </row>
    <row r="6220" spans="1:3">
      <c r="A6220" t="s">
        <v>759</v>
      </c>
      <c r="B6220" s="2" t="s">
        <v>916</v>
      </c>
      <c r="C6220" s="35">
        <v>3</v>
      </c>
    </row>
    <row r="6221" spans="1:3">
      <c r="A6221" t="s">
        <v>759</v>
      </c>
      <c r="B6221" s="2" t="s">
        <v>917</v>
      </c>
      <c r="C6221" s="35">
        <v>27</v>
      </c>
    </row>
    <row r="6222" spans="1:3">
      <c r="A6222" t="s">
        <v>759</v>
      </c>
      <c r="B6222" s="2" t="s">
        <v>885</v>
      </c>
      <c r="C6222" s="35">
        <v>3</v>
      </c>
    </row>
    <row r="6223" spans="1:3">
      <c r="A6223" t="s">
        <v>759</v>
      </c>
      <c r="B6223" s="2" t="s">
        <v>699</v>
      </c>
      <c r="C6223" s="35">
        <v>1</v>
      </c>
    </row>
    <row r="6224" spans="1:3">
      <c r="A6224" t="s">
        <v>759</v>
      </c>
      <c r="B6224" s="2" t="s">
        <v>729</v>
      </c>
      <c r="C6224" s="35">
        <v>1</v>
      </c>
    </row>
    <row r="6225" spans="1:3">
      <c r="A6225" t="s">
        <v>759</v>
      </c>
      <c r="B6225" s="2" t="s">
        <v>920</v>
      </c>
      <c r="C6225" s="35">
        <v>3</v>
      </c>
    </row>
    <row r="6226" spans="1:3">
      <c r="A6226" t="s">
        <v>759</v>
      </c>
      <c r="B6226" s="2" t="s">
        <v>921</v>
      </c>
      <c r="C6226" s="35">
        <v>27</v>
      </c>
    </row>
    <row r="6227" spans="1:3">
      <c r="A6227" t="s">
        <v>759</v>
      </c>
      <c r="B6227" s="2" t="s">
        <v>759</v>
      </c>
      <c r="C6227" s="35">
        <v>1</v>
      </c>
    </row>
    <row r="6228" spans="1:3">
      <c r="A6228" t="s">
        <v>759</v>
      </c>
      <c r="B6228" s="2" t="s">
        <v>890</v>
      </c>
      <c r="C6228" s="35">
        <v>1</v>
      </c>
    </row>
    <row r="6229" spans="1:3">
      <c r="A6229" t="s">
        <v>759</v>
      </c>
      <c r="B6229" s="2" t="s">
        <v>922</v>
      </c>
      <c r="C6229" s="35">
        <v>3</v>
      </c>
    </row>
    <row r="6230" spans="1:3">
      <c r="A6230" t="s">
        <v>759</v>
      </c>
      <c r="B6230" s="2" t="s">
        <v>923</v>
      </c>
      <c r="C6230" s="35">
        <v>3</v>
      </c>
    </row>
    <row r="6231" spans="1:3">
      <c r="A6231" t="s">
        <v>759</v>
      </c>
      <c r="B6231" s="2" t="s">
        <v>924</v>
      </c>
      <c r="C6231" s="35">
        <v>3</v>
      </c>
    </row>
    <row r="6232" spans="1:3">
      <c r="A6232" t="s">
        <v>759</v>
      </c>
      <c r="B6232" s="2" t="s">
        <v>766</v>
      </c>
      <c r="C6232" s="35">
        <v>3</v>
      </c>
    </row>
    <row r="6233" spans="1:3">
      <c r="A6233" t="s">
        <v>759</v>
      </c>
      <c r="B6233" s="2" t="s">
        <v>892</v>
      </c>
      <c r="C6233" s="35">
        <v>19</v>
      </c>
    </row>
    <row r="6234" spans="1:3">
      <c r="A6234" t="s">
        <v>759</v>
      </c>
      <c r="B6234" s="2" t="s">
        <v>893</v>
      </c>
      <c r="C6234" s="35">
        <v>19</v>
      </c>
    </row>
    <row r="6235" spans="1:3">
      <c r="A6235" t="s">
        <v>759</v>
      </c>
      <c r="B6235" s="2" t="s">
        <v>894</v>
      </c>
      <c r="C6235" s="35">
        <v>19</v>
      </c>
    </row>
    <row r="6236" spans="1:3">
      <c r="A6236" t="s">
        <v>759</v>
      </c>
      <c r="B6236" s="2" t="s">
        <v>819</v>
      </c>
      <c r="C6236" s="35">
        <v>1</v>
      </c>
    </row>
    <row r="6237" spans="1:3">
      <c r="A6237" t="s">
        <v>759</v>
      </c>
      <c r="B6237" s="2" t="s">
        <v>899</v>
      </c>
      <c r="C6237" s="35">
        <v>21</v>
      </c>
    </row>
    <row r="6238" spans="1:3">
      <c r="A6238" t="s">
        <v>759</v>
      </c>
      <c r="B6238" s="2" t="s">
        <v>900</v>
      </c>
      <c r="C6238" s="35">
        <v>3</v>
      </c>
    </row>
    <row r="6239" spans="1:3">
      <c r="A6239" t="s">
        <v>759</v>
      </c>
      <c r="B6239" s="2" t="s">
        <v>841</v>
      </c>
      <c r="C6239" s="35">
        <v>1</v>
      </c>
    </row>
    <row r="6240" spans="1:3">
      <c r="A6240" t="s">
        <v>759</v>
      </c>
      <c r="B6240" s="2" t="s">
        <v>842</v>
      </c>
      <c r="C6240" s="35">
        <v>1</v>
      </c>
    </row>
    <row r="6241" spans="1:3">
      <c r="A6241" t="s">
        <v>760</v>
      </c>
      <c r="B6241" s="2" t="s">
        <v>907</v>
      </c>
      <c r="C6241" s="35">
        <v>22</v>
      </c>
    </row>
    <row r="6242" spans="1:3">
      <c r="A6242" t="s">
        <v>760</v>
      </c>
      <c r="B6242" s="2" t="s">
        <v>619</v>
      </c>
      <c r="C6242" s="35">
        <v>1</v>
      </c>
    </row>
    <row r="6243" spans="1:3">
      <c r="A6243" t="s">
        <v>760</v>
      </c>
      <c r="B6243" s="2" t="s">
        <v>916</v>
      </c>
      <c r="C6243" s="35">
        <v>3</v>
      </c>
    </row>
    <row r="6244" spans="1:3">
      <c r="A6244" t="s">
        <v>760</v>
      </c>
      <c r="B6244" s="2" t="s">
        <v>917</v>
      </c>
      <c r="C6244" s="35">
        <v>27</v>
      </c>
    </row>
    <row r="6245" spans="1:3">
      <c r="A6245" t="s">
        <v>760</v>
      </c>
      <c r="B6245" s="2" t="s">
        <v>729</v>
      </c>
      <c r="C6245" s="35">
        <v>1</v>
      </c>
    </row>
    <row r="6246" spans="1:3">
      <c r="A6246" t="s">
        <v>760</v>
      </c>
      <c r="B6246" s="2" t="s">
        <v>920</v>
      </c>
      <c r="C6246" s="35">
        <v>3</v>
      </c>
    </row>
    <row r="6247" spans="1:3">
      <c r="A6247" t="s">
        <v>760</v>
      </c>
      <c r="B6247" s="2" t="s">
        <v>921</v>
      </c>
      <c r="C6247" s="35">
        <v>27</v>
      </c>
    </row>
    <row r="6248" spans="1:3">
      <c r="A6248" t="s">
        <v>760</v>
      </c>
      <c r="B6248" s="2" t="s">
        <v>909</v>
      </c>
      <c r="C6248" s="35">
        <v>24</v>
      </c>
    </row>
    <row r="6249" spans="1:3">
      <c r="A6249" t="s">
        <v>760</v>
      </c>
      <c r="B6249" s="2" t="s">
        <v>890</v>
      </c>
      <c r="C6249" s="35">
        <v>1</v>
      </c>
    </row>
    <row r="6250" spans="1:3">
      <c r="A6250" t="s">
        <v>760</v>
      </c>
      <c r="B6250" s="2" t="s">
        <v>922</v>
      </c>
      <c r="C6250" s="35">
        <v>3</v>
      </c>
    </row>
    <row r="6251" spans="1:3">
      <c r="A6251" t="s">
        <v>760</v>
      </c>
      <c r="B6251" s="2" t="s">
        <v>923</v>
      </c>
      <c r="C6251" s="35">
        <v>3</v>
      </c>
    </row>
    <row r="6252" spans="1:3">
      <c r="A6252" t="s">
        <v>760</v>
      </c>
      <c r="B6252" s="2" t="s">
        <v>924</v>
      </c>
      <c r="C6252" s="35">
        <v>3</v>
      </c>
    </row>
    <row r="6253" spans="1:3">
      <c r="A6253" t="s">
        <v>760</v>
      </c>
      <c r="B6253" s="2" t="s">
        <v>910</v>
      </c>
      <c r="C6253" s="35">
        <v>1</v>
      </c>
    </row>
    <row r="6254" spans="1:3">
      <c r="A6254" t="s">
        <v>760</v>
      </c>
      <c r="B6254" s="2" t="s">
        <v>911</v>
      </c>
      <c r="C6254" s="35">
        <v>25</v>
      </c>
    </row>
    <row r="6255" spans="1:3">
      <c r="A6255" t="s">
        <v>760</v>
      </c>
      <c r="B6255" s="2" t="s">
        <v>898</v>
      </c>
      <c r="C6255" s="35">
        <v>20</v>
      </c>
    </row>
    <row r="6256" spans="1:3">
      <c r="A6256" t="s">
        <v>760</v>
      </c>
      <c r="B6256" s="2" t="s">
        <v>899</v>
      </c>
      <c r="C6256" s="35">
        <v>21</v>
      </c>
    </row>
    <row r="6257" spans="1:3">
      <c r="A6257" t="s">
        <v>760</v>
      </c>
      <c r="B6257" s="2" t="s">
        <v>912</v>
      </c>
      <c r="C6257" s="35">
        <v>22</v>
      </c>
    </row>
    <row r="6258" spans="1:3">
      <c r="A6258" t="s">
        <v>909</v>
      </c>
      <c r="B6258" s="2" t="s">
        <v>907</v>
      </c>
      <c r="C6258" s="35">
        <v>22</v>
      </c>
    </row>
    <row r="6259" spans="1:3">
      <c r="A6259" t="s">
        <v>909</v>
      </c>
      <c r="B6259" s="2" t="s">
        <v>916</v>
      </c>
      <c r="C6259" s="35">
        <v>3</v>
      </c>
    </row>
    <row r="6260" spans="1:3">
      <c r="A6260" t="s">
        <v>909</v>
      </c>
      <c r="B6260" s="2" t="s">
        <v>917</v>
      </c>
      <c r="C6260" s="35">
        <v>27</v>
      </c>
    </row>
    <row r="6261" spans="1:3">
      <c r="A6261" t="s">
        <v>909</v>
      </c>
      <c r="B6261" s="2" t="s">
        <v>729</v>
      </c>
      <c r="C6261" s="35">
        <v>1</v>
      </c>
    </row>
    <row r="6262" spans="1:3">
      <c r="A6262" t="s">
        <v>909</v>
      </c>
      <c r="B6262" s="2" t="s">
        <v>920</v>
      </c>
      <c r="C6262" s="35">
        <v>3</v>
      </c>
    </row>
    <row r="6263" spans="1:3">
      <c r="A6263" t="s">
        <v>909</v>
      </c>
      <c r="B6263" s="2" t="s">
        <v>921</v>
      </c>
      <c r="C6263" s="35">
        <v>27</v>
      </c>
    </row>
    <row r="6264" spans="1:3">
      <c r="A6264" t="s">
        <v>909</v>
      </c>
      <c r="B6264" s="2" t="s">
        <v>910</v>
      </c>
      <c r="C6264" s="35">
        <v>1</v>
      </c>
    </row>
    <row r="6265" spans="1:3">
      <c r="A6265" t="s">
        <v>909</v>
      </c>
      <c r="B6265" s="2" t="s">
        <v>911</v>
      </c>
      <c r="C6265" s="35">
        <v>25</v>
      </c>
    </row>
    <row r="6266" spans="1:3">
      <c r="A6266" t="s">
        <v>909</v>
      </c>
      <c r="B6266" s="2" t="s">
        <v>899</v>
      </c>
      <c r="C6266" s="35">
        <v>21</v>
      </c>
    </row>
    <row r="6267" spans="1:3">
      <c r="A6267" t="s">
        <v>909</v>
      </c>
      <c r="B6267" s="2" t="s">
        <v>912</v>
      </c>
      <c r="C6267" s="35">
        <v>22</v>
      </c>
    </row>
    <row r="6268" spans="1:3">
      <c r="A6268" t="s">
        <v>508</v>
      </c>
      <c r="B6268" s="2" t="s">
        <v>879</v>
      </c>
      <c r="C6268" s="35">
        <v>3</v>
      </c>
    </row>
    <row r="6269" spans="1:3">
      <c r="A6269" t="s">
        <v>508</v>
      </c>
      <c r="B6269" s="2" t="s">
        <v>907</v>
      </c>
      <c r="C6269" s="35">
        <v>22</v>
      </c>
    </row>
    <row r="6270" spans="1:3">
      <c r="A6270" t="s">
        <v>508</v>
      </c>
      <c r="B6270" s="2" t="s">
        <v>908</v>
      </c>
      <c r="C6270" s="35">
        <v>23</v>
      </c>
    </row>
    <row r="6271" spans="1:3">
      <c r="A6271" t="s">
        <v>508</v>
      </c>
      <c r="B6271" s="2" t="s">
        <v>890</v>
      </c>
      <c r="C6271" s="35">
        <v>1</v>
      </c>
    </row>
    <row r="6272" spans="1:3">
      <c r="A6272" t="s">
        <v>508</v>
      </c>
      <c r="B6272" s="2" t="s">
        <v>899</v>
      </c>
      <c r="C6272" s="35">
        <v>21</v>
      </c>
    </row>
    <row r="6273" spans="1:3">
      <c r="A6273" t="s">
        <v>508</v>
      </c>
      <c r="B6273" s="2" t="s">
        <v>900</v>
      </c>
      <c r="C6273" s="35">
        <v>3</v>
      </c>
    </row>
    <row r="6274" spans="1:3">
      <c r="A6274" t="s">
        <v>508</v>
      </c>
      <c r="B6274" s="2" t="s">
        <v>841</v>
      </c>
      <c r="C6274" s="35">
        <v>1</v>
      </c>
    </row>
    <row r="6275" spans="1:3">
      <c r="A6275" t="s">
        <v>508</v>
      </c>
      <c r="B6275" s="2" t="s">
        <v>842</v>
      </c>
      <c r="C6275" s="35">
        <v>1</v>
      </c>
    </row>
    <row r="6276" spans="1:3">
      <c r="A6276" t="s">
        <v>508</v>
      </c>
      <c r="B6276" s="2" t="s">
        <v>912</v>
      </c>
      <c r="C6276" s="35">
        <v>22</v>
      </c>
    </row>
    <row r="6277" spans="1:3">
      <c r="A6277" t="s">
        <v>761</v>
      </c>
      <c r="B6277" s="2" t="s">
        <v>879</v>
      </c>
      <c r="C6277" s="35">
        <v>3</v>
      </c>
    </row>
    <row r="6278" spans="1:3">
      <c r="A6278" t="s">
        <v>761</v>
      </c>
      <c r="B6278" s="2" t="s">
        <v>906</v>
      </c>
      <c r="C6278" s="35">
        <v>9</v>
      </c>
    </row>
    <row r="6279" spans="1:3">
      <c r="A6279" t="s">
        <v>761</v>
      </c>
      <c r="B6279" s="2" t="s">
        <v>908</v>
      </c>
      <c r="C6279" s="35">
        <v>23</v>
      </c>
    </row>
    <row r="6280" spans="1:3">
      <c r="A6280" t="s">
        <v>761</v>
      </c>
      <c r="B6280" s="2" t="s">
        <v>916</v>
      </c>
      <c r="C6280" s="35">
        <v>3</v>
      </c>
    </row>
    <row r="6281" spans="1:3">
      <c r="A6281" t="s">
        <v>761</v>
      </c>
      <c r="B6281" s="2" t="s">
        <v>917</v>
      </c>
      <c r="C6281" s="35">
        <v>27</v>
      </c>
    </row>
    <row r="6282" spans="1:3">
      <c r="A6282" t="s">
        <v>761</v>
      </c>
      <c r="B6282" s="2" t="s">
        <v>885</v>
      </c>
      <c r="C6282" s="35">
        <v>3</v>
      </c>
    </row>
    <row r="6283" spans="1:3">
      <c r="A6283" t="s">
        <v>761</v>
      </c>
      <c r="B6283" s="2" t="s">
        <v>927</v>
      </c>
      <c r="C6283" s="35">
        <v>1</v>
      </c>
    </row>
    <row r="6284" spans="1:3">
      <c r="A6284" t="s">
        <v>761</v>
      </c>
      <c r="B6284" s="2" t="s">
        <v>729</v>
      </c>
      <c r="C6284" s="35">
        <v>1</v>
      </c>
    </row>
    <row r="6285" spans="1:3">
      <c r="A6285" t="s">
        <v>761</v>
      </c>
      <c r="B6285" s="2" t="s">
        <v>920</v>
      </c>
      <c r="C6285" s="35">
        <v>3</v>
      </c>
    </row>
    <row r="6286" spans="1:3">
      <c r="A6286" t="s">
        <v>761</v>
      </c>
      <c r="B6286" s="2" t="s">
        <v>921</v>
      </c>
      <c r="C6286" s="35">
        <v>27</v>
      </c>
    </row>
    <row r="6287" spans="1:3">
      <c r="A6287" t="s">
        <v>761</v>
      </c>
      <c r="B6287" s="2" t="s">
        <v>890</v>
      </c>
      <c r="C6287" s="35">
        <v>1</v>
      </c>
    </row>
    <row r="6288" spans="1:3">
      <c r="A6288" t="s">
        <v>761</v>
      </c>
      <c r="B6288" s="2" t="s">
        <v>922</v>
      </c>
      <c r="C6288" s="35">
        <v>3</v>
      </c>
    </row>
    <row r="6289" spans="1:3">
      <c r="A6289" t="s">
        <v>761</v>
      </c>
      <c r="B6289" s="2" t="s">
        <v>923</v>
      </c>
      <c r="C6289" s="35">
        <v>3</v>
      </c>
    </row>
    <row r="6290" spans="1:3">
      <c r="A6290" t="s">
        <v>761</v>
      </c>
      <c r="B6290" s="2" t="s">
        <v>924</v>
      </c>
      <c r="C6290" s="35">
        <v>3</v>
      </c>
    </row>
    <row r="6291" spans="1:3">
      <c r="A6291" t="s">
        <v>761</v>
      </c>
      <c r="B6291" s="2" t="s">
        <v>766</v>
      </c>
      <c r="C6291" s="35">
        <v>3</v>
      </c>
    </row>
    <row r="6292" spans="1:3">
      <c r="A6292" t="s">
        <v>761</v>
      </c>
      <c r="B6292" s="2" t="s">
        <v>892</v>
      </c>
      <c r="C6292" s="35">
        <v>19</v>
      </c>
    </row>
    <row r="6293" spans="1:3">
      <c r="A6293" t="s">
        <v>761</v>
      </c>
      <c r="B6293" s="2" t="s">
        <v>893</v>
      </c>
      <c r="C6293" s="35">
        <v>19</v>
      </c>
    </row>
    <row r="6294" spans="1:3">
      <c r="A6294" t="s">
        <v>761</v>
      </c>
      <c r="B6294" s="2" t="s">
        <v>894</v>
      </c>
      <c r="C6294" s="35">
        <v>19</v>
      </c>
    </row>
    <row r="6295" spans="1:3">
      <c r="A6295" t="s">
        <v>761</v>
      </c>
      <c r="B6295" s="2" t="s">
        <v>819</v>
      </c>
      <c r="C6295" s="35">
        <v>1</v>
      </c>
    </row>
    <row r="6296" spans="1:3">
      <c r="A6296" t="s">
        <v>761</v>
      </c>
      <c r="B6296" s="2" t="s">
        <v>899</v>
      </c>
      <c r="C6296" s="35">
        <v>21</v>
      </c>
    </row>
    <row r="6297" spans="1:3">
      <c r="A6297" t="s">
        <v>761</v>
      </c>
      <c r="B6297" s="2" t="s">
        <v>900</v>
      </c>
      <c r="C6297" s="35">
        <v>3</v>
      </c>
    </row>
    <row r="6298" spans="1:3">
      <c r="A6298" t="s">
        <v>761</v>
      </c>
      <c r="B6298" s="2" t="s">
        <v>841</v>
      </c>
      <c r="C6298" s="35">
        <v>1</v>
      </c>
    </row>
    <row r="6299" spans="1:3">
      <c r="A6299" t="s">
        <v>761</v>
      </c>
      <c r="B6299" s="2" t="s">
        <v>842</v>
      </c>
      <c r="C6299" s="35">
        <v>1</v>
      </c>
    </row>
    <row r="6300" spans="1:3">
      <c r="A6300" t="s">
        <v>762</v>
      </c>
      <c r="B6300" s="2" t="s">
        <v>879</v>
      </c>
      <c r="C6300" s="35">
        <v>3</v>
      </c>
    </row>
    <row r="6301" spans="1:3">
      <c r="A6301" t="s">
        <v>762</v>
      </c>
      <c r="B6301" s="2" t="s">
        <v>914</v>
      </c>
      <c r="C6301" s="35">
        <v>9</v>
      </c>
    </row>
    <row r="6302" spans="1:3">
      <c r="A6302" t="s">
        <v>762</v>
      </c>
      <c r="B6302" s="2" t="s">
        <v>915</v>
      </c>
      <c r="C6302" s="35">
        <v>1</v>
      </c>
    </row>
    <row r="6303" spans="1:3">
      <c r="A6303" t="s">
        <v>762</v>
      </c>
      <c r="B6303" s="2" t="s">
        <v>906</v>
      </c>
      <c r="C6303" s="35">
        <v>9</v>
      </c>
    </row>
    <row r="6304" spans="1:3">
      <c r="A6304" t="s">
        <v>762</v>
      </c>
      <c r="B6304" s="2" t="s">
        <v>907</v>
      </c>
      <c r="C6304" s="35">
        <v>22</v>
      </c>
    </row>
    <row r="6305" spans="1:3">
      <c r="A6305" t="s">
        <v>762</v>
      </c>
      <c r="B6305" s="2" t="s">
        <v>908</v>
      </c>
      <c r="C6305" s="35">
        <v>23</v>
      </c>
    </row>
    <row r="6306" spans="1:3">
      <c r="A6306" t="s">
        <v>762</v>
      </c>
      <c r="B6306" s="2" t="s">
        <v>663</v>
      </c>
      <c r="C6306" s="35">
        <v>1</v>
      </c>
    </row>
    <row r="6307" spans="1:3">
      <c r="A6307" t="s">
        <v>762</v>
      </c>
      <c r="B6307" s="2" t="s">
        <v>916</v>
      </c>
      <c r="C6307" s="35">
        <v>3</v>
      </c>
    </row>
    <row r="6308" spans="1:3">
      <c r="A6308" t="s">
        <v>762</v>
      </c>
      <c r="B6308" s="2" t="s">
        <v>882</v>
      </c>
      <c r="C6308" s="35">
        <v>3</v>
      </c>
    </row>
    <row r="6309" spans="1:3">
      <c r="A6309" t="s">
        <v>762</v>
      </c>
      <c r="B6309" s="2" t="s">
        <v>883</v>
      </c>
      <c r="C6309" s="35">
        <v>3</v>
      </c>
    </row>
    <row r="6310" spans="1:3">
      <c r="A6310" t="s">
        <v>762</v>
      </c>
      <c r="B6310" s="2" t="s">
        <v>884</v>
      </c>
      <c r="C6310" s="35">
        <v>3</v>
      </c>
    </row>
    <row r="6311" spans="1:3">
      <c r="A6311" t="s">
        <v>762</v>
      </c>
      <c r="B6311" s="2" t="s">
        <v>917</v>
      </c>
      <c r="C6311" s="35">
        <v>27</v>
      </c>
    </row>
    <row r="6312" spans="1:3">
      <c r="A6312" t="s">
        <v>762</v>
      </c>
      <c r="B6312" s="2" t="s">
        <v>885</v>
      </c>
      <c r="C6312" s="35">
        <v>3</v>
      </c>
    </row>
    <row r="6313" spans="1:3">
      <c r="A6313" t="s">
        <v>762</v>
      </c>
      <c r="B6313" s="2" t="s">
        <v>918</v>
      </c>
      <c r="C6313" s="35">
        <v>28</v>
      </c>
    </row>
    <row r="6314" spans="1:3">
      <c r="A6314" t="s">
        <v>762</v>
      </c>
      <c r="B6314" s="2" t="s">
        <v>919</v>
      </c>
      <c r="C6314" s="35">
        <v>28</v>
      </c>
    </row>
    <row r="6315" spans="1:3">
      <c r="A6315" t="s">
        <v>762</v>
      </c>
      <c r="B6315" s="2" t="s">
        <v>729</v>
      </c>
      <c r="C6315" s="35">
        <v>1</v>
      </c>
    </row>
    <row r="6316" spans="1:3">
      <c r="A6316" t="s">
        <v>762</v>
      </c>
      <c r="B6316" s="2" t="s">
        <v>920</v>
      </c>
      <c r="C6316" s="35">
        <v>3</v>
      </c>
    </row>
    <row r="6317" spans="1:3">
      <c r="A6317" t="s">
        <v>762</v>
      </c>
      <c r="B6317" s="2" t="s">
        <v>921</v>
      </c>
      <c r="C6317" s="35">
        <v>27</v>
      </c>
    </row>
    <row r="6318" spans="1:3">
      <c r="A6318" t="s">
        <v>762</v>
      </c>
      <c r="B6318" s="2" t="s">
        <v>890</v>
      </c>
      <c r="C6318" s="35">
        <v>1</v>
      </c>
    </row>
    <row r="6319" spans="1:3">
      <c r="A6319" t="s">
        <v>762</v>
      </c>
      <c r="B6319" s="2" t="s">
        <v>922</v>
      </c>
      <c r="C6319" s="35">
        <v>3</v>
      </c>
    </row>
    <row r="6320" spans="1:3">
      <c r="A6320" t="s">
        <v>762</v>
      </c>
      <c r="B6320" s="2" t="s">
        <v>923</v>
      </c>
      <c r="C6320" s="35">
        <v>3</v>
      </c>
    </row>
    <row r="6321" spans="1:3">
      <c r="A6321" t="s">
        <v>762</v>
      </c>
      <c r="B6321" s="2" t="s">
        <v>924</v>
      </c>
      <c r="C6321" s="35">
        <v>3</v>
      </c>
    </row>
    <row r="6322" spans="1:3">
      <c r="A6322" t="s">
        <v>762</v>
      </c>
      <c r="B6322" s="2" t="s">
        <v>892</v>
      </c>
      <c r="C6322" s="35">
        <v>19</v>
      </c>
    </row>
    <row r="6323" spans="1:3">
      <c r="A6323" t="s">
        <v>762</v>
      </c>
      <c r="B6323" s="2" t="s">
        <v>893</v>
      </c>
      <c r="C6323" s="35">
        <v>19</v>
      </c>
    </row>
    <row r="6324" spans="1:3">
      <c r="A6324" t="s">
        <v>762</v>
      </c>
      <c r="B6324" s="2" t="s">
        <v>894</v>
      </c>
      <c r="C6324" s="35">
        <v>19</v>
      </c>
    </row>
    <row r="6325" spans="1:3">
      <c r="A6325" t="s">
        <v>762</v>
      </c>
      <c r="B6325" s="2" t="s">
        <v>895</v>
      </c>
      <c r="C6325" s="35">
        <v>3</v>
      </c>
    </row>
    <row r="6326" spans="1:3">
      <c r="A6326" t="s">
        <v>762</v>
      </c>
      <c r="B6326" s="2" t="s">
        <v>896</v>
      </c>
      <c r="C6326" s="35">
        <v>3</v>
      </c>
    </row>
    <row r="6327" spans="1:3">
      <c r="A6327" t="s">
        <v>762</v>
      </c>
      <c r="B6327" s="2" t="s">
        <v>819</v>
      </c>
      <c r="C6327" s="35">
        <v>1</v>
      </c>
    </row>
    <row r="6328" spans="1:3">
      <c r="A6328" t="s">
        <v>762</v>
      </c>
      <c r="B6328" s="2" t="s">
        <v>897</v>
      </c>
      <c r="C6328" s="35">
        <v>3</v>
      </c>
    </row>
    <row r="6329" spans="1:3">
      <c r="A6329" t="s">
        <v>762</v>
      </c>
      <c r="B6329" s="2" t="s">
        <v>925</v>
      </c>
      <c r="C6329" s="35">
        <v>28</v>
      </c>
    </row>
    <row r="6330" spans="1:3">
      <c r="A6330" t="s">
        <v>762</v>
      </c>
      <c r="B6330" s="2" t="s">
        <v>899</v>
      </c>
      <c r="C6330" s="35">
        <v>21</v>
      </c>
    </row>
    <row r="6331" spans="1:3">
      <c r="A6331" t="s">
        <v>762</v>
      </c>
      <c r="B6331" s="2" t="s">
        <v>900</v>
      </c>
      <c r="C6331" s="35">
        <v>3</v>
      </c>
    </row>
    <row r="6332" spans="1:3">
      <c r="A6332" t="s">
        <v>762</v>
      </c>
      <c r="B6332" s="2" t="s">
        <v>841</v>
      </c>
      <c r="C6332" s="35">
        <v>1</v>
      </c>
    </row>
    <row r="6333" spans="1:3">
      <c r="A6333" t="s">
        <v>762</v>
      </c>
      <c r="B6333" s="2" t="s">
        <v>842</v>
      </c>
      <c r="C6333" s="35">
        <v>1</v>
      </c>
    </row>
    <row r="6334" spans="1:3">
      <c r="A6334" t="s">
        <v>762</v>
      </c>
      <c r="B6334" s="2" t="s">
        <v>901</v>
      </c>
      <c r="C6334" s="35">
        <v>3</v>
      </c>
    </row>
    <row r="6335" spans="1:3">
      <c r="A6335" t="s">
        <v>762</v>
      </c>
      <c r="B6335" s="2" t="s">
        <v>912</v>
      </c>
      <c r="C6335" s="35">
        <v>22</v>
      </c>
    </row>
    <row r="6336" spans="1:3">
      <c r="A6336" t="s">
        <v>762</v>
      </c>
      <c r="B6336" s="2" t="s">
        <v>854</v>
      </c>
      <c r="C6336" s="35">
        <v>3</v>
      </c>
    </row>
    <row r="6337" spans="1:3">
      <c r="A6337" t="s">
        <v>762</v>
      </c>
      <c r="B6337" s="2" t="s">
        <v>868</v>
      </c>
      <c r="C6337" s="35">
        <v>5</v>
      </c>
    </row>
    <row r="6338" spans="1:3">
      <c r="A6338" t="s">
        <v>762</v>
      </c>
      <c r="B6338" s="2" t="s">
        <v>926</v>
      </c>
      <c r="C6338" s="35">
        <v>28</v>
      </c>
    </row>
    <row r="6339" spans="1:3">
      <c r="A6339" t="s">
        <v>922</v>
      </c>
      <c r="B6339" s="2" t="s">
        <v>879</v>
      </c>
      <c r="C6339" s="35">
        <v>3</v>
      </c>
    </row>
    <row r="6340" spans="1:3">
      <c r="A6340" t="s">
        <v>922</v>
      </c>
      <c r="B6340" s="2" t="s">
        <v>914</v>
      </c>
      <c r="C6340" s="35">
        <v>9</v>
      </c>
    </row>
    <row r="6341" spans="1:3">
      <c r="A6341" t="s">
        <v>922</v>
      </c>
      <c r="B6341" s="2" t="s">
        <v>915</v>
      </c>
      <c r="C6341" s="35">
        <v>1</v>
      </c>
    </row>
    <row r="6342" spans="1:3">
      <c r="A6342" t="s">
        <v>922</v>
      </c>
      <c r="B6342" s="2" t="s">
        <v>906</v>
      </c>
      <c r="C6342" s="35">
        <v>9</v>
      </c>
    </row>
    <row r="6343" spans="1:3">
      <c r="A6343" t="s">
        <v>922</v>
      </c>
      <c r="B6343" s="2" t="s">
        <v>907</v>
      </c>
      <c r="C6343" s="35">
        <v>22</v>
      </c>
    </row>
    <row r="6344" spans="1:3">
      <c r="A6344" t="s">
        <v>922</v>
      </c>
      <c r="B6344" s="2" t="s">
        <v>908</v>
      </c>
      <c r="C6344" s="35">
        <v>23</v>
      </c>
    </row>
    <row r="6345" spans="1:3">
      <c r="A6345" t="s">
        <v>922</v>
      </c>
      <c r="B6345" s="2" t="s">
        <v>663</v>
      </c>
      <c r="C6345" s="35">
        <v>1</v>
      </c>
    </row>
    <row r="6346" spans="1:3">
      <c r="A6346" t="s">
        <v>922</v>
      </c>
      <c r="B6346" s="2" t="s">
        <v>916</v>
      </c>
      <c r="C6346" s="35">
        <v>3</v>
      </c>
    </row>
    <row r="6347" spans="1:3">
      <c r="A6347" t="s">
        <v>922</v>
      </c>
      <c r="B6347" s="2" t="s">
        <v>882</v>
      </c>
      <c r="C6347" s="35">
        <v>3</v>
      </c>
    </row>
    <row r="6348" spans="1:3">
      <c r="A6348" t="s">
        <v>922</v>
      </c>
      <c r="B6348" s="2" t="s">
        <v>883</v>
      </c>
      <c r="C6348" s="35">
        <v>3</v>
      </c>
    </row>
    <row r="6349" spans="1:3">
      <c r="A6349" t="s">
        <v>922</v>
      </c>
      <c r="B6349" s="2" t="s">
        <v>884</v>
      </c>
      <c r="C6349" s="35">
        <v>3</v>
      </c>
    </row>
    <row r="6350" spans="1:3">
      <c r="A6350" t="s">
        <v>922</v>
      </c>
      <c r="B6350" s="2" t="s">
        <v>917</v>
      </c>
      <c r="C6350" s="35">
        <v>27</v>
      </c>
    </row>
    <row r="6351" spans="1:3">
      <c r="A6351" t="s">
        <v>922</v>
      </c>
      <c r="B6351" s="2" t="s">
        <v>885</v>
      </c>
      <c r="C6351" s="35">
        <v>3</v>
      </c>
    </row>
    <row r="6352" spans="1:3">
      <c r="A6352" t="s">
        <v>922</v>
      </c>
      <c r="B6352" s="2" t="s">
        <v>918</v>
      </c>
      <c r="C6352" s="35">
        <v>28</v>
      </c>
    </row>
    <row r="6353" spans="1:3">
      <c r="A6353" t="s">
        <v>922</v>
      </c>
      <c r="B6353" s="2" t="s">
        <v>919</v>
      </c>
      <c r="C6353" s="35">
        <v>28</v>
      </c>
    </row>
    <row r="6354" spans="1:3">
      <c r="A6354" t="s">
        <v>922</v>
      </c>
      <c r="B6354" s="2" t="s">
        <v>729</v>
      </c>
      <c r="C6354" s="35">
        <v>1</v>
      </c>
    </row>
    <row r="6355" spans="1:3">
      <c r="A6355" t="s">
        <v>922</v>
      </c>
      <c r="B6355" s="2" t="s">
        <v>920</v>
      </c>
      <c r="C6355" s="35">
        <v>3</v>
      </c>
    </row>
    <row r="6356" spans="1:3">
      <c r="A6356" t="s">
        <v>922</v>
      </c>
      <c r="B6356" s="2" t="s">
        <v>921</v>
      </c>
      <c r="C6356" s="35">
        <v>27</v>
      </c>
    </row>
    <row r="6357" spans="1:3">
      <c r="A6357" t="s">
        <v>922</v>
      </c>
      <c r="B6357" s="2" t="s">
        <v>762</v>
      </c>
      <c r="C6357" s="35">
        <v>3</v>
      </c>
    </row>
    <row r="6358" spans="1:3">
      <c r="A6358" t="s">
        <v>922</v>
      </c>
      <c r="B6358" s="2" t="s">
        <v>890</v>
      </c>
      <c r="C6358" s="35">
        <v>1</v>
      </c>
    </row>
    <row r="6359" spans="1:3">
      <c r="A6359" t="s">
        <v>922</v>
      </c>
      <c r="B6359" s="2" t="s">
        <v>777</v>
      </c>
      <c r="C6359" s="35">
        <v>1</v>
      </c>
    </row>
    <row r="6360" spans="1:3">
      <c r="A6360" t="s">
        <v>922</v>
      </c>
      <c r="B6360" s="2" t="s">
        <v>778</v>
      </c>
      <c r="C6360" s="35">
        <v>1</v>
      </c>
    </row>
    <row r="6361" spans="1:3">
      <c r="A6361" t="s">
        <v>922</v>
      </c>
      <c r="B6361" s="2" t="s">
        <v>892</v>
      </c>
      <c r="C6361" s="35">
        <v>19</v>
      </c>
    </row>
    <row r="6362" spans="1:3">
      <c r="A6362" t="s">
        <v>922</v>
      </c>
      <c r="B6362" s="2" t="s">
        <v>893</v>
      </c>
      <c r="C6362" s="35">
        <v>19</v>
      </c>
    </row>
    <row r="6363" spans="1:3">
      <c r="A6363" t="s">
        <v>922</v>
      </c>
      <c r="B6363" s="2" t="s">
        <v>894</v>
      </c>
      <c r="C6363" s="35">
        <v>19</v>
      </c>
    </row>
    <row r="6364" spans="1:3">
      <c r="A6364" t="s">
        <v>922</v>
      </c>
      <c r="B6364" s="2" t="s">
        <v>895</v>
      </c>
      <c r="C6364" s="35">
        <v>3</v>
      </c>
    </row>
    <row r="6365" spans="1:3">
      <c r="A6365" t="s">
        <v>922</v>
      </c>
      <c r="B6365" s="2" t="s">
        <v>896</v>
      </c>
      <c r="C6365" s="35">
        <v>3</v>
      </c>
    </row>
    <row r="6366" spans="1:3">
      <c r="A6366" t="s">
        <v>922</v>
      </c>
      <c r="B6366" s="2" t="s">
        <v>819</v>
      </c>
      <c r="C6366" s="35">
        <v>1</v>
      </c>
    </row>
    <row r="6367" spans="1:3">
      <c r="A6367" t="s">
        <v>922</v>
      </c>
      <c r="B6367" s="2" t="s">
        <v>897</v>
      </c>
      <c r="C6367" s="35">
        <v>3</v>
      </c>
    </row>
    <row r="6368" spans="1:3">
      <c r="A6368" t="s">
        <v>922</v>
      </c>
      <c r="B6368" s="2" t="s">
        <v>925</v>
      </c>
      <c r="C6368" s="35">
        <v>28</v>
      </c>
    </row>
    <row r="6369" spans="1:3">
      <c r="A6369" t="s">
        <v>922</v>
      </c>
      <c r="B6369" s="2" t="s">
        <v>899</v>
      </c>
      <c r="C6369" s="35">
        <v>21</v>
      </c>
    </row>
    <row r="6370" spans="1:3">
      <c r="A6370" t="s">
        <v>922</v>
      </c>
      <c r="B6370" s="2" t="s">
        <v>900</v>
      </c>
      <c r="C6370" s="35">
        <v>3</v>
      </c>
    </row>
    <row r="6371" spans="1:3">
      <c r="A6371" t="s">
        <v>922</v>
      </c>
      <c r="B6371" s="2" t="s">
        <v>841</v>
      </c>
      <c r="C6371" s="35">
        <v>1</v>
      </c>
    </row>
    <row r="6372" spans="1:3">
      <c r="A6372" t="s">
        <v>922</v>
      </c>
      <c r="B6372" s="2" t="s">
        <v>842</v>
      </c>
      <c r="C6372" s="35">
        <v>1</v>
      </c>
    </row>
    <row r="6373" spans="1:3">
      <c r="A6373" t="s">
        <v>922</v>
      </c>
      <c r="B6373" s="2" t="s">
        <v>901</v>
      </c>
      <c r="C6373" s="35">
        <v>3</v>
      </c>
    </row>
    <row r="6374" spans="1:3">
      <c r="A6374" t="s">
        <v>922</v>
      </c>
      <c r="B6374" s="2" t="s">
        <v>912</v>
      </c>
      <c r="C6374" s="35">
        <v>22</v>
      </c>
    </row>
    <row r="6375" spans="1:3">
      <c r="A6375" t="s">
        <v>922</v>
      </c>
      <c r="B6375" s="2" t="s">
        <v>854</v>
      </c>
      <c r="C6375" s="35">
        <v>3</v>
      </c>
    </row>
    <row r="6376" spans="1:3">
      <c r="A6376" t="s">
        <v>922</v>
      </c>
      <c r="B6376" s="2" t="s">
        <v>868</v>
      </c>
      <c r="C6376" s="35">
        <v>5</v>
      </c>
    </row>
    <row r="6377" spans="1:3">
      <c r="A6377" t="s">
        <v>922</v>
      </c>
      <c r="B6377" s="2" t="s">
        <v>926</v>
      </c>
      <c r="C6377" s="35">
        <v>28</v>
      </c>
    </row>
    <row r="6378" spans="1:3">
      <c r="A6378" t="s">
        <v>923</v>
      </c>
      <c r="B6378" s="2" t="s">
        <v>879</v>
      </c>
      <c r="C6378" s="35">
        <v>3</v>
      </c>
    </row>
    <row r="6379" spans="1:3">
      <c r="A6379" t="s">
        <v>923</v>
      </c>
      <c r="B6379" s="2" t="s">
        <v>914</v>
      </c>
      <c r="C6379" s="35">
        <v>9</v>
      </c>
    </row>
    <row r="6380" spans="1:3">
      <c r="A6380" t="s">
        <v>923</v>
      </c>
      <c r="B6380" s="2" t="s">
        <v>915</v>
      </c>
      <c r="C6380" s="35">
        <v>1</v>
      </c>
    </row>
    <row r="6381" spans="1:3">
      <c r="A6381" t="s">
        <v>923</v>
      </c>
      <c r="B6381" s="2" t="s">
        <v>906</v>
      </c>
      <c r="C6381" s="35">
        <v>9</v>
      </c>
    </row>
    <row r="6382" spans="1:3">
      <c r="A6382" t="s">
        <v>923</v>
      </c>
      <c r="B6382" s="2" t="s">
        <v>907</v>
      </c>
      <c r="C6382" s="35">
        <v>22</v>
      </c>
    </row>
    <row r="6383" spans="1:3">
      <c r="A6383" t="s">
        <v>923</v>
      </c>
      <c r="B6383" s="2" t="s">
        <v>908</v>
      </c>
      <c r="C6383" s="35">
        <v>23</v>
      </c>
    </row>
    <row r="6384" spans="1:3">
      <c r="A6384" t="s">
        <v>923</v>
      </c>
      <c r="B6384" s="2" t="s">
        <v>663</v>
      </c>
      <c r="C6384" s="35">
        <v>1</v>
      </c>
    </row>
    <row r="6385" spans="1:3">
      <c r="A6385" t="s">
        <v>923</v>
      </c>
      <c r="B6385" s="2" t="s">
        <v>916</v>
      </c>
      <c r="C6385" s="35">
        <v>3</v>
      </c>
    </row>
    <row r="6386" spans="1:3">
      <c r="A6386" t="s">
        <v>923</v>
      </c>
      <c r="B6386" s="2" t="s">
        <v>882</v>
      </c>
      <c r="C6386" s="35">
        <v>3</v>
      </c>
    </row>
    <row r="6387" spans="1:3">
      <c r="A6387" t="s">
        <v>923</v>
      </c>
      <c r="B6387" s="2" t="s">
        <v>883</v>
      </c>
      <c r="C6387" s="35">
        <v>3</v>
      </c>
    </row>
    <row r="6388" spans="1:3">
      <c r="A6388" t="s">
        <v>923</v>
      </c>
      <c r="B6388" s="2" t="s">
        <v>884</v>
      </c>
      <c r="C6388" s="35">
        <v>3</v>
      </c>
    </row>
    <row r="6389" spans="1:3">
      <c r="A6389" t="s">
        <v>923</v>
      </c>
      <c r="B6389" s="2" t="s">
        <v>917</v>
      </c>
      <c r="C6389" s="35">
        <v>27</v>
      </c>
    </row>
    <row r="6390" spans="1:3">
      <c r="A6390" t="s">
        <v>923</v>
      </c>
      <c r="B6390" s="2" t="s">
        <v>885</v>
      </c>
      <c r="C6390" s="35">
        <v>3</v>
      </c>
    </row>
    <row r="6391" spans="1:3">
      <c r="A6391" t="s">
        <v>923</v>
      </c>
      <c r="B6391" s="2" t="s">
        <v>918</v>
      </c>
      <c r="C6391" s="35">
        <v>28</v>
      </c>
    </row>
    <row r="6392" spans="1:3">
      <c r="A6392" t="s">
        <v>923</v>
      </c>
      <c r="B6392" s="2" t="s">
        <v>919</v>
      </c>
      <c r="C6392" s="35">
        <v>28</v>
      </c>
    </row>
    <row r="6393" spans="1:3">
      <c r="A6393" t="s">
        <v>923</v>
      </c>
      <c r="B6393" s="2" t="s">
        <v>729</v>
      </c>
      <c r="C6393" s="35">
        <v>1</v>
      </c>
    </row>
    <row r="6394" spans="1:3">
      <c r="A6394" t="s">
        <v>923</v>
      </c>
      <c r="B6394" s="2" t="s">
        <v>920</v>
      </c>
      <c r="C6394" s="35">
        <v>3</v>
      </c>
    </row>
    <row r="6395" spans="1:3">
      <c r="A6395" t="s">
        <v>923</v>
      </c>
      <c r="B6395" s="2" t="s">
        <v>921</v>
      </c>
      <c r="C6395" s="35">
        <v>27</v>
      </c>
    </row>
    <row r="6396" spans="1:3">
      <c r="A6396" t="s">
        <v>923</v>
      </c>
      <c r="B6396" s="2" t="s">
        <v>762</v>
      </c>
      <c r="C6396" s="35">
        <v>3</v>
      </c>
    </row>
    <row r="6397" spans="1:3">
      <c r="A6397" t="s">
        <v>923</v>
      </c>
      <c r="B6397" s="2" t="s">
        <v>890</v>
      </c>
      <c r="C6397" s="35">
        <v>1</v>
      </c>
    </row>
    <row r="6398" spans="1:3">
      <c r="A6398" t="s">
        <v>923</v>
      </c>
      <c r="B6398" s="2" t="s">
        <v>892</v>
      </c>
      <c r="C6398" s="35">
        <v>19</v>
      </c>
    </row>
    <row r="6399" spans="1:3">
      <c r="A6399" t="s">
        <v>923</v>
      </c>
      <c r="B6399" s="2" t="s">
        <v>893</v>
      </c>
      <c r="C6399" s="35">
        <v>19</v>
      </c>
    </row>
    <row r="6400" spans="1:3">
      <c r="A6400" t="s">
        <v>923</v>
      </c>
      <c r="B6400" s="2" t="s">
        <v>894</v>
      </c>
      <c r="C6400" s="35">
        <v>19</v>
      </c>
    </row>
    <row r="6401" spans="1:3">
      <c r="A6401" t="s">
        <v>923</v>
      </c>
      <c r="B6401" s="2" t="s">
        <v>895</v>
      </c>
      <c r="C6401" s="35">
        <v>3</v>
      </c>
    </row>
    <row r="6402" spans="1:3">
      <c r="A6402" t="s">
        <v>923</v>
      </c>
      <c r="B6402" s="2" t="s">
        <v>896</v>
      </c>
      <c r="C6402" s="35">
        <v>3</v>
      </c>
    </row>
    <row r="6403" spans="1:3">
      <c r="A6403" t="s">
        <v>923</v>
      </c>
      <c r="B6403" s="2" t="s">
        <v>819</v>
      </c>
      <c r="C6403" s="35">
        <v>1</v>
      </c>
    </row>
    <row r="6404" spans="1:3">
      <c r="A6404" t="s">
        <v>923</v>
      </c>
      <c r="B6404" s="2" t="s">
        <v>897</v>
      </c>
      <c r="C6404" s="35">
        <v>3</v>
      </c>
    </row>
    <row r="6405" spans="1:3">
      <c r="A6405" t="s">
        <v>923</v>
      </c>
      <c r="B6405" s="2" t="s">
        <v>925</v>
      </c>
      <c r="C6405" s="35">
        <v>28</v>
      </c>
    </row>
    <row r="6406" spans="1:3">
      <c r="A6406" t="s">
        <v>923</v>
      </c>
      <c r="B6406" s="2" t="s">
        <v>899</v>
      </c>
      <c r="C6406" s="35">
        <v>21</v>
      </c>
    </row>
    <row r="6407" spans="1:3">
      <c r="A6407" t="s">
        <v>923</v>
      </c>
      <c r="B6407" s="2" t="s">
        <v>900</v>
      </c>
      <c r="C6407" s="35">
        <v>3</v>
      </c>
    </row>
    <row r="6408" spans="1:3">
      <c r="A6408" t="s">
        <v>923</v>
      </c>
      <c r="B6408" s="2" t="s">
        <v>841</v>
      </c>
      <c r="C6408" s="35">
        <v>1</v>
      </c>
    </row>
    <row r="6409" spans="1:3">
      <c r="A6409" t="s">
        <v>923</v>
      </c>
      <c r="B6409" s="2" t="s">
        <v>842</v>
      </c>
      <c r="C6409" s="35">
        <v>1</v>
      </c>
    </row>
    <row r="6410" spans="1:3">
      <c r="A6410" t="s">
        <v>923</v>
      </c>
      <c r="B6410" s="2" t="s">
        <v>901</v>
      </c>
      <c r="C6410" s="35">
        <v>3</v>
      </c>
    </row>
    <row r="6411" spans="1:3">
      <c r="A6411" t="s">
        <v>923</v>
      </c>
      <c r="B6411" s="2" t="s">
        <v>912</v>
      </c>
      <c r="C6411" s="35">
        <v>22</v>
      </c>
    </row>
    <row r="6412" spans="1:3">
      <c r="A6412" t="s">
        <v>923</v>
      </c>
      <c r="B6412" s="2" t="s">
        <v>854</v>
      </c>
      <c r="C6412" s="35">
        <v>3</v>
      </c>
    </row>
    <row r="6413" spans="1:3">
      <c r="A6413" t="s">
        <v>923</v>
      </c>
      <c r="B6413" s="2" t="s">
        <v>868</v>
      </c>
      <c r="C6413" s="35">
        <v>5</v>
      </c>
    </row>
    <row r="6414" spans="1:3">
      <c r="A6414" t="s">
        <v>923</v>
      </c>
      <c r="B6414" s="2" t="s">
        <v>926</v>
      </c>
      <c r="C6414" s="35">
        <v>28</v>
      </c>
    </row>
    <row r="6415" spans="1:3">
      <c r="A6415" t="s">
        <v>924</v>
      </c>
      <c r="B6415" s="2" t="s">
        <v>879</v>
      </c>
      <c r="C6415" s="35">
        <v>3</v>
      </c>
    </row>
    <row r="6416" spans="1:3">
      <c r="A6416" t="s">
        <v>924</v>
      </c>
      <c r="B6416" s="2" t="s">
        <v>914</v>
      </c>
      <c r="C6416" s="35">
        <v>9</v>
      </c>
    </row>
    <row r="6417" spans="1:3">
      <c r="A6417" t="s">
        <v>924</v>
      </c>
      <c r="B6417" s="2" t="s">
        <v>915</v>
      </c>
      <c r="C6417" s="35">
        <v>1</v>
      </c>
    </row>
    <row r="6418" spans="1:3">
      <c r="A6418" t="s">
        <v>924</v>
      </c>
      <c r="B6418" s="2" t="s">
        <v>906</v>
      </c>
      <c r="C6418" s="35">
        <v>9</v>
      </c>
    </row>
    <row r="6419" spans="1:3">
      <c r="A6419" t="s">
        <v>924</v>
      </c>
      <c r="B6419" s="2" t="s">
        <v>907</v>
      </c>
      <c r="C6419" s="35">
        <v>22</v>
      </c>
    </row>
    <row r="6420" spans="1:3">
      <c r="A6420" t="s">
        <v>924</v>
      </c>
      <c r="B6420" s="2" t="s">
        <v>908</v>
      </c>
      <c r="C6420" s="35">
        <v>23</v>
      </c>
    </row>
    <row r="6421" spans="1:3">
      <c r="A6421" t="s">
        <v>924</v>
      </c>
      <c r="B6421" s="2" t="s">
        <v>663</v>
      </c>
      <c r="C6421" s="35">
        <v>1</v>
      </c>
    </row>
    <row r="6422" spans="1:3">
      <c r="A6422" t="s">
        <v>924</v>
      </c>
      <c r="B6422" s="2" t="s">
        <v>916</v>
      </c>
      <c r="C6422" s="35">
        <v>3</v>
      </c>
    </row>
    <row r="6423" spans="1:3">
      <c r="A6423" t="s">
        <v>924</v>
      </c>
      <c r="B6423" s="2" t="s">
        <v>882</v>
      </c>
      <c r="C6423" s="35">
        <v>3</v>
      </c>
    </row>
    <row r="6424" spans="1:3">
      <c r="A6424" t="s">
        <v>924</v>
      </c>
      <c r="B6424" s="2" t="s">
        <v>883</v>
      </c>
      <c r="C6424" s="35">
        <v>3</v>
      </c>
    </row>
    <row r="6425" spans="1:3">
      <c r="A6425" t="s">
        <v>924</v>
      </c>
      <c r="B6425" s="2" t="s">
        <v>884</v>
      </c>
      <c r="C6425" s="35">
        <v>3</v>
      </c>
    </row>
    <row r="6426" spans="1:3">
      <c r="A6426" t="s">
        <v>924</v>
      </c>
      <c r="B6426" s="2" t="s">
        <v>917</v>
      </c>
      <c r="C6426" s="35">
        <v>27</v>
      </c>
    </row>
    <row r="6427" spans="1:3">
      <c r="A6427" t="s">
        <v>924</v>
      </c>
      <c r="B6427" s="2" t="s">
        <v>885</v>
      </c>
      <c r="C6427" s="35">
        <v>3</v>
      </c>
    </row>
    <row r="6428" spans="1:3">
      <c r="A6428" t="s">
        <v>924</v>
      </c>
      <c r="B6428" s="2" t="s">
        <v>918</v>
      </c>
      <c r="C6428" s="35">
        <v>28</v>
      </c>
    </row>
    <row r="6429" spans="1:3">
      <c r="A6429" t="s">
        <v>924</v>
      </c>
      <c r="B6429" s="2" t="s">
        <v>919</v>
      </c>
      <c r="C6429" s="35">
        <v>28</v>
      </c>
    </row>
    <row r="6430" spans="1:3">
      <c r="A6430" t="s">
        <v>924</v>
      </c>
      <c r="B6430" s="2" t="s">
        <v>729</v>
      </c>
      <c r="C6430" s="35">
        <v>1</v>
      </c>
    </row>
    <row r="6431" spans="1:3">
      <c r="A6431" t="s">
        <v>924</v>
      </c>
      <c r="B6431" s="2" t="s">
        <v>920</v>
      </c>
      <c r="C6431" s="35">
        <v>3</v>
      </c>
    </row>
    <row r="6432" spans="1:3">
      <c r="A6432" t="s">
        <v>924</v>
      </c>
      <c r="B6432" s="2" t="s">
        <v>921</v>
      </c>
      <c r="C6432" s="35">
        <v>27</v>
      </c>
    </row>
    <row r="6433" spans="1:3">
      <c r="A6433" t="s">
        <v>924</v>
      </c>
      <c r="B6433" s="2" t="s">
        <v>762</v>
      </c>
      <c r="C6433" s="35">
        <v>3</v>
      </c>
    </row>
    <row r="6434" spans="1:3">
      <c r="A6434" t="s">
        <v>924</v>
      </c>
      <c r="B6434" s="2" t="s">
        <v>890</v>
      </c>
      <c r="C6434" s="35">
        <v>1</v>
      </c>
    </row>
    <row r="6435" spans="1:3">
      <c r="A6435" t="s">
        <v>924</v>
      </c>
      <c r="B6435" s="2" t="s">
        <v>892</v>
      </c>
      <c r="C6435" s="35">
        <v>19</v>
      </c>
    </row>
    <row r="6436" spans="1:3">
      <c r="A6436" t="s">
        <v>924</v>
      </c>
      <c r="B6436" s="2" t="s">
        <v>893</v>
      </c>
      <c r="C6436" s="35">
        <v>19</v>
      </c>
    </row>
    <row r="6437" spans="1:3">
      <c r="A6437" t="s">
        <v>924</v>
      </c>
      <c r="B6437" s="2" t="s">
        <v>894</v>
      </c>
      <c r="C6437" s="35">
        <v>19</v>
      </c>
    </row>
    <row r="6438" spans="1:3">
      <c r="A6438" t="s">
        <v>924</v>
      </c>
      <c r="B6438" s="2" t="s">
        <v>895</v>
      </c>
      <c r="C6438" s="35">
        <v>3</v>
      </c>
    </row>
    <row r="6439" spans="1:3">
      <c r="A6439" t="s">
        <v>924</v>
      </c>
      <c r="B6439" s="2" t="s">
        <v>896</v>
      </c>
      <c r="C6439" s="35">
        <v>3</v>
      </c>
    </row>
    <row r="6440" spans="1:3">
      <c r="A6440" t="s">
        <v>924</v>
      </c>
      <c r="B6440" s="2" t="s">
        <v>819</v>
      </c>
      <c r="C6440" s="35">
        <v>1</v>
      </c>
    </row>
    <row r="6441" spans="1:3">
      <c r="A6441" t="s">
        <v>924</v>
      </c>
      <c r="B6441" s="2" t="s">
        <v>897</v>
      </c>
      <c r="C6441" s="35">
        <v>3</v>
      </c>
    </row>
    <row r="6442" spans="1:3">
      <c r="A6442" t="s">
        <v>924</v>
      </c>
      <c r="B6442" s="2" t="s">
        <v>925</v>
      </c>
      <c r="C6442" s="35">
        <v>28</v>
      </c>
    </row>
    <row r="6443" spans="1:3">
      <c r="A6443" t="s">
        <v>924</v>
      </c>
      <c r="B6443" s="2" t="s">
        <v>899</v>
      </c>
      <c r="C6443" s="35">
        <v>21</v>
      </c>
    </row>
    <row r="6444" spans="1:3">
      <c r="A6444" t="s">
        <v>924</v>
      </c>
      <c r="B6444" s="2" t="s">
        <v>900</v>
      </c>
      <c r="C6444" s="35">
        <v>3</v>
      </c>
    </row>
    <row r="6445" spans="1:3">
      <c r="A6445" t="s">
        <v>924</v>
      </c>
      <c r="B6445" s="2" t="s">
        <v>841</v>
      </c>
      <c r="C6445" s="35">
        <v>1</v>
      </c>
    </row>
    <row r="6446" spans="1:3">
      <c r="A6446" t="s">
        <v>924</v>
      </c>
      <c r="B6446" s="2" t="s">
        <v>842</v>
      </c>
      <c r="C6446" s="35">
        <v>1</v>
      </c>
    </row>
    <row r="6447" spans="1:3">
      <c r="A6447" t="s">
        <v>924</v>
      </c>
      <c r="B6447" s="2" t="s">
        <v>901</v>
      </c>
      <c r="C6447" s="35">
        <v>3</v>
      </c>
    </row>
    <row r="6448" spans="1:3">
      <c r="A6448" t="s">
        <v>924</v>
      </c>
      <c r="B6448" s="2" t="s">
        <v>912</v>
      </c>
      <c r="C6448" s="35">
        <v>22</v>
      </c>
    </row>
    <row r="6449" spans="1:3">
      <c r="A6449" t="s">
        <v>924</v>
      </c>
      <c r="B6449" s="2" t="s">
        <v>854</v>
      </c>
      <c r="C6449" s="35">
        <v>3</v>
      </c>
    </row>
    <row r="6450" spans="1:3">
      <c r="A6450" t="s">
        <v>924</v>
      </c>
      <c r="B6450" s="2" t="s">
        <v>868</v>
      </c>
      <c r="C6450" s="35">
        <v>5</v>
      </c>
    </row>
    <row r="6451" spans="1:3">
      <c r="A6451" t="s">
        <v>924</v>
      </c>
      <c r="B6451" s="2" t="s">
        <v>926</v>
      </c>
      <c r="C6451" s="35">
        <v>28</v>
      </c>
    </row>
    <row r="6452" spans="1:3">
      <c r="A6452" t="s">
        <v>763</v>
      </c>
      <c r="B6452" s="2" t="s">
        <v>879</v>
      </c>
      <c r="C6452" s="35">
        <v>3</v>
      </c>
    </row>
    <row r="6453" spans="1:3">
      <c r="A6453" t="s">
        <v>763</v>
      </c>
      <c r="B6453" s="2" t="s">
        <v>914</v>
      </c>
      <c r="C6453" s="35">
        <v>9</v>
      </c>
    </row>
    <row r="6454" spans="1:3">
      <c r="A6454" t="s">
        <v>763</v>
      </c>
      <c r="B6454" s="2" t="s">
        <v>915</v>
      </c>
      <c r="C6454" s="35">
        <v>1</v>
      </c>
    </row>
    <row r="6455" spans="1:3">
      <c r="A6455" t="s">
        <v>763</v>
      </c>
      <c r="B6455" s="2" t="s">
        <v>906</v>
      </c>
      <c r="C6455" s="35">
        <v>9</v>
      </c>
    </row>
    <row r="6456" spans="1:3">
      <c r="A6456" t="s">
        <v>763</v>
      </c>
      <c r="B6456" s="2" t="s">
        <v>907</v>
      </c>
      <c r="C6456" s="35">
        <v>22</v>
      </c>
    </row>
    <row r="6457" spans="1:3">
      <c r="A6457" t="s">
        <v>763</v>
      </c>
      <c r="B6457" s="2" t="s">
        <v>908</v>
      </c>
      <c r="C6457" s="35">
        <v>23</v>
      </c>
    </row>
    <row r="6458" spans="1:3">
      <c r="A6458" t="s">
        <v>763</v>
      </c>
      <c r="B6458" s="2" t="s">
        <v>619</v>
      </c>
      <c r="C6458" s="35">
        <v>1</v>
      </c>
    </row>
    <row r="6459" spans="1:3">
      <c r="A6459" t="s">
        <v>763</v>
      </c>
      <c r="B6459" s="2" t="s">
        <v>663</v>
      </c>
      <c r="C6459" s="35">
        <v>1</v>
      </c>
    </row>
    <row r="6460" spans="1:3">
      <c r="A6460" t="s">
        <v>763</v>
      </c>
      <c r="B6460" s="2" t="s">
        <v>916</v>
      </c>
      <c r="C6460" s="35">
        <v>3</v>
      </c>
    </row>
    <row r="6461" spans="1:3">
      <c r="A6461" t="s">
        <v>763</v>
      </c>
      <c r="B6461" s="2" t="s">
        <v>882</v>
      </c>
      <c r="C6461" s="35">
        <v>3</v>
      </c>
    </row>
    <row r="6462" spans="1:3">
      <c r="A6462" t="s">
        <v>763</v>
      </c>
      <c r="B6462" s="2" t="s">
        <v>883</v>
      </c>
      <c r="C6462" s="35">
        <v>3</v>
      </c>
    </row>
    <row r="6463" spans="1:3">
      <c r="A6463" t="s">
        <v>763</v>
      </c>
      <c r="B6463" s="2" t="s">
        <v>884</v>
      </c>
      <c r="C6463" s="35">
        <v>3</v>
      </c>
    </row>
    <row r="6464" spans="1:3">
      <c r="A6464" t="s">
        <v>763</v>
      </c>
      <c r="B6464" s="2" t="s">
        <v>917</v>
      </c>
      <c r="C6464" s="35">
        <v>27</v>
      </c>
    </row>
    <row r="6465" spans="1:3">
      <c r="A6465" t="s">
        <v>763</v>
      </c>
      <c r="B6465" s="2" t="s">
        <v>885</v>
      </c>
      <c r="C6465" s="35">
        <v>3</v>
      </c>
    </row>
    <row r="6466" spans="1:3">
      <c r="A6466" t="s">
        <v>763</v>
      </c>
      <c r="B6466" s="2" t="s">
        <v>918</v>
      </c>
      <c r="C6466" s="35">
        <v>28</v>
      </c>
    </row>
    <row r="6467" spans="1:3">
      <c r="A6467" t="s">
        <v>763</v>
      </c>
      <c r="B6467" s="2" t="s">
        <v>919</v>
      </c>
      <c r="C6467" s="35">
        <v>28</v>
      </c>
    </row>
    <row r="6468" spans="1:3">
      <c r="A6468" t="s">
        <v>763</v>
      </c>
      <c r="B6468" s="2" t="s">
        <v>729</v>
      </c>
      <c r="C6468" s="35">
        <v>1</v>
      </c>
    </row>
    <row r="6469" spans="1:3">
      <c r="A6469" t="s">
        <v>763</v>
      </c>
      <c r="B6469" s="2" t="s">
        <v>920</v>
      </c>
      <c r="C6469" s="35">
        <v>3</v>
      </c>
    </row>
    <row r="6470" spans="1:3">
      <c r="A6470" t="s">
        <v>763</v>
      </c>
      <c r="B6470" s="2" t="s">
        <v>921</v>
      </c>
      <c r="C6470" s="35">
        <v>27</v>
      </c>
    </row>
    <row r="6471" spans="1:3">
      <c r="A6471" t="s">
        <v>763</v>
      </c>
      <c r="B6471" s="2" t="s">
        <v>762</v>
      </c>
      <c r="C6471" s="35">
        <v>3</v>
      </c>
    </row>
    <row r="6472" spans="1:3">
      <c r="A6472" t="s">
        <v>763</v>
      </c>
      <c r="B6472" s="2" t="s">
        <v>890</v>
      </c>
      <c r="C6472" s="35">
        <v>1</v>
      </c>
    </row>
    <row r="6473" spans="1:3">
      <c r="A6473" t="s">
        <v>763</v>
      </c>
      <c r="B6473" s="2" t="s">
        <v>892</v>
      </c>
      <c r="C6473" s="35">
        <v>19</v>
      </c>
    </row>
    <row r="6474" spans="1:3">
      <c r="A6474" t="s">
        <v>763</v>
      </c>
      <c r="B6474" s="2" t="s">
        <v>893</v>
      </c>
      <c r="C6474" s="35">
        <v>19</v>
      </c>
    </row>
    <row r="6475" spans="1:3">
      <c r="A6475" t="s">
        <v>763</v>
      </c>
      <c r="B6475" s="2" t="s">
        <v>894</v>
      </c>
      <c r="C6475" s="35">
        <v>19</v>
      </c>
    </row>
    <row r="6476" spans="1:3">
      <c r="A6476" t="s">
        <v>763</v>
      </c>
      <c r="B6476" s="2" t="s">
        <v>895</v>
      </c>
      <c r="C6476" s="35">
        <v>3</v>
      </c>
    </row>
    <row r="6477" spans="1:3">
      <c r="A6477" t="s">
        <v>763</v>
      </c>
      <c r="B6477" s="2" t="s">
        <v>896</v>
      </c>
      <c r="C6477" s="35">
        <v>3</v>
      </c>
    </row>
    <row r="6478" spans="1:3">
      <c r="A6478" t="s">
        <v>763</v>
      </c>
      <c r="B6478" s="2" t="s">
        <v>819</v>
      </c>
      <c r="C6478" s="35">
        <v>1</v>
      </c>
    </row>
    <row r="6479" spans="1:3">
      <c r="A6479" t="s">
        <v>763</v>
      </c>
      <c r="B6479" s="2" t="s">
        <v>897</v>
      </c>
      <c r="C6479" s="35">
        <v>3</v>
      </c>
    </row>
    <row r="6480" spans="1:3">
      <c r="A6480" t="s">
        <v>763</v>
      </c>
      <c r="B6480" s="2" t="s">
        <v>925</v>
      </c>
      <c r="C6480" s="35">
        <v>28</v>
      </c>
    </row>
    <row r="6481" spans="1:3">
      <c r="A6481" t="s">
        <v>763</v>
      </c>
      <c r="B6481" s="2" t="s">
        <v>899</v>
      </c>
      <c r="C6481" s="35">
        <v>21</v>
      </c>
    </row>
    <row r="6482" spans="1:3">
      <c r="A6482" t="s">
        <v>763</v>
      </c>
      <c r="B6482" s="2" t="s">
        <v>900</v>
      </c>
      <c r="C6482" s="35">
        <v>3</v>
      </c>
    </row>
    <row r="6483" spans="1:3">
      <c r="A6483" t="s">
        <v>763</v>
      </c>
      <c r="B6483" s="2" t="s">
        <v>841</v>
      </c>
      <c r="C6483" s="35">
        <v>1</v>
      </c>
    </row>
    <row r="6484" spans="1:3">
      <c r="A6484" t="s">
        <v>763</v>
      </c>
      <c r="B6484" s="2" t="s">
        <v>842</v>
      </c>
      <c r="C6484" s="35">
        <v>1</v>
      </c>
    </row>
    <row r="6485" spans="1:3">
      <c r="A6485" t="s">
        <v>763</v>
      </c>
      <c r="B6485" s="2" t="s">
        <v>901</v>
      </c>
      <c r="C6485" s="35">
        <v>3</v>
      </c>
    </row>
    <row r="6486" spans="1:3">
      <c r="A6486" t="s">
        <v>763</v>
      </c>
      <c r="B6486" s="2" t="s">
        <v>912</v>
      </c>
      <c r="C6486" s="35">
        <v>22</v>
      </c>
    </row>
    <row r="6487" spans="1:3">
      <c r="A6487" t="s">
        <v>763</v>
      </c>
      <c r="B6487" s="2" t="s">
        <v>854</v>
      </c>
      <c r="C6487" s="35">
        <v>3</v>
      </c>
    </row>
    <row r="6488" spans="1:3">
      <c r="A6488" t="s">
        <v>763</v>
      </c>
      <c r="B6488" s="2" t="s">
        <v>868</v>
      </c>
      <c r="C6488" s="35">
        <v>5</v>
      </c>
    </row>
    <row r="6489" spans="1:3">
      <c r="A6489" t="s">
        <v>763</v>
      </c>
      <c r="B6489" s="2" t="s">
        <v>926</v>
      </c>
      <c r="C6489" s="35">
        <v>28</v>
      </c>
    </row>
    <row r="6490" spans="1:3">
      <c r="A6490" s="2" t="s">
        <v>764</v>
      </c>
      <c r="B6490" s="2" t="s">
        <v>907</v>
      </c>
      <c r="C6490" s="35">
        <v>22</v>
      </c>
    </row>
    <row r="6491" spans="1:3">
      <c r="A6491" s="2" t="s">
        <v>764</v>
      </c>
      <c r="B6491" s="2" t="s">
        <v>916</v>
      </c>
      <c r="C6491" s="35">
        <v>3</v>
      </c>
    </row>
    <row r="6492" spans="1:3">
      <c r="A6492" s="2" t="s">
        <v>764</v>
      </c>
      <c r="B6492" s="2" t="s">
        <v>917</v>
      </c>
      <c r="C6492" s="35">
        <v>27</v>
      </c>
    </row>
    <row r="6493" spans="1:3">
      <c r="A6493" s="2" t="s">
        <v>764</v>
      </c>
      <c r="B6493" s="2" t="s">
        <v>920</v>
      </c>
      <c r="C6493" s="35">
        <v>3</v>
      </c>
    </row>
    <row r="6494" spans="1:3">
      <c r="A6494" s="2" t="s">
        <v>764</v>
      </c>
      <c r="B6494" s="2" t="s">
        <v>921</v>
      </c>
      <c r="C6494" s="35">
        <v>27</v>
      </c>
    </row>
    <row r="6495" spans="1:3">
      <c r="A6495" s="2" t="s">
        <v>764</v>
      </c>
      <c r="B6495" s="2" t="s">
        <v>909</v>
      </c>
      <c r="C6495" s="35">
        <v>24</v>
      </c>
    </row>
    <row r="6496" spans="1:3">
      <c r="A6496" s="2" t="s">
        <v>764</v>
      </c>
      <c r="B6496" s="2" t="s">
        <v>910</v>
      </c>
      <c r="C6496" s="35">
        <v>1</v>
      </c>
    </row>
    <row r="6497" spans="1:3">
      <c r="A6497" s="2" t="s">
        <v>764</v>
      </c>
      <c r="B6497" s="2" t="s">
        <v>911</v>
      </c>
      <c r="C6497" s="35">
        <v>25</v>
      </c>
    </row>
    <row r="6498" spans="1:3">
      <c r="A6498" s="2" t="s">
        <v>764</v>
      </c>
      <c r="B6498" s="2" t="s">
        <v>898</v>
      </c>
      <c r="C6498" s="35">
        <v>20</v>
      </c>
    </row>
    <row r="6499" spans="1:3">
      <c r="A6499" s="2" t="s">
        <v>764</v>
      </c>
      <c r="B6499" s="2" t="s">
        <v>841</v>
      </c>
      <c r="C6499" s="35">
        <v>1</v>
      </c>
    </row>
    <row r="6500" spans="1:3">
      <c r="A6500" s="2" t="s">
        <v>764</v>
      </c>
      <c r="B6500" s="2" t="s">
        <v>842</v>
      </c>
      <c r="C6500" s="35">
        <v>1</v>
      </c>
    </row>
    <row r="6501" spans="1:3">
      <c r="A6501" s="2" t="s">
        <v>764</v>
      </c>
      <c r="B6501" s="2" t="s">
        <v>912</v>
      </c>
      <c r="C6501" s="35">
        <v>22</v>
      </c>
    </row>
    <row r="6502" spans="1:3">
      <c r="A6502" t="s">
        <v>765</v>
      </c>
      <c r="B6502" s="2" t="s">
        <v>879</v>
      </c>
      <c r="C6502" s="35">
        <v>3</v>
      </c>
    </row>
    <row r="6503" spans="1:3">
      <c r="A6503" t="s">
        <v>765</v>
      </c>
      <c r="B6503" s="2" t="s">
        <v>914</v>
      </c>
      <c r="C6503" s="35">
        <v>9</v>
      </c>
    </row>
    <row r="6504" spans="1:3">
      <c r="A6504" t="s">
        <v>765</v>
      </c>
      <c r="B6504" s="2" t="s">
        <v>915</v>
      </c>
      <c r="C6504" s="35">
        <v>1</v>
      </c>
    </row>
    <row r="6505" spans="1:3">
      <c r="A6505" t="s">
        <v>765</v>
      </c>
      <c r="B6505" s="2" t="s">
        <v>906</v>
      </c>
      <c r="C6505" s="35">
        <v>9</v>
      </c>
    </row>
    <row r="6506" spans="1:3">
      <c r="A6506" t="s">
        <v>765</v>
      </c>
      <c r="B6506" s="2" t="s">
        <v>907</v>
      </c>
      <c r="C6506" s="35">
        <v>22</v>
      </c>
    </row>
    <row r="6507" spans="1:3">
      <c r="A6507" t="s">
        <v>765</v>
      </c>
      <c r="B6507" s="2" t="s">
        <v>908</v>
      </c>
      <c r="C6507" s="35">
        <v>23</v>
      </c>
    </row>
    <row r="6508" spans="1:3">
      <c r="A6508" t="s">
        <v>765</v>
      </c>
      <c r="B6508" s="2" t="s">
        <v>619</v>
      </c>
      <c r="C6508" s="35">
        <v>1</v>
      </c>
    </row>
    <row r="6509" spans="1:3">
      <c r="A6509" t="s">
        <v>765</v>
      </c>
      <c r="B6509" s="2" t="s">
        <v>663</v>
      </c>
      <c r="C6509" s="35">
        <v>1</v>
      </c>
    </row>
    <row r="6510" spans="1:3">
      <c r="A6510" t="s">
        <v>765</v>
      </c>
      <c r="B6510" s="2" t="s">
        <v>916</v>
      </c>
      <c r="C6510" s="35">
        <v>3</v>
      </c>
    </row>
    <row r="6511" spans="1:3">
      <c r="A6511" t="s">
        <v>765</v>
      </c>
      <c r="B6511" s="2" t="s">
        <v>882</v>
      </c>
      <c r="C6511" s="35">
        <v>3</v>
      </c>
    </row>
    <row r="6512" spans="1:3">
      <c r="A6512" t="s">
        <v>765</v>
      </c>
      <c r="B6512" s="2" t="s">
        <v>883</v>
      </c>
      <c r="C6512" s="35">
        <v>3</v>
      </c>
    </row>
    <row r="6513" spans="1:3">
      <c r="A6513" t="s">
        <v>765</v>
      </c>
      <c r="B6513" s="2" t="s">
        <v>884</v>
      </c>
      <c r="C6513" s="35">
        <v>3</v>
      </c>
    </row>
    <row r="6514" spans="1:3">
      <c r="A6514" t="s">
        <v>765</v>
      </c>
      <c r="B6514" s="2" t="s">
        <v>917</v>
      </c>
      <c r="C6514" s="35">
        <v>27</v>
      </c>
    </row>
    <row r="6515" spans="1:3">
      <c r="A6515" t="s">
        <v>765</v>
      </c>
      <c r="B6515" s="2" t="s">
        <v>885</v>
      </c>
      <c r="C6515" s="35">
        <v>3</v>
      </c>
    </row>
    <row r="6516" spans="1:3">
      <c r="A6516" t="s">
        <v>765</v>
      </c>
      <c r="B6516" s="2" t="s">
        <v>918</v>
      </c>
      <c r="C6516" s="35">
        <v>28</v>
      </c>
    </row>
    <row r="6517" spans="1:3">
      <c r="A6517" t="s">
        <v>765</v>
      </c>
      <c r="B6517" s="2" t="s">
        <v>919</v>
      </c>
      <c r="C6517" s="35">
        <v>28</v>
      </c>
    </row>
    <row r="6518" spans="1:3">
      <c r="A6518" t="s">
        <v>765</v>
      </c>
      <c r="B6518" s="2" t="s">
        <v>729</v>
      </c>
      <c r="C6518" s="35">
        <v>1</v>
      </c>
    </row>
    <row r="6519" spans="1:3">
      <c r="A6519" t="s">
        <v>765</v>
      </c>
      <c r="B6519" s="2" t="s">
        <v>920</v>
      </c>
      <c r="C6519" s="35">
        <v>3</v>
      </c>
    </row>
    <row r="6520" spans="1:3">
      <c r="A6520" t="s">
        <v>765</v>
      </c>
      <c r="B6520" s="2" t="s">
        <v>921</v>
      </c>
      <c r="C6520" s="35">
        <v>27</v>
      </c>
    </row>
    <row r="6521" spans="1:3">
      <c r="A6521" t="s">
        <v>765</v>
      </c>
      <c r="B6521" s="2" t="s">
        <v>762</v>
      </c>
      <c r="C6521" s="35">
        <v>3</v>
      </c>
    </row>
    <row r="6522" spans="1:3">
      <c r="A6522" t="s">
        <v>765</v>
      </c>
      <c r="B6522" s="2" t="s">
        <v>890</v>
      </c>
      <c r="C6522" s="35">
        <v>1</v>
      </c>
    </row>
    <row r="6523" spans="1:3">
      <c r="A6523" t="s">
        <v>765</v>
      </c>
      <c r="B6523" s="2" t="s">
        <v>922</v>
      </c>
      <c r="C6523" s="35">
        <v>3</v>
      </c>
    </row>
    <row r="6524" spans="1:3">
      <c r="A6524" t="s">
        <v>765</v>
      </c>
      <c r="B6524" s="2" t="s">
        <v>923</v>
      </c>
      <c r="C6524" s="35">
        <v>3</v>
      </c>
    </row>
    <row r="6525" spans="1:3">
      <c r="A6525" t="s">
        <v>765</v>
      </c>
      <c r="B6525" s="2" t="s">
        <v>924</v>
      </c>
      <c r="C6525" s="35">
        <v>3</v>
      </c>
    </row>
    <row r="6526" spans="1:3">
      <c r="A6526" t="s">
        <v>765</v>
      </c>
      <c r="B6526" s="2" t="s">
        <v>892</v>
      </c>
      <c r="C6526" s="35">
        <v>19</v>
      </c>
    </row>
    <row r="6527" spans="1:3">
      <c r="A6527" t="s">
        <v>765</v>
      </c>
      <c r="B6527" s="2" t="s">
        <v>893</v>
      </c>
      <c r="C6527" s="35">
        <v>19</v>
      </c>
    </row>
    <row r="6528" spans="1:3">
      <c r="A6528" t="s">
        <v>765</v>
      </c>
      <c r="B6528" s="2" t="s">
        <v>894</v>
      </c>
      <c r="C6528" s="35">
        <v>19</v>
      </c>
    </row>
    <row r="6529" spans="1:3">
      <c r="A6529" t="s">
        <v>765</v>
      </c>
      <c r="B6529" s="2" t="s">
        <v>895</v>
      </c>
      <c r="C6529" s="35">
        <v>3</v>
      </c>
    </row>
    <row r="6530" spans="1:3">
      <c r="A6530" t="s">
        <v>765</v>
      </c>
      <c r="B6530" s="2" t="s">
        <v>896</v>
      </c>
      <c r="C6530" s="35">
        <v>3</v>
      </c>
    </row>
    <row r="6531" spans="1:3">
      <c r="A6531" t="s">
        <v>765</v>
      </c>
      <c r="B6531" s="2" t="s">
        <v>819</v>
      </c>
      <c r="C6531" s="35">
        <v>1</v>
      </c>
    </row>
    <row r="6532" spans="1:3">
      <c r="A6532" t="s">
        <v>765</v>
      </c>
      <c r="B6532" s="2" t="s">
        <v>897</v>
      </c>
      <c r="C6532" s="35">
        <v>3</v>
      </c>
    </row>
    <row r="6533" spans="1:3">
      <c r="A6533" t="s">
        <v>765</v>
      </c>
      <c r="B6533" s="2" t="s">
        <v>925</v>
      </c>
      <c r="C6533" s="35">
        <v>28</v>
      </c>
    </row>
    <row r="6534" spans="1:3">
      <c r="A6534" t="s">
        <v>765</v>
      </c>
      <c r="B6534" s="2" t="s">
        <v>899</v>
      </c>
      <c r="C6534" s="35">
        <v>21</v>
      </c>
    </row>
    <row r="6535" spans="1:3">
      <c r="A6535" t="s">
        <v>765</v>
      </c>
      <c r="B6535" s="2" t="s">
        <v>900</v>
      </c>
      <c r="C6535" s="35">
        <v>3</v>
      </c>
    </row>
    <row r="6536" spans="1:3">
      <c r="A6536" t="s">
        <v>765</v>
      </c>
      <c r="B6536" s="2" t="s">
        <v>841</v>
      </c>
      <c r="C6536" s="35">
        <v>1</v>
      </c>
    </row>
    <row r="6537" spans="1:3">
      <c r="A6537" t="s">
        <v>765</v>
      </c>
      <c r="B6537" s="2" t="s">
        <v>842</v>
      </c>
      <c r="C6537" s="35">
        <v>1</v>
      </c>
    </row>
    <row r="6538" spans="1:3">
      <c r="A6538" t="s">
        <v>765</v>
      </c>
      <c r="B6538" s="2" t="s">
        <v>901</v>
      </c>
      <c r="C6538" s="35">
        <v>3</v>
      </c>
    </row>
    <row r="6539" spans="1:3">
      <c r="A6539" t="s">
        <v>765</v>
      </c>
      <c r="B6539" s="2" t="s">
        <v>912</v>
      </c>
      <c r="C6539" s="35">
        <v>22</v>
      </c>
    </row>
    <row r="6540" spans="1:3">
      <c r="A6540" t="s">
        <v>765</v>
      </c>
      <c r="B6540" s="2" t="s">
        <v>854</v>
      </c>
      <c r="C6540" s="35">
        <v>3</v>
      </c>
    </row>
    <row r="6541" spans="1:3">
      <c r="A6541" t="s">
        <v>765</v>
      </c>
      <c r="B6541" s="2" t="s">
        <v>868</v>
      </c>
      <c r="C6541" s="35">
        <v>5</v>
      </c>
    </row>
    <row r="6542" spans="1:3">
      <c r="A6542" t="s">
        <v>765</v>
      </c>
      <c r="B6542" s="2" t="s">
        <v>926</v>
      </c>
      <c r="C6542" s="35">
        <v>28</v>
      </c>
    </row>
    <row r="6543" spans="1:3">
      <c r="A6543" t="s">
        <v>766</v>
      </c>
      <c r="B6543" s="2" t="s">
        <v>914</v>
      </c>
      <c r="C6543" s="35">
        <v>9</v>
      </c>
    </row>
    <row r="6544" spans="1:3">
      <c r="A6544" t="s">
        <v>766</v>
      </c>
      <c r="B6544" s="2" t="s">
        <v>915</v>
      </c>
      <c r="C6544" s="35">
        <v>1</v>
      </c>
    </row>
    <row r="6545" spans="1:3">
      <c r="A6545" t="s">
        <v>766</v>
      </c>
      <c r="B6545" s="2" t="s">
        <v>906</v>
      </c>
      <c r="C6545" s="35">
        <v>9</v>
      </c>
    </row>
    <row r="6546" spans="1:3">
      <c r="A6546" t="s">
        <v>766</v>
      </c>
      <c r="B6546" s="2" t="s">
        <v>907</v>
      </c>
      <c r="C6546" s="35">
        <v>22</v>
      </c>
    </row>
    <row r="6547" spans="1:3">
      <c r="A6547" t="s">
        <v>766</v>
      </c>
      <c r="B6547" s="2" t="s">
        <v>908</v>
      </c>
      <c r="C6547" s="35">
        <v>23</v>
      </c>
    </row>
    <row r="6548" spans="1:3">
      <c r="A6548" t="s">
        <v>766</v>
      </c>
      <c r="B6548" s="2" t="s">
        <v>619</v>
      </c>
      <c r="C6548" s="35">
        <v>1</v>
      </c>
    </row>
    <row r="6549" spans="1:3">
      <c r="A6549" t="s">
        <v>766</v>
      </c>
      <c r="B6549" s="2" t="s">
        <v>663</v>
      </c>
      <c r="C6549" s="35">
        <v>1</v>
      </c>
    </row>
    <row r="6550" spans="1:3">
      <c r="A6550" t="s">
        <v>766</v>
      </c>
      <c r="B6550" s="2" t="s">
        <v>916</v>
      </c>
      <c r="C6550" s="35">
        <v>3</v>
      </c>
    </row>
    <row r="6551" spans="1:3">
      <c r="A6551" t="s">
        <v>766</v>
      </c>
      <c r="B6551" s="2" t="s">
        <v>882</v>
      </c>
      <c r="C6551" s="35">
        <v>3</v>
      </c>
    </row>
    <row r="6552" spans="1:3">
      <c r="A6552" t="s">
        <v>766</v>
      </c>
      <c r="B6552" s="2" t="s">
        <v>883</v>
      </c>
      <c r="C6552" s="35">
        <v>3</v>
      </c>
    </row>
    <row r="6553" spans="1:3">
      <c r="A6553" t="s">
        <v>766</v>
      </c>
      <c r="B6553" s="2" t="s">
        <v>884</v>
      </c>
      <c r="C6553" s="35">
        <v>3</v>
      </c>
    </row>
    <row r="6554" spans="1:3">
      <c r="A6554" t="s">
        <v>766</v>
      </c>
      <c r="B6554" s="2" t="s">
        <v>917</v>
      </c>
      <c r="C6554" s="35">
        <v>27</v>
      </c>
    </row>
    <row r="6555" spans="1:3">
      <c r="A6555" t="s">
        <v>766</v>
      </c>
      <c r="B6555" s="2" t="s">
        <v>885</v>
      </c>
      <c r="C6555" s="35">
        <v>3</v>
      </c>
    </row>
    <row r="6556" spans="1:3">
      <c r="A6556" t="s">
        <v>766</v>
      </c>
      <c r="B6556" s="2" t="s">
        <v>918</v>
      </c>
      <c r="C6556" s="35">
        <v>28</v>
      </c>
    </row>
    <row r="6557" spans="1:3">
      <c r="A6557" t="s">
        <v>766</v>
      </c>
      <c r="B6557" s="2" t="s">
        <v>919</v>
      </c>
      <c r="C6557" s="35">
        <v>28</v>
      </c>
    </row>
    <row r="6558" spans="1:3">
      <c r="A6558" t="s">
        <v>766</v>
      </c>
      <c r="B6558" s="2" t="s">
        <v>729</v>
      </c>
      <c r="C6558" s="35">
        <v>1</v>
      </c>
    </row>
    <row r="6559" spans="1:3">
      <c r="A6559" t="s">
        <v>766</v>
      </c>
      <c r="B6559" s="2" t="s">
        <v>920</v>
      </c>
      <c r="C6559" s="35">
        <v>3</v>
      </c>
    </row>
    <row r="6560" spans="1:3">
      <c r="A6560" t="s">
        <v>766</v>
      </c>
      <c r="B6560" s="2" t="s">
        <v>921</v>
      </c>
      <c r="C6560" s="35">
        <v>27</v>
      </c>
    </row>
    <row r="6561" spans="1:3">
      <c r="A6561" t="s">
        <v>766</v>
      </c>
      <c r="B6561" s="2" t="s">
        <v>762</v>
      </c>
      <c r="C6561" s="35">
        <v>3</v>
      </c>
    </row>
    <row r="6562" spans="1:3">
      <c r="A6562" t="s">
        <v>766</v>
      </c>
      <c r="B6562" s="2" t="s">
        <v>890</v>
      </c>
      <c r="C6562" s="35">
        <v>1</v>
      </c>
    </row>
    <row r="6563" spans="1:3">
      <c r="A6563" t="s">
        <v>766</v>
      </c>
      <c r="B6563" s="2" t="s">
        <v>922</v>
      </c>
      <c r="C6563" s="35">
        <v>3</v>
      </c>
    </row>
    <row r="6564" spans="1:3">
      <c r="A6564" t="s">
        <v>766</v>
      </c>
      <c r="B6564" s="2" t="s">
        <v>923</v>
      </c>
      <c r="C6564" s="35">
        <v>3</v>
      </c>
    </row>
    <row r="6565" spans="1:3">
      <c r="A6565" t="s">
        <v>766</v>
      </c>
      <c r="B6565" s="2" t="s">
        <v>924</v>
      </c>
      <c r="C6565" s="35">
        <v>3</v>
      </c>
    </row>
    <row r="6566" spans="1:3">
      <c r="A6566" t="s">
        <v>766</v>
      </c>
      <c r="B6566" s="2" t="s">
        <v>892</v>
      </c>
      <c r="C6566" s="35">
        <v>19</v>
      </c>
    </row>
    <row r="6567" spans="1:3">
      <c r="A6567" t="s">
        <v>766</v>
      </c>
      <c r="B6567" s="2" t="s">
        <v>893</v>
      </c>
      <c r="C6567" s="35">
        <v>19</v>
      </c>
    </row>
    <row r="6568" spans="1:3">
      <c r="A6568" t="s">
        <v>766</v>
      </c>
      <c r="B6568" s="2" t="s">
        <v>894</v>
      </c>
      <c r="C6568" s="35">
        <v>19</v>
      </c>
    </row>
    <row r="6569" spans="1:3">
      <c r="A6569" t="s">
        <v>766</v>
      </c>
      <c r="B6569" s="2" t="s">
        <v>895</v>
      </c>
      <c r="C6569" s="35">
        <v>3</v>
      </c>
    </row>
    <row r="6570" spans="1:3">
      <c r="A6570" t="s">
        <v>766</v>
      </c>
      <c r="B6570" s="2" t="s">
        <v>896</v>
      </c>
      <c r="C6570" s="35">
        <v>3</v>
      </c>
    </row>
    <row r="6571" spans="1:3">
      <c r="A6571" t="s">
        <v>766</v>
      </c>
      <c r="B6571" s="2" t="s">
        <v>819</v>
      </c>
      <c r="C6571" s="35">
        <v>1</v>
      </c>
    </row>
    <row r="6572" spans="1:3">
      <c r="A6572" t="s">
        <v>766</v>
      </c>
      <c r="B6572" s="2" t="s">
        <v>897</v>
      </c>
      <c r="C6572" s="35">
        <v>3</v>
      </c>
    </row>
    <row r="6573" spans="1:3">
      <c r="A6573" t="s">
        <v>766</v>
      </c>
      <c r="B6573" s="2" t="s">
        <v>925</v>
      </c>
      <c r="C6573" s="35">
        <v>28</v>
      </c>
    </row>
    <row r="6574" spans="1:3">
      <c r="A6574" t="s">
        <v>766</v>
      </c>
      <c r="B6574" s="2" t="s">
        <v>899</v>
      </c>
      <c r="C6574" s="35">
        <v>21</v>
      </c>
    </row>
    <row r="6575" spans="1:3">
      <c r="A6575" t="s">
        <v>766</v>
      </c>
      <c r="B6575" s="2" t="s">
        <v>900</v>
      </c>
      <c r="C6575" s="35">
        <v>3</v>
      </c>
    </row>
    <row r="6576" spans="1:3">
      <c r="A6576" t="s">
        <v>766</v>
      </c>
      <c r="B6576" s="2" t="s">
        <v>841</v>
      </c>
      <c r="C6576" s="35">
        <v>1</v>
      </c>
    </row>
    <row r="6577" spans="1:3">
      <c r="A6577" t="s">
        <v>766</v>
      </c>
      <c r="B6577" s="2" t="s">
        <v>842</v>
      </c>
      <c r="C6577" s="35">
        <v>1</v>
      </c>
    </row>
    <row r="6578" spans="1:3">
      <c r="A6578" t="s">
        <v>766</v>
      </c>
      <c r="B6578" s="2" t="s">
        <v>901</v>
      </c>
      <c r="C6578" s="35">
        <v>3</v>
      </c>
    </row>
    <row r="6579" spans="1:3">
      <c r="A6579" t="s">
        <v>766</v>
      </c>
      <c r="B6579" s="2" t="s">
        <v>912</v>
      </c>
      <c r="C6579" s="35">
        <v>22</v>
      </c>
    </row>
    <row r="6580" spans="1:3">
      <c r="A6580" t="s">
        <v>766</v>
      </c>
      <c r="B6580" s="2" t="s">
        <v>854</v>
      </c>
      <c r="C6580" s="35">
        <v>3</v>
      </c>
    </row>
    <row r="6581" spans="1:3">
      <c r="A6581" t="s">
        <v>766</v>
      </c>
      <c r="B6581" s="2" t="s">
        <v>868</v>
      </c>
      <c r="C6581" s="35">
        <v>5</v>
      </c>
    </row>
    <row r="6582" spans="1:3">
      <c r="A6582" t="s">
        <v>766</v>
      </c>
      <c r="B6582" s="2" t="s">
        <v>926</v>
      </c>
      <c r="C6582" s="35">
        <v>28</v>
      </c>
    </row>
    <row r="6583" spans="1:3">
      <c r="A6583" t="s">
        <v>767</v>
      </c>
      <c r="B6583" s="2" t="s">
        <v>879</v>
      </c>
      <c r="C6583" s="35">
        <v>3</v>
      </c>
    </row>
    <row r="6584" spans="1:3">
      <c r="A6584" t="s">
        <v>767</v>
      </c>
      <c r="B6584" s="2" t="s">
        <v>914</v>
      </c>
      <c r="C6584" s="35">
        <v>9</v>
      </c>
    </row>
    <row r="6585" spans="1:3">
      <c r="A6585" t="s">
        <v>767</v>
      </c>
      <c r="B6585" s="2" t="s">
        <v>915</v>
      </c>
      <c r="C6585" s="35">
        <v>1</v>
      </c>
    </row>
    <row r="6586" spans="1:3">
      <c r="A6586" t="s">
        <v>767</v>
      </c>
      <c r="B6586" s="2" t="s">
        <v>906</v>
      </c>
      <c r="C6586" s="35">
        <v>9</v>
      </c>
    </row>
    <row r="6587" spans="1:3">
      <c r="A6587" t="s">
        <v>767</v>
      </c>
      <c r="B6587" s="2" t="s">
        <v>907</v>
      </c>
      <c r="C6587" s="35">
        <v>22</v>
      </c>
    </row>
    <row r="6588" spans="1:3">
      <c r="A6588" t="s">
        <v>767</v>
      </c>
      <c r="B6588" s="2" t="s">
        <v>908</v>
      </c>
      <c r="C6588" s="35">
        <v>23</v>
      </c>
    </row>
    <row r="6589" spans="1:3">
      <c r="A6589" t="s">
        <v>767</v>
      </c>
      <c r="B6589" s="2" t="s">
        <v>619</v>
      </c>
      <c r="C6589" s="35">
        <v>1</v>
      </c>
    </row>
    <row r="6590" spans="1:3">
      <c r="A6590" t="s">
        <v>767</v>
      </c>
      <c r="B6590" s="2" t="s">
        <v>663</v>
      </c>
      <c r="C6590" s="35">
        <v>1</v>
      </c>
    </row>
    <row r="6591" spans="1:3">
      <c r="A6591" t="s">
        <v>767</v>
      </c>
      <c r="B6591" s="2" t="s">
        <v>916</v>
      </c>
      <c r="C6591" s="35">
        <v>3</v>
      </c>
    </row>
    <row r="6592" spans="1:3">
      <c r="A6592" t="s">
        <v>767</v>
      </c>
      <c r="B6592" s="2" t="s">
        <v>882</v>
      </c>
      <c r="C6592" s="35">
        <v>3</v>
      </c>
    </row>
    <row r="6593" spans="1:3">
      <c r="A6593" t="s">
        <v>767</v>
      </c>
      <c r="B6593" s="2" t="s">
        <v>883</v>
      </c>
      <c r="C6593" s="35">
        <v>3</v>
      </c>
    </row>
    <row r="6594" spans="1:3">
      <c r="A6594" t="s">
        <v>767</v>
      </c>
      <c r="B6594" s="2" t="s">
        <v>884</v>
      </c>
      <c r="C6594" s="35">
        <v>3</v>
      </c>
    </row>
    <row r="6595" spans="1:3">
      <c r="A6595" t="s">
        <v>767</v>
      </c>
      <c r="B6595" s="2" t="s">
        <v>917</v>
      </c>
      <c r="C6595" s="35">
        <v>27</v>
      </c>
    </row>
    <row r="6596" spans="1:3">
      <c r="A6596" t="s">
        <v>767</v>
      </c>
      <c r="B6596" s="2" t="s">
        <v>885</v>
      </c>
      <c r="C6596" s="35">
        <v>3</v>
      </c>
    </row>
    <row r="6597" spans="1:3">
      <c r="A6597" t="s">
        <v>767</v>
      </c>
      <c r="B6597" s="2" t="s">
        <v>918</v>
      </c>
      <c r="C6597" s="35">
        <v>28</v>
      </c>
    </row>
    <row r="6598" spans="1:3">
      <c r="A6598" t="s">
        <v>767</v>
      </c>
      <c r="B6598" s="2" t="s">
        <v>919</v>
      </c>
      <c r="C6598" s="35">
        <v>28</v>
      </c>
    </row>
    <row r="6599" spans="1:3">
      <c r="A6599" t="s">
        <v>767</v>
      </c>
      <c r="B6599" s="2" t="s">
        <v>729</v>
      </c>
      <c r="C6599" s="35">
        <v>1</v>
      </c>
    </row>
    <row r="6600" spans="1:3">
      <c r="A6600" t="s">
        <v>767</v>
      </c>
      <c r="B6600" s="2" t="s">
        <v>920</v>
      </c>
      <c r="C6600" s="35">
        <v>3</v>
      </c>
    </row>
    <row r="6601" spans="1:3">
      <c r="A6601" t="s">
        <v>767</v>
      </c>
      <c r="B6601" s="2" t="s">
        <v>921</v>
      </c>
      <c r="C6601" s="35">
        <v>27</v>
      </c>
    </row>
    <row r="6602" spans="1:3">
      <c r="A6602" t="s">
        <v>767</v>
      </c>
      <c r="B6602" s="2" t="s">
        <v>762</v>
      </c>
      <c r="C6602" s="35">
        <v>3</v>
      </c>
    </row>
    <row r="6603" spans="1:3">
      <c r="A6603" t="s">
        <v>767</v>
      </c>
      <c r="B6603" s="2" t="s">
        <v>890</v>
      </c>
      <c r="C6603" s="35">
        <v>1</v>
      </c>
    </row>
    <row r="6604" spans="1:3">
      <c r="A6604" t="s">
        <v>767</v>
      </c>
      <c r="B6604" s="2" t="s">
        <v>922</v>
      </c>
      <c r="C6604" s="35">
        <v>3</v>
      </c>
    </row>
    <row r="6605" spans="1:3">
      <c r="A6605" t="s">
        <v>767</v>
      </c>
      <c r="B6605" s="2" t="s">
        <v>923</v>
      </c>
      <c r="C6605" s="35">
        <v>3</v>
      </c>
    </row>
    <row r="6606" spans="1:3">
      <c r="A6606" t="s">
        <v>767</v>
      </c>
      <c r="B6606" s="2" t="s">
        <v>924</v>
      </c>
      <c r="C6606" s="35">
        <v>3</v>
      </c>
    </row>
    <row r="6607" spans="1:3">
      <c r="A6607" t="s">
        <v>767</v>
      </c>
      <c r="B6607" s="2" t="s">
        <v>892</v>
      </c>
      <c r="C6607" s="35">
        <v>19</v>
      </c>
    </row>
    <row r="6608" spans="1:3">
      <c r="A6608" t="s">
        <v>767</v>
      </c>
      <c r="B6608" s="2" t="s">
        <v>893</v>
      </c>
      <c r="C6608" s="35">
        <v>19</v>
      </c>
    </row>
    <row r="6609" spans="1:3">
      <c r="A6609" t="s">
        <v>767</v>
      </c>
      <c r="B6609" s="2" t="s">
        <v>894</v>
      </c>
      <c r="C6609" s="35">
        <v>19</v>
      </c>
    </row>
    <row r="6610" spans="1:3">
      <c r="A6610" t="s">
        <v>767</v>
      </c>
      <c r="B6610" s="2" t="s">
        <v>895</v>
      </c>
      <c r="C6610" s="35">
        <v>3</v>
      </c>
    </row>
    <row r="6611" spans="1:3">
      <c r="A6611" t="s">
        <v>767</v>
      </c>
      <c r="B6611" s="2" t="s">
        <v>896</v>
      </c>
      <c r="C6611" s="35">
        <v>3</v>
      </c>
    </row>
    <row r="6612" spans="1:3">
      <c r="A6612" t="s">
        <v>767</v>
      </c>
      <c r="B6612" s="2" t="s">
        <v>819</v>
      </c>
      <c r="C6612" s="35">
        <v>1</v>
      </c>
    </row>
    <row r="6613" spans="1:3">
      <c r="A6613" t="s">
        <v>767</v>
      </c>
      <c r="B6613" s="2" t="s">
        <v>897</v>
      </c>
      <c r="C6613" s="35">
        <v>3</v>
      </c>
    </row>
    <row r="6614" spans="1:3">
      <c r="A6614" t="s">
        <v>767</v>
      </c>
      <c r="B6614" s="2" t="s">
        <v>925</v>
      </c>
      <c r="C6614" s="35">
        <v>28</v>
      </c>
    </row>
    <row r="6615" spans="1:3">
      <c r="A6615" t="s">
        <v>767</v>
      </c>
      <c r="B6615" s="2" t="s">
        <v>899</v>
      </c>
      <c r="C6615" s="35">
        <v>21</v>
      </c>
    </row>
    <row r="6616" spans="1:3">
      <c r="A6616" t="s">
        <v>767</v>
      </c>
      <c r="B6616" s="2" t="s">
        <v>900</v>
      </c>
      <c r="C6616" s="35">
        <v>3</v>
      </c>
    </row>
    <row r="6617" spans="1:3">
      <c r="A6617" t="s">
        <v>767</v>
      </c>
      <c r="B6617" s="2" t="s">
        <v>841</v>
      </c>
      <c r="C6617" s="35">
        <v>1</v>
      </c>
    </row>
    <row r="6618" spans="1:3">
      <c r="A6618" t="s">
        <v>767</v>
      </c>
      <c r="B6618" s="2" t="s">
        <v>842</v>
      </c>
      <c r="C6618" s="35">
        <v>1</v>
      </c>
    </row>
    <row r="6619" spans="1:3">
      <c r="A6619" t="s">
        <v>767</v>
      </c>
      <c r="B6619" s="2" t="s">
        <v>901</v>
      </c>
      <c r="C6619" s="35">
        <v>3</v>
      </c>
    </row>
    <row r="6620" spans="1:3">
      <c r="A6620" t="s">
        <v>767</v>
      </c>
      <c r="B6620" s="2" t="s">
        <v>912</v>
      </c>
      <c r="C6620" s="35">
        <v>22</v>
      </c>
    </row>
    <row r="6621" spans="1:3">
      <c r="A6621" t="s">
        <v>767</v>
      </c>
      <c r="B6621" s="2" t="s">
        <v>854</v>
      </c>
      <c r="C6621" s="35">
        <v>3</v>
      </c>
    </row>
    <row r="6622" spans="1:3">
      <c r="A6622" t="s">
        <v>767</v>
      </c>
      <c r="B6622" s="2" t="s">
        <v>868</v>
      </c>
      <c r="C6622" s="35">
        <v>5</v>
      </c>
    </row>
    <row r="6623" spans="1:3">
      <c r="A6623" t="s">
        <v>767</v>
      </c>
      <c r="B6623" s="2" t="s">
        <v>926</v>
      </c>
      <c r="C6623" s="35">
        <v>28</v>
      </c>
    </row>
    <row r="6624" spans="1:3">
      <c r="A6624" t="s">
        <v>768</v>
      </c>
      <c r="B6624" s="2" t="s">
        <v>879</v>
      </c>
      <c r="C6624" s="35">
        <v>3</v>
      </c>
    </row>
    <row r="6625" spans="1:3">
      <c r="A6625" t="s">
        <v>768</v>
      </c>
      <c r="B6625" s="2" t="s">
        <v>606</v>
      </c>
      <c r="C6625" s="35">
        <v>1</v>
      </c>
    </row>
    <row r="6626" spans="1:3">
      <c r="A6626" t="s">
        <v>768</v>
      </c>
      <c r="B6626" s="2" t="s">
        <v>906</v>
      </c>
      <c r="C6626" s="35">
        <v>9</v>
      </c>
    </row>
    <row r="6627" spans="1:3">
      <c r="A6627" t="s">
        <v>768</v>
      </c>
      <c r="B6627" s="2" t="s">
        <v>880</v>
      </c>
      <c r="C6627" s="35">
        <v>8</v>
      </c>
    </row>
    <row r="6628" spans="1:3">
      <c r="A6628" t="s">
        <v>768</v>
      </c>
      <c r="B6628" s="2" t="s">
        <v>907</v>
      </c>
      <c r="C6628" s="35">
        <v>22</v>
      </c>
    </row>
    <row r="6629" spans="1:3">
      <c r="A6629" t="s">
        <v>768</v>
      </c>
      <c r="B6629" s="2" t="s">
        <v>908</v>
      </c>
      <c r="C6629" s="35">
        <v>23</v>
      </c>
    </row>
    <row r="6630" spans="1:3">
      <c r="A6630" t="s">
        <v>768</v>
      </c>
      <c r="B6630" s="2" t="s">
        <v>619</v>
      </c>
      <c r="C6630" s="35">
        <v>1</v>
      </c>
    </row>
    <row r="6631" spans="1:3">
      <c r="A6631" t="s">
        <v>768</v>
      </c>
      <c r="B6631" s="2" t="s">
        <v>706</v>
      </c>
      <c r="C6631" s="35">
        <v>11</v>
      </c>
    </row>
    <row r="6632" spans="1:3">
      <c r="A6632" t="s">
        <v>768</v>
      </c>
      <c r="B6632" s="2" t="s">
        <v>729</v>
      </c>
      <c r="C6632" s="35">
        <v>1</v>
      </c>
    </row>
    <row r="6633" spans="1:3">
      <c r="A6633" t="s">
        <v>768</v>
      </c>
      <c r="B6633" s="2" t="s">
        <v>909</v>
      </c>
      <c r="C6633" s="35">
        <v>24</v>
      </c>
    </row>
    <row r="6634" spans="1:3">
      <c r="A6634" t="s">
        <v>768</v>
      </c>
      <c r="B6634" s="2" t="s">
        <v>890</v>
      </c>
      <c r="C6634" s="35">
        <v>1</v>
      </c>
    </row>
    <row r="6635" spans="1:3">
      <c r="A6635" t="s">
        <v>768</v>
      </c>
      <c r="B6635" s="2" t="s">
        <v>922</v>
      </c>
      <c r="C6635" s="35">
        <v>3</v>
      </c>
    </row>
    <row r="6636" spans="1:3">
      <c r="A6636" t="s">
        <v>768</v>
      </c>
      <c r="B6636" s="2" t="s">
        <v>923</v>
      </c>
      <c r="C6636" s="35">
        <v>3</v>
      </c>
    </row>
    <row r="6637" spans="1:3">
      <c r="A6637" t="s">
        <v>768</v>
      </c>
      <c r="B6637" s="2" t="s">
        <v>924</v>
      </c>
      <c r="C6637" s="35">
        <v>3</v>
      </c>
    </row>
    <row r="6638" spans="1:3">
      <c r="A6638" t="s">
        <v>768</v>
      </c>
      <c r="B6638" s="2" t="s">
        <v>910</v>
      </c>
      <c r="C6638" s="35">
        <v>1</v>
      </c>
    </row>
    <row r="6639" spans="1:3">
      <c r="A6639" t="s">
        <v>768</v>
      </c>
      <c r="B6639" s="2" t="s">
        <v>911</v>
      </c>
      <c r="C6639" s="35">
        <v>25</v>
      </c>
    </row>
    <row r="6640" spans="1:3">
      <c r="A6640" t="s">
        <v>768</v>
      </c>
      <c r="B6640" s="2" t="s">
        <v>892</v>
      </c>
      <c r="C6640" s="35">
        <v>19</v>
      </c>
    </row>
    <row r="6641" spans="1:3">
      <c r="A6641" t="s">
        <v>768</v>
      </c>
      <c r="B6641" s="2" t="s">
        <v>893</v>
      </c>
      <c r="C6641" s="35">
        <v>19</v>
      </c>
    </row>
    <row r="6642" spans="1:3">
      <c r="A6642" t="s">
        <v>768</v>
      </c>
      <c r="B6642" s="2" t="s">
        <v>894</v>
      </c>
      <c r="C6642" s="35">
        <v>19</v>
      </c>
    </row>
    <row r="6643" spans="1:3">
      <c r="A6643" t="s">
        <v>768</v>
      </c>
      <c r="B6643" s="2" t="s">
        <v>819</v>
      </c>
      <c r="C6643" s="35">
        <v>1</v>
      </c>
    </row>
    <row r="6644" spans="1:3">
      <c r="A6644" t="s">
        <v>768</v>
      </c>
      <c r="B6644" s="2" t="s">
        <v>898</v>
      </c>
      <c r="C6644" s="35">
        <v>20</v>
      </c>
    </row>
    <row r="6645" spans="1:3">
      <c r="A6645" t="s">
        <v>768</v>
      </c>
      <c r="B6645" s="2" t="s">
        <v>900</v>
      </c>
      <c r="C6645" s="35">
        <v>3</v>
      </c>
    </row>
    <row r="6646" spans="1:3">
      <c r="A6646" t="s">
        <v>768</v>
      </c>
      <c r="B6646" s="2" t="s">
        <v>841</v>
      </c>
      <c r="C6646" s="35">
        <v>1</v>
      </c>
    </row>
    <row r="6647" spans="1:3">
      <c r="A6647" t="s">
        <v>768</v>
      </c>
      <c r="B6647" s="2" t="s">
        <v>842</v>
      </c>
      <c r="C6647" s="35">
        <v>1</v>
      </c>
    </row>
    <row r="6648" spans="1:3">
      <c r="A6648" t="s">
        <v>768</v>
      </c>
      <c r="B6648" s="2" t="s">
        <v>912</v>
      </c>
      <c r="C6648" s="35">
        <v>22</v>
      </c>
    </row>
    <row r="6649" spans="1:3">
      <c r="A6649" t="s">
        <v>768</v>
      </c>
      <c r="B6649" s="2" t="s">
        <v>913</v>
      </c>
      <c r="C6649" s="35">
        <v>26</v>
      </c>
    </row>
    <row r="6650" spans="1:3">
      <c r="A6650" t="s">
        <v>769</v>
      </c>
      <c r="B6650" s="2" t="s">
        <v>879</v>
      </c>
      <c r="C6650" s="35">
        <v>3</v>
      </c>
    </row>
    <row r="6651" spans="1:3">
      <c r="A6651" t="s">
        <v>769</v>
      </c>
      <c r="B6651" s="2" t="s">
        <v>606</v>
      </c>
      <c r="C6651" s="35">
        <v>1</v>
      </c>
    </row>
    <row r="6652" spans="1:3">
      <c r="A6652" t="s">
        <v>769</v>
      </c>
      <c r="B6652" s="2" t="s">
        <v>906</v>
      </c>
      <c r="C6652" s="35">
        <v>9</v>
      </c>
    </row>
    <row r="6653" spans="1:3">
      <c r="A6653" t="s">
        <v>769</v>
      </c>
      <c r="B6653" s="2" t="s">
        <v>880</v>
      </c>
      <c r="C6653" s="35">
        <v>8</v>
      </c>
    </row>
    <row r="6654" spans="1:3">
      <c r="A6654" t="s">
        <v>769</v>
      </c>
      <c r="B6654" s="2" t="s">
        <v>907</v>
      </c>
      <c r="C6654" s="35">
        <v>22</v>
      </c>
    </row>
    <row r="6655" spans="1:3">
      <c r="A6655" t="s">
        <v>769</v>
      </c>
      <c r="B6655" s="2" t="s">
        <v>908</v>
      </c>
      <c r="C6655" s="35">
        <v>23</v>
      </c>
    </row>
    <row r="6656" spans="1:3">
      <c r="A6656" t="s">
        <v>769</v>
      </c>
      <c r="B6656" s="2" t="s">
        <v>619</v>
      </c>
      <c r="C6656" s="35">
        <v>1</v>
      </c>
    </row>
    <row r="6657" spans="1:3">
      <c r="A6657" t="s">
        <v>769</v>
      </c>
      <c r="B6657" s="2" t="s">
        <v>706</v>
      </c>
      <c r="C6657" s="35">
        <v>11</v>
      </c>
    </row>
    <row r="6658" spans="1:3">
      <c r="A6658" t="s">
        <v>769</v>
      </c>
      <c r="B6658" s="2" t="s">
        <v>729</v>
      </c>
      <c r="C6658" s="35">
        <v>1</v>
      </c>
    </row>
    <row r="6659" spans="1:3">
      <c r="A6659" t="s">
        <v>769</v>
      </c>
      <c r="B6659" s="2" t="s">
        <v>909</v>
      </c>
      <c r="C6659" s="35">
        <v>24</v>
      </c>
    </row>
    <row r="6660" spans="1:3">
      <c r="A6660" t="s">
        <v>769</v>
      </c>
      <c r="B6660" s="2" t="s">
        <v>890</v>
      </c>
      <c r="C6660" s="35">
        <v>1</v>
      </c>
    </row>
    <row r="6661" spans="1:3">
      <c r="A6661" t="s">
        <v>769</v>
      </c>
      <c r="B6661" s="2" t="s">
        <v>922</v>
      </c>
      <c r="C6661" s="35">
        <v>3</v>
      </c>
    </row>
    <row r="6662" spans="1:3">
      <c r="A6662" t="s">
        <v>769</v>
      </c>
      <c r="B6662" s="2" t="s">
        <v>923</v>
      </c>
      <c r="C6662" s="35">
        <v>3</v>
      </c>
    </row>
    <row r="6663" spans="1:3">
      <c r="A6663" t="s">
        <v>769</v>
      </c>
      <c r="B6663" s="2" t="s">
        <v>924</v>
      </c>
      <c r="C6663" s="35">
        <v>3</v>
      </c>
    </row>
    <row r="6664" spans="1:3">
      <c r="A6664" t="s">
        <v>769</v>
      </c>
      <c r="B6664" s="2" t="s">
        <v>910</v>
      </c>
      <c r="C6664" s="35">
        <v>1</v>
      </c>
    </row>
    <row r="6665" spans="1:3">
      <c r="A6665" t="s">
        <v>769</v>
      </c>
      <c r="B6665" s="2" t="s">
        <v>911</v>
      </c>
      <c r="C6665" s="35">
        <v>25</v>
      </c>
    </row>
    <row r="6666" spans="1:3">
      <c r="A6666" t="s">
        <v>769</v>
      </c>
      <c r="B6666" s="2" t="s">
        <v>892</v>
      </c>
      <c r="C6666" s="35">
        <v>19</v>
      </c>
    </row>
    <row r="6667" spans="1:3">
      <c r="A6667" t="s">
        <v>769</v>
      </c>
      <c r="B6667" s="2" t="s">
        <v>893</v>
      </c>
      <c r="C6667" s="35">
        <v>19</v>
      </c>
    </row>
    <row r="6668" spans="1:3">
      <c r="A6668" t="s">
        <v>769</v>
      </c>
      <c r="B6668" s="2" t="s">
        <v>894</v>
      </c>
      <c r="C6668" s="35">
        <v>19</v>
      </c>
    </row>
    <row r="6669" spans="1:3">
      <c r="A6669" t="s">
        <v>769</v>
      </c>
      <c r="B6669" s="2" t="s">
        <v>819</v>
      </c>
      <c r="C6669" s="35">
        <v>1</v>
      </c>
    </row>
    <row r="6670" spans="1:3">
      <c r="A6670" t="s">
        <v>769</v>
      </c>
      <c r="B6670" s="2" t="s">
        <v>898</v>
      </c>
      <c r="C6670" s="35">
        <v>20</v>
      </c>
    </row>
    <row r="6671" spans="1:3">
      <c r="A6671" t="s">
        <v>769</v>
      </c>
      <c r="B6671" s="2" t="s">
        <v>900</v>
      </c>
      <c r="C6671" s="35">
        <v>3</v>
      </c>
    </row>
    <row r="6672" spans="1:3">
      <c r="A6672" t="s">
        <v>769</v>
      </c>
      <c r="B6672" s="2" t="s">
        <v>841</v>
      </c>
      <c r="C6672" s="35">
        <v>1</v>
      </c>
    </row>
    <row r="6673" spans="1:3">
      <c r="A6673" t="s">
        <v>769</v>
      </c>
      <c r="B6673" s="2" t="s">
        <v>842</v>
      </c>
      <c r="C6673" s="35">
        <v>1</v>
      </c>
    </row>
    <row r="6674" spans="1:3">
      <c r="A6674" t="s">
        <v>769</v>
      </c>
      <c r="B6674" s="2" t="s">
        <v>912</v>
      </c>
      <c r="C6674" s="35">
        <v>22</v>
      </c>
    </row>
    <row r="6675" spans="1:3">
      <c r="A6675" t="s">
        <v>769</v>
      </c>
      <c r="B6675" s="2" t="s">
        <v>913</v>
      </c>
      <c r="C6675" s="35">
        <v>26</v>
      </c>
    </row>
    <row r="6676" spans="1:3">
      <c r="A6676" t="s">
        <v>770</v>
      </c>
      <c r="B6676" s="2" t="s">
        <v>879</v>
      </c>
      <c r="C6676" s="35">
        <v>3</v>
      </c>
    </row>
    <row r="6677" spans="1:3">
      <c r="A6677" t="s">
        <v>770</v>
      </c>
      <c r="B6677" s="2" t="s">
        <v>606</v>
      </c>
      <c r="C6677" s="35">
        <v>1</v>
      </c>
    </row>
    <row r="6678" spans="1:3">
      <c r="A6678" t="s">
        <v>770</v>
      </c>
      <c r="B6678" s="2" t="s">
        <v>906</v>
      </c>
      <c r="C6678" s="35">
        <v>9</v>
      </c>
    </row>
    <row r="6679" spans="1:3">
      <c r="A6679" t="s">
        <v>770</v>
      </c>
      <c r="B6679" s="2" t="s">
        <v>880</v>
      </c>
      <c r="C6679" s="35">
        <v>8</v>
      </c>
    </row>
    <row r="6680" spans="1:3">
      <c r="A6680" t="s">
        <v>770</v>
      </c>
      <c r="B6680" s="2" t="s">
        <v>907</v>
      </c>
      <c r="C6680" s="35">
        <v>22</v>
      </c>
    </row>
    <row r="6681" spans="1:3">
      <c r="A6681" t="s">
        <v>770</v>
      </c>
      <c r="B6681" s="2" t="s">
        <v>908</v>
      </c>
      <c r="C6681" s="35">
        <v>23</v>
      </c>
    </row>
    <row r="6682" spans="1:3">
      <c r="A6682" t="s">
        <v>770</v>
      </c>
      <c r="B6682" s="2" t="s">
        <v>619</v>
      </c>
      <c r="C6682" s="35">
        <v>1</v>
      </c>
    </row>
    <row r="6683" spans="1:3">
      <c r="A6683" t="s">
        <v>770</v>
      </c>
      <c r="B6683" s="2" t="s">
        <v>706</v>
      </c>
      <c r="C6683" s="35">
        <v>11</v>
      </c>
    </row>
    <row r="6684" spans="1:3">
      <c r="A6684" t="s">
        <v>770</v>
      </c>
      <c r="B6684" s="2" t="s">
        <v>729</v>
      </c>
      <c r="C6684" s="35">
        <v>1</v>
      </c>
    </row>
    <row r="6685" spans="1:3">
      <c r="A6685" t="s">
        <v>770</v>
      </c>
      <c r="B6685" s="2" t="s">
        <v>909</v>
      </c>
      <c r="C6685" s="35">
        <v>24</v>
      </c>
    </row>
    <row r="6686" spans="1:3">
      <c r="A6686" t="s">
        <v>770</v>
      </c>
      <c r="B6686" s="2" t="s">
        <v>890</v>
      </c>
      <c r="C6686" s="35">
        <v>1</v>
      </c>
    </row>
    <row r="6687" spans="1:3">
      <c r="A6687" t="s">
        <v>770</v>
      </c>
      <c r="B6687" s="2" t="s">
        <v>922</v>
      </c>
      <c r="C6687" s="35">
        <v>3</v>
      </c>
    </row>
    <row r="6688" spans="1:3">
      <c r="A6688" t="s">
        <v>770</v>
      </c>
      <c r="B6688" s="2" t="s">
        <v>923</v>
      </c>
      <c r="C6688" s="35">
        <v>3</v>
      </c>
    </row>
    <row r="6689" spans="1:3">
      <c r="A6689" t="s">
        <v>770</v>
      </c>
      <c r="B6689" s="2" t="s">
        <v>924</v>
      </c>
      <c r="C6689" s="35">
        <v>3</v>
      </c>
    </row>
    <row r="6690" spans="1:3">
      <c r="A6690" t="s">
        <v>770</v>
      </c>
      <c r="B6690" s="2" t="s">
        <v>910</v>
      </c>
      <c r="C6690" s="35">
        <v>1</v>
      </c>
    </row>
    <row r="6691" spans="1:3">
      <c r="A6691" t="s">
        <v>770</v>
      </c>
      <c r="B6691" s="2" t="s">
        <v>911</v>
      </c>
      <c r="C6691" s="35">
        <v>25</v>
      </c>
    </row>
    <row r="6692" spans="1:3">
      <c r="A6692" t="s">
        <v>770</v>
      </c>
      <c r="B6692" s="2" t="s">
        <v>892</v>
      </c>
      <c r="C6692" s="35">
        <v>19</v>
      </c>
    </row>
    <row r="6693" spans="1:3">
      <c r="A6693" t="s">
        <v>770</v>
      </c>
      <c r="B6693" s="2" t="s">
        <v>893</v>
      </c>
      <c r="C6693" s="35">
        <v>19</v>
      </c>
    </row>
    <row r="6694" spans="1:3">
      <c r="A6694" t="s">
        <v>770</v>
      </c>
      <c r="B6694" s="2" t="s">
        <v>894</v>
      </c>
      <c r="C6694" s="35">
        <v>19</v>
      </c>
    </row>
    <row r="6695" spans="1:3">
      <c r="A6695" t="s">
        <v>770</v>
      </c>
      <c r="B6695" s="2" t="s">
        <v>819</v>
      </c>
      <c r="C6695" s="35">
        <v>1</v>
      </c>
    </row>
    <row r="6696" spans="1:3">
      <c r="A6696" t="s">
        <v>770</v>
      </c>
      <c r="B6696" s="2" t="s">
        <v>898</v>
      </c>
      <c r="C6696" s="35">
        <v>20</v>
      </c>
    </row>
    <row r="6697" spans="1:3">
      <c r="A6697" t="s">
        <v>770</v>
      </c>
      <c r="B6697" s="2" t="s">
        <v>900</v>
      </c>
      <c r="C6697" s="35">
        <v>3</v>
      </c>
    </row>
    <row r="6698" spans="1:3">
      <c r="A6698" t="s">
        <v>770</v>
      </c>
      <c r="B6698" s="2" t="s">
        <v>841</v>
      </c>
      <c r="C6698" s="35">
        <v>1</v>
      </c>
    </row>
    <row r="6699" spans="1:3">
      <c r="A6699" t="s">
        <v>770</v>
      </c>
      <c r="B6699" s="2" t="s">
        <v>842</v>
      </c>
      <c r="C6699" s="35">
        <v>1</v>
      </c>
    </row>
    <row r="6700" spans="1:3">
      <c r="A6700" t="s">
        <v>770</v>
      </c>
      <c r="B6700" s="2" t="s">
        <v>912</v>
      </c>
      <c r="C6700" s="35">
        <v>22</v>
      </c>
    </row>
    <row r="6701" spans="1:3">
      <c r="A6701" t="s">
        <v>770</v>
      </c>
      <c r="B6701" s="2" t="s">
        <v>913</v>
      </c>
      <c r="C6701" s="35">
        <v>26</v>
      </c>
    </row>
    <row r="6702" spans="1:3">
      <c r="A6702" t="s">
        <v>771</v>
      </c>
      <c r="B6702" s="2" t="s">
        <v>879</v>
      </c>
      <c r="C6702" s="35">
        <v>3</v>
      </c>
    </row>
    <row r="6703" spans="1:3">
      <c r="A6703" t="s">
        <v>771</v>
      </c>
      <c r="B6703" s="2" t="s">
        <v>606</v>
      </c>
      <c r="C6703" s="35">
        <v>1</v>
      </c>
    </row>
    <row r="6704" spans="1:3">
      <c r="A6704" t="s">
        <v>771</v>
      </c>
      <c r="B6704" s="2" t="s">
        <v>906</v>
      </c>
      <c r="C6704" s="35">
        <v>9</v>
      </c>
    </row>
    <row r="6705" spans="1:3">
      <c r="A6705" t="s">
        <v>771</v>
      </c>
      <c r="B6705" s="2" t="s">
        <v>880</v>
      </c>
      <c r="C6705" s="35">
        <v>8</v>
      </c>
    </row>
    <row r="6706" spans="1:3">
      <c r="A6706" t="s">
        <v>771</v>
      </c>
      <c r="B6706" s="2" t="s">
        <v>907</v>
      </c>
      <c r="C6706" s="35">
        <v>22</v>
      </c>
    </row>
    <row r="6707" spans="1:3">
      <c r="A6707" t="s">
        <v>771</v>
      </c>
      <c r="B6707" s="2" t="s">
        <v>908</v>
      </c>
      <c r="C6707" s="35">
        <v>23</v>
      </c>
    </row>
    <row r="6708" spans="1:3">
      <c r="A6708" t="s">
        <v>771</v>
      </c>
      <c r="B6708" s="2" t="s">
        <v>619</v>
      </c>
      <c r="C6708" s="35">
        <v>1</v>
      </c>
    </row>
    <row r="6709" spans="1:3">
      <c r="A6709" t="s">
        <v>771</v>
      </c>
      <c r="B6709" s="2" t="s">
        <v>706</v>
      </c>
      <c r="C6709" s="35">
        <v>11</v>
      </c>
    </row>
    <row r="6710" spans="1:3">
      <c r="A6710" t="s">
        <v>771</v>
      </c>
      <c r="B6710" s="2" t="s">
        <v>729</v>
      </c>
      <c r="C6710" s="35">
        <v>1</v>
      </c>
    </row>
    <row r="6711" spans="1:3">
      <c r="A6711" t="s">
        <v>771</v>
      </c>
      <c r="B6711" s="2" t="s">
        <v>909</v>
      </c>
      <c r="C6711" s="35">
        <v>24</v>
      </c>
    </row>
    <row r="6712" spans="1:3">
      <c r="A6712" t="s">
        <v>771</v>
      </c>
      <c r="B6712" s="2" t="s">
        <v>890</v>
      </c>
      <c r="C6712" s="35">
        <v>1</v>
      </c>
    </row>
    <row r="6713" spans="1:3">
      <c r="A6713" t="s">
        <v>771</v>
      </c>
      <c r="B6713" s="2" t="s">
        <v>922</v>
      </c>
      <c r="C6713" s="35">
        <v>3</v>
      </c>
    </row>
    <row r="6714" spans="1:3">
      <c r="A6714" t="s">
        <v>771</v>
      </c>
      <c r="B6714" s="2" t="s">
        <v>923</v>
      </c>
      <c r="C6714" s="35">
        <v>3</v>
      </c>
    </row>
    <row r="6715" spans="1:3">
      <c r="A6715" t="s">
        <v>771</v>
      </c>
      <c r="B6715" s="2" t="s">
        <v>924</v>
      </c>
      <c r="C6715" s="35">
        <v>3</v>
      </c>
    </row>
    <row r="6716" spans="1:3">
      <c r="A6716" t="s">
        <v>771</v>
      </c>
      <c r="B6716" s="2" t="s">
        <v>910</v>
      </c>
      <c r="C6716" s="35">
        <v>1</v>
      </c>
    </row>
    <row r="6717" spans="1:3">
      <c r="A6717" t="s">
        <v>771</v>
      </c>
      <c r="B6717" s="2" t="s">
        <v>911</v>
      </c>
      <c r="C6717" s="35">
        <v>25</v>
      </c>
    </row>
    <row r="6718" spans="1:3">
      <c r="A6718" t="s">
        <v>771</v>
      </c>
      <c r="B6718" s="2" t="s">
        <v>892</v>
      </c>
      <c r="C6718" s="35">
        <v>19</v>
      </c>
    </row>
    <row r="6719" spans="1:3">
      <c r="A6719" t="s">
        <v>771</v>
      </c>
      <c r="B6719" s="2" t="s">
        <v>893</v>
      </c>
      <c r="C6719" s="35">
        <v>19</v>
      </c>
    </row>
    <row r="6720" spans="1:3">
      <c r="A6720" t="s">
        <v>771</v>
      </c>
      <c r="B6720" s="2" t="s">
        <v>894</v>
      </c>
      <c r="C6720" s="35">
        <v>19</v>
      </c>
    </row>
    <row r="6721" spans="1:3">
      <c r="A6721" t="s">
        <v>771</v>
      </c>
      <c r="B6721" s="2" t="s">
        <v>898</v>
      </c>
      <c r="C6721" s="35">
        <v>20</v>
      </c>
    </row>
    <row r="6722" spans="1:3">
      <c r="A6722" t="s">
        <v>771</v>
      </c>
      <c r="B6722" s="2" t="s">
        <v>900</v>
      </c>
      <c r="C6722" s="35">
        <v>3</v>
      </c>
    </row>
    <row r="6723" spans="1:3">
      <c r="A6723" t="s">
        <v>771</v>
      </c>
      <c r="B6723" s="2" t="s">
        <v>841</v>
      </c>
      <c r="C6723" s="35">
        <v>1</v>
      </c>
    </row>
    <row r="6724" spans="1:3">
      <c r="A6724" t="s">
        <v>771</v>
      </c>
      <c r="B6724" s="2" t="s">
        <v>842</v>
      </c>
      <c r="C6724" s="35">
        <v>1</v>
      </c>
    </row>
    <row r="6725" spans="1:3">
      <c r="A6725" t="s">
        <v>771</v>
      </c>
      <c r="B6725" s="2" t="s">
        <v>912</v>
      </c>
      <c r="C6725" s="35">
        <v>22</v>
      </c>
    </row>
    <row r="6726" spans="1:3">
      <c r="A6726" t="s">
        <v>771</v>
      </c>
      <c r="B6726" s="2" t="s">
        <v>913</v>
      </c>
      <c r="C6726" s="35">
        <v>26</v>
      </c>
    </row>
    <row r="6727" spans="1:3">
      <c r="A6727" t="s">
        <v>933</v>
      </c>
      <c r="B6727" s="2" t="s">
        <v>819</v>
      </c>
      <c r="C6727" s="35">
        <v>1</v>
      </c>
    </row>
    <row r="6728" spans="1:3">
      <c r="A6728" t="s">
        <v>474</v>
      </c>
      <c r="B6728" s="2" t="s">
        <v>914</v>
      </c>
      <c r="C6728" s="35">
        <v>9</v>
      </c>
    </row>
    <row r="6729" spans="1:3">
      <c r="A6729" t="s">
        <v>474</v>
      </c>
      <c r="B6729" s="2" t="s">
        <v>915</v>
      </c>
      <c r="C6729" s="35">
        <v>1</v>
      </c>
    </row>
    <row r="6730" spans="1:3">
      <c r="A6730" t="s">
        <v>474</v>
      </c>
      <c r="B6730" s="2" t="s">
        <v>906</v>
      </c>
      <c r="C6730" s="35">
        <v>9</v>
      </c>
    </row>
    <row r="6731" spans="1:3">
      <c r="A6731" t="s">
        <v>474</v>
      </c>
      <c r="B6731" s="2" t="s">
        <v>907</v>
      </c>
      <c r="C6731" s="35">
        <v>22</v>
      </c>
    </row>
    <row r="6732" spans="1:3">
      <c r="A6732" t="s">
        <v>474</v>
      </c>
      <c r="B6732" s="2" t="s">
        <v>618</v>
      </c>
      <c r="C6732" s="35">
        <v>1</v>
      </c>
    </row>
    <row r="6733" spans="1:3">
      <c r="A6733" t="s">
        <v>474</v>
      </c>
      <c r="B6733" s="2" t="s">
        <v>621</v>
      </c>
      <c r="C6733" s="35">
        <v>1</v>
      </c>
    </row>
    <row r="6734" spans="1:3">
      <c r="A6734" t="s">
        <v>474</v>
      </c>
      <c r="B6734" s="2" t="s">
        <v>663</v>
      </c>
      <c r="C6734" s="35">
        <v>1</v>
      </c>
    </row>
    <row r="6735" spans="1:3">
      <c r="A6735" t="s">
        <v>474</v>
      </c>
      <c r="B6735" s="2" t="s">
        <v>916</v>
      </c>
      <c r="C6735" s="35">
        <v>3</v>
      </c>
    </row>
    <row r="6736" spans="1:3">
      <c r="A6736" t="s">
        <v>474</v>
      </c>
      <c r="B6736" s="2" t="s">
        <v>918</v>
      </c>
      <c r="C6736" s="35">
        <v>28</v>
      </c>
    </row>
    <row r="6737" spans="1:3">
      <c r="A6737" t="s">
        <v>474</v>
      </c>
      <c r="B6737" s="2" t="s">
        <v>919</v>
      </c>
      <c r="C6737" s="35">
        <v>28</v>
      </c>
    </row>
    <row r="6738" spans="1:3">
      <c r="A6738" t="s">
        <v>474</v>
      </c>
      <c r="B6738" s="2" t="s">
        <v>729</v>
      </c>
      <c r="C6738" s="35">
        <v>1</v>
      </c>
    </row>
    <row r="6739" spans="1:3">
      <c r="A6739" t="s">
        <v>474</v>
      </c>
      <c r="B6739" s="2" t="s">
        <v>920</v>
      </c>
      <c r="C6739" s="35">
        <v>3</v>
      </c>
    </row>
    <row r="6740" spans="1:3">
      <c r="A6740" t="s">
        <v>474</v>
      </c>
      <c r="B6740" s="2" t="s">
        <v>508</v>
      </c>
      <c r="C6740" s="35">
        <v>1</v>
      </c>
    </row>
    <row r="6741" spans="1:3">
      <c r="A6741" t="s">
        <v>474</v>
      </c>
      <c r="B6741" s="2" t="s">
        <v>890</v>
      </c>
      <c r="C6741" s="35">
        <v>1</v>
      </c>
    </row>
    <row r="6742" spans="1:3">
      <c r="A6742" t="s">
        <v>474</v>
      </c>
      <c r="B6742" s="2" t="s">
        <v>819</v>
      </c>
      <c r="C6742" s="35">
        <v>1</v>
      </c>
    </row>
    <row r="6743" spans="1:3">
      <c r="A6743" t="s">
        <v>474</v>
      </c>
      <c r="B6743" s="2" t="s">
        <v>897</v>
      </c>
      <c r="C6743" s="35">
        <v>3</v>
      </c>
    </row>
    <row r="6744" spans="1:3">
      <c r="A6744" t="s">
        <v>474</v>
      </c>
      <c r="B6744" s="2" t="s">
        <v>925</v>
      </c>
      <c r="C6744" s="35">
        <v>28</v>
      </c>
    </row>
    <row r="6745" spans="1:3">
      <c r="A6745" t="s">
        <v>474</v>
      </c>
      <c r="B6745" s="2" t="s">
        <v>899</v>
      </c>
      <c r="C6745" s="35">
        <v>21</v>
      </c>
    </row>
    <row r="6746" spans="1:3">
      <c r="A6746" t="s">
        <v>474</v>
      </c>
      <c r="B6746" s="2" t="s">
        <v>901</v>
      </c>
      <c r="C6746" s="35">
        <v>3</v>
      </c>
    </row>
    <row r="6747" spans="1:3">
      <c r="A6747" t="s">
        <v>474</v>
      </c>
      <c r="B6747" s="2" t="s">
        <v>912</v>
      </c>
      <c r="C6747" s="35">
        <v>22</v>
      </c>
    </row>
    <row r="6748" spans="1:3">
      <c r="A6748" t="s">
        <v>474</v>
      </c>
      <c r="B6748" s="2" t="s">
        <v>868</v>
      </c>
      <c r="C6748" s="35">
        <v>5</v>
      </c>
    </row>
    <row r="6749" spans="1:3">
      <c r="A6749" t="s">
        <v>474</v>
      </c>
      <c r="B6749" s="2" t="s">
        <v>926</v>
      </c>
      <c r="C6749" s="35">
        <v>28</v>
      </c>
    </row>
    <row r="6750" spans="1:3">
      <c r="A6750" t="s">
        <v>891</v>
      </c>
      <c r="B6750" s="2" t="s">
        <v>879</v>
      </c>
      <c r="C6750" s="35">
        <v>3</v>
      </c>
    </row>
    <row r="6751" spans="1:3">
      <c r="A6751" t="s">
        <v>891</v>
      </c>
      <c r="B6751" s="2" t="s">
        <v>914</v>
      </c>
      <c r="C6751" s="35">
        <v>9</v>
      </c>
    </row>
    <row r="6752" spans="1:3">
      <c r="A6752" t="s">
        <v>891</v>
      </c>
      <c r="B6752" s="2" t="s">
        <v>915</v>
      </c>
      <c r="C6752" s="35">
        <v>1</v>
      </c>
    </row>
    <row r="6753" spans="1:3">
      <c r="A6753" t="s">
        <v>891</v>
      </c>
      <c r="B6753" s="2" t="s">
        <v>906</v>
      </c>
      <c r="C6753" s="35">
        <v>9</v>
      </c>
    </row>
    <row r="6754" spans="1:3">
      <c r="A6754" t="s">
        <v>891</v>
      </c>
      <c r="B6754" s="2" t="s">
        <v>907</v>
      </c>
      <c r="C6754" s="35">
        <v>22</v>
      </c>
    </row>
    <row r="6755" spans="1:3">
      <c r="A6755" t="s">
        <v>891</v>
      </c>
      <c r="B6755" s="2" t="s">
        <v>908</v>
      </c>
      <c r="C6755" s="35">
        <v>23</v>
      </c>
    </row>
    <row r="6756" spans="1:3">
      <c r="A6756" t="s">
        <v>891</v>
      </c>
      <c r="B6756" s="2" t="s">
        <v>619</v>
      </c>
      <c r="C6756" s="35">
        <v>1</v>
      </c>
    </row>
    <row r="6757" spans="1:3">
      <c r="A6757" t="s">
        <v>891</v>
      </c>
      <c r="B6757" s="2" t="s">
        <v>663</v>
      </c>
      <c r="C6757" s="35">
        <v>1</v>
      </c>
    </row>
    <row r="6758" spans="1:3">
      <c r="A6758" t="s">
        <v>891</v>
      </c>
      <c r="B6758" s="2" t="s">
        <v>916</v>
      </c>
      <c r="C6758" s="35">
        <v>3</v>
      </c>
    </row>
    <row r="6759" spans="1:3">
      <c r="A6759" t="s">
        <v>891</v>
      </c>
      <c r="B6759" s="2" t="s">
        <v>882</v>
      </c>
      <c r="C6759" s="35">
        <v>3</v>
      </c>
    </row>
    <row r="6760" spans="1:3">
      <c r="A6760" t="s">
        <v>891</v>
      </c>
      <c r="B6760" s="2" t="s">
        <v>883</v>
      </c>
      <c r="C6760" s="35">
        <v>3</v>
      </c>
    </row>
    <row r="6761" spans="1:3">
      <c r="A6761" t="s">
        <v>891</v>
      </c>
      <c r="B6761" s="2" t="s">
        <v>884</v>
      </c>
      <c r="C6761" s="35">
        <v>3</v>
      </c>
    </row>
    <row r="6762" spans="1:3">
      <c r="A6762" t="s">
        <v>891</v>
      </c>
      <c r="B6762" s="2" t="s">
        <v>917</v>
      </c>
      <c r="C6762" s="35">
        <v>27</v>
      </c>
    </row>
    <row r="6763" spans="1:3">
      <c r="A6763" t="s">
        <v>891</v>
      </c>
      <c r="B6763" s="2" t="s">
        <v>885</v>
      </c>
      <c r="C6763" s="35">
        <v>3</v>
      </c>
    </row>
    <row r="6764" spans="1:3">
      <c r="A6764" t="s">
        <v>891</v>
      </c>
      <c r="B6764" s="2" t="s">
        <v>918</v>
      </c>
      <c r="C6764" s="35">
        <v>28</v>
      </c>
    </row>
    <row r="6765" spans="1:3">
      <c r="A6765" t="s">
        <v>891</v>
      </c>
      <c r="B6765" s="2" t="s">
        <v>919</v>
      </c>
      <c r="C6765" s="35">
        <v>28</v>
      </c>
    </row>
    <row r="6766" spans="1:3">
      <c r="A6766" t="s">
        <v>891</v>
      </c>
      <c r="B6766" s="2" t="s">
        <v>729</v>
      </c>
      <c r="C6766" s="35">
        <v>1</v>
      </c>
    </row>
    <row r="6767" spans="1:3">
      <c r="A6767" t="s">
        <v>891</v>
      </c>
      <c r="B6767" s="2" t="s">
        <v>920</v>
      </c>
      <c r="C6767" s="35">
        <v>3</v>
      </c>
    </row>
    <row r="6768" spans="1:3">
      <c r="A6768" t="s">
        <v>891</v>
      </c>
      <c r="B6768" s="2" t="s">
        <v>921</v>
      </c>
      <c r="C6768" s="35">
        <v>27</v>
      </c>
    </row>
    <row r="6769" spans="1:3">
      <c r="A6769" t="s">
        <v>891</v>
      </c>
      <c r="B6769" s="2" t="s">
        <v>762</v>
      </c>
      <c r="C6769" s="35">
        <v>3</v>
      </c>
    </row>
    <row r="6770" spans="1:3">
      <c r="A6770" t="s">
        <v>891</v>
      </c>
      <c r="B6770" s="2" t="s">
        <v>890</v>
      </c>
      <c r="C6770" s="35">
        <v>1</v>
      </c>
    </row>
    <row r="6771" spans="1:3">
      <c r="A6771" t="s">
        <v>891</v>
      </c>
      <c r="B6771" s="2" t="s">
        <v>922</v>
      </c>
      <c r="C6771" s="35">
        <v>3</v>
      </c>
    </row>
    <row r="6772" spans="1:3">
      <c r="A6772" t="s">
        <v>891</v>
      </c>
      <c r="B6772" s="2" t="s">
        <v>923</v>
      </c>
      <c r="C6772" s="35">
        <v>3</v>
      </c>
    </row>
    <row r="6773" spans="1:3">
      <c r="A6773" t="s">
        <v>891</v>
      </c>
      <c r="B6773" s="2" t="s">
        <v>924</v>
      </c>
      <c r="C6773" s="35">
        <v>3</v>
      </c>
    </row>
    <row r="6774" spans="1:3">
      <c r="A6774" t="s">
        <v>891</v>
      </c>
      <c r="B6774" s="2" t="s">
        <v>892</v>
      </c>
      <c r="C6774" s="35">
        <v>19</v>
      </c>
    </row>
    <row r="6775" spans="1:3">
      <c r="A6775" t="s">
        <v>891</v>
      </c>
      <c r="B6775" s="2" t="s">
        <v>893</v>
      </c>
      <c r="C6775" s="35">
        <v>19</v>
      </c>
    </row>
    <row r="6776" spans="1:3">
      <c r="A6776" t="s">
        <v>891</v>
      </c>
      <c r="B6776" s="2" t="s">
        <v>894</v>
      </c>
      <c r="C6776" s="35">
        <v>19</v>
      </c>
    </row>
    <row r="6777" spans="1:3">
      <c r="A6777" t="s">
        <v>891</v>
      </c>
      <c r="B6777" s="2" t="s">
        <v>895</v>
      </c>
      <c r="C6777" s="35">
        <v>3</v>
      </c>
    </row>
    <row r="6778" spans="1:3">
      <c r="A6778" t="s">
        <v>891</v>
      </c>
      <c r="B6778" s="2" t="s">
        <v>896</v>
      </c>
      <c r="C6778" s="35">
        <v>3</v>
      </c>
    </row>
    <row r="6779" spans="1:3">
      <c r="A6779" t="s">
        <v>891</v>
      </c>
      <c r="B6779" s="2" t="s">
        <v>819</v>
      </c>
      <c r="C6779" s="35">
        <v>1</v>
      </c>
    </row>
    <row r="6780" spans="1:3">
      <c r="A6780" t="s">
        <v>891</v>
      </c>
      <c r="B6780" s="2" t="s">
        <v>897</v>
      </c>
      <c r="C6780" s="35">
        <v>3</v>
      </c>
    </row>
    <row r="6781" spans="1:3">
      <c r="A6781" t="s">
        <v>891</v>
      </c>
      <c r="B6781" s="2" t="s">
        <v>925</v>
      </c>
      <c r="C6781" s="35">
        <v>28</v>
      </c>
    </row>
    <row r="6782" spans="1:3">
      <c r="A6782" t="s">
        <v>891</v>
      </c>
      <c r="B6782" s="2" t="s">
        <v>899</v>
      </c>
      <c r="C6782" s="35">
        <v>21</v>
      </c>
    </row>
    <row r="6783" spans="1:3">
      <c r="A6783" t="s">
        <v>891</v>
      </c>
      <c r="B6783" s="2" t="s">
        <v>900</v>
      </c>
      <c r="C6783" s="35">
        <v>3</v>
      </c>
    </row>
    <row r="6784" spans="1:3">
      <c r="A6784" t="s">
        <v>891</v>
      </c>
      <c r="B6784" s="2" t="s">
        <v>841</v>
      </c>
      <c r="C6784" s="35">
        <v>1</v>
      </c>
    </row>
    <row r="6785" spans="1:3">
      <c r="A6785" t="s">
        <v>891</v>
      </c>
      <c r="B6785" s="2" t="s">
        <v>842</v>
      </c>
      <c r="C6785" s="35">
        <v>1</v>
      </c>
    </row>
    <row r="6786" spans="1:3">
      <c r="A6786" t="s">
        <v>891</v>
      </c>
      <c r="B6786" s="2" t="s">
        <v>901</v>
      </c>
      <c r="C6786" s="35">
        <v>3</v>
      </c>
    </row>
    <row r="6787" spans="1:3">
      <c r="A6787" t="s">
        <v>891</v>
      </c>
      <c r="B6787" s="2" t="s">
        <v>912</v>
      </c>
      <c r="C6787" s="35">
        <v>22</v>
      </c>
    </row>
    <row r="6788" spans="1:3">
      <c r="A6788" t="s">
        <v>891</v>
      </c>
      <c r="B6788" s="2" t="s">
        <v>854</v>
      </c>
      <c r="C6788" s="35">
        <v>3</v>
      </c>
    </row>
    <row r="6789" spans="1:3">
      <c r="A6789" t="s">
        <v>891</v>
      </c>
      <c r="B6789" s="2" t="s">
        <v>868</v>
      </c>
      <c r="C6789" s="35">
        <v>5</v>
      </c>
    </row>
    <row r="6790" spans="1:3">
      <c r="A6790" t="s">
        <v>891</v>
      </c>
      <c r="B6790" s="2" t="s">
        <v>926</v>
      </c>
      <c r="C6790" s="35">
        <v>28</v>
      </c>
    </row>
    <row r="6791" spans="1:3">
      <c r="A6791" t="s">
        <v>772</v>
      </c>
      <c r="B6791" s="2" t="s">
        <v>907</v>
      </c>
      <c r="C6791" s="35">
        <v>22</v>
      </c>
    </row>
    <row r="6792" spans="1:3">
      <c r="A6792" t="s">
        <v>772</v>
      </c>
      <c r="B6792" s="2" t="s">
        <v>916</v>
      </c>
      <c r="C6792" s="35">
        <v>3</v>
      </c>
    </row>
    <row r="6793" spans="1:3">
      <c r="A6793" t="s">
        <v>772</v>
      </c>
      <c r="B6793" s="2" t="s">
        <v>917</v>
      </c>
      <c r="C6793" s="35">
        <v>27</v>
      </c>
    </row>
    <row r="6794" spans="1:3">
      <c r="A6794" t="s">
        <v>772</v>
      </c>
      <c r="B6794" s="2" t="s">
        <v>920</v>
      </c>
      <c r="C6794" s="35">
        <v>3</v>
      </c>
    </row>
    <row r="6795" spans="1:3">
      <c r="A6795" t="s">
        <v>772</v>
      </c>
      <c r="B6795" s="2" t="s">
        <v>921</v>
      </c>
      <c r="C6795" s="35">
        <v>27</v>
      </c>
    </row>
    <row r="6796" spans="1:3">
      <c r="A6796" t="s">
        <v>772</v>
      </c>
      <c r="B6796" s="2" t="s">
        <v>909</v>
      </c>
      <c r="C6796" s="35">
        <v>24</v>
      </c>
    </row>
    <row r="6797" spans="1:3">
      <c r="A6797" t="s">
        <v>772</v>
      </c>
      <c r="B6797" s="2" t="s">
        <v>910</v>
      </c>
      <c r="C6797" s="35">
        <v>1</v>
      </c>
    </row>
    <row r="6798" spans="1:3">
      <c r="A6798" t="s">
        <v>772</v>
      </c>
      <c r="B6798" s="2" t="s">
        <v>911</v>
      </c>
      <c r="C6798" s="35">
        <v>25</v>
      </c>
    </row>
    <row r="6799" spans="1:3">
      <c r="A6799" t="s">
        <v>772</v>
      </c>
      <c r="B6799" s="2" t="s">
        <v>898</v>
      </c>
      <c r="C6799" s="35">
        <v>20</v>
      </c>
    </row>
    <row r="6800" spans="1:3">
      <c r="A6800" t="s">
        <v>772</v>
      </c>
      <c r="B6800" s="2" t="s">
        <v>841</v>
      </c>
      <c r="C6800" s="35">
        <v>1</v>
      </c>
    </row>
    <row r="6801" spans="1:3">
      <c r="A6801" t="s">
        <v>772</v>
      </c>
      <c r="B6801" s="2" t="s">
        <v>842</v>
      </c>
      <c r="C6801" s="35">
        <v>1</v>
      </c>
    </row>
    <row r="6802" spans="1:3">
      <c r="A6802" t="s">
        <v>772</v>
      </c>
      <c r="B6802" s="2" t="s">
        <v>912</v>
      </c>
      <c r="C6802" s="35">
        <v>22</v>
      </c>
    </row>
    <row r="6803" spans="1:3">
      <c r="A6803" t="s">
        <v>773</v>
      </c>
      <c r="B6803" s="2" t="s">
        <v>879</v>
      </c>
      <c r="C6803" s="35">
        <v>3</v>
      </c>
    </row>
    <row r="6804" spans="1:3">
      <c r="A6804" t="s">
        <v>773</v>
      </c>
      <c r="B6804" s="2" t="s">
        <v>914</v>
      </c>
      <c r="C6804" s="35">
        <v>9</v>
      </c>
    </row>
    <row r="6805" spans="1:3">
      <c r="A6805" t="s">
        <v>773</v>
      </c>
      <c r="B6805" s="2" t="s">
        <v>915</v>
      </c>
      <c r="C6805" s="35">
        <v>1</v>
      </c>
    </row>
    <row r="6806" spans="1:3">
      <c r="A6806" t="s">
        <v>773</v>
      </c>
      <c r="B6806" s="2" t="s">
        <v>906</v>
      </c>
      <c r="C6806" s="35">
        <v>9</v>
      </c>
    </row>
    <row r="6807" spans="1:3">
      <c r="A6807" t="s">
        <v>773</v>
      </c>
      <c r="B6807" s="2" t="s">
        <v>907</v>
      </c>
      <c r="C6807" s="35">
        <v>22</v>
      </c>
    </row>
    <row r="6808" spans="1:3">
      <c r="A6808" t="s">
        <v>773</v>
      </c>
      <c r="B6808" s="2" t="s">
        <v>908</v>
      </c>
      <c r="C6808" s="35">
        <v>23</v>
      </c>
    </row>
    <row r="6809" spans="1:3">
      <c r="A6809" t="s">
        <v>773</v>
      </c>
      <c r="B6809" s="2" t="s">
        <v>619</v>
      </c>
      <c r="C6809" s="35">
        <v>1</v>
      </c>
    </row>
    <row r="6810" spans="1:3">
      <c r="A6810" t="s">
        <v>773</v>
      </c>
      <c r="B6810" s="2" t="s">
        <v>663</v>
      </c>
      <c r="C6810" s="35">
        <v>1</v>
      </c>
    </row>
    <row r="6811" spans="1:3">
      <c r="A6811" t="s">
        <v>773</v>
      </c>
      <c r="B6811" s="2" t="s">
        <v>916</v>
      </c>
      <c r="C6811" s="35">
        <v>3</v>
      </c>
    </row>
    <row r="6812" spans="1:3">
      <c r="A6812" t="s">
        <v>773</v>
      </c>
      <c r="B6812" s="2" t="s">
        <v>882</v>
      </c>
      <c r="C6812" s="35">
        <v>3</v>
      </c>
    </row>
    <row r="6813" spans="1:3">
      <c r="A6813" t="s">
        <v>773</v>
      </c>
      <c r="B6813" s="2" t="s">
        <v>883</v>
      </c>
      <c r="C6813" s="35">
        <v>3</v>
      </c>
    </row>
    <row r="6814" spans="1:3">
      <c r="A6814" t="s">
        <v>773</v>
      </c>
      <c r="B6814" s="2" t="s">
        <v>884</v>
      </c>
      <c r="C6814" s="35">
        <v>3</v>
      </c>
    </row>
    <row r="6815" spans="1:3">
      <c r="A6815" t="s">
        <v>773</v>
      </c>
      <c r="B6815" s="2" t="s">
        <v>917</v>
      </c>
      <c r="C6815" s="35">
        <v>27</v>
      </c>
    </row>
    <row r="6816" spans="1:3">
      <c r="A6816" t="s">
        <v>773</v>
      </c>
      <c r="B6816" s="2" t="s">
        <v>885</v>
      </c>
      <c r="C6816" s="35">
        <v>3</v>
      </c>
    </row>
    <row r="6817" spans="1:3">
      <c r="A6817" t="s">
        <v>773</v>
      </c>
      <c r="B6817" s="2" t="s">
        <v>918</v>
      </c>
      <c r="C6817" s="35">
        <v>28</v>
      </c>
    </row>
    <row r="6818" spans="1:3">
      <c r="A6818" t="s">
        <v>773</v>
      </c>
      <c r="B6818" s="2" t="s">
        <v>919</v>
      </c>
      <c r="C6818" s="35">
        <v>28</v>
      </c>
    </row>
    <row r="6819" spans="1:3">
      <c r="A6819" t="s">
        <v>773</v>
      </c>
      <c r="B6819" s="2" t="s">
        <v>729</v>
      </c>
      <c r="C6819" s="35">
        <v>1</v>
      </c>
    </row>
    <row r="6820" spans="1:3">
      <c r="A6820" t="s">
        <v>773</v>
      </c>
      <c r="B6820" s="2" t="s">
        <v>920</v>
      </c>
      <c r="C6820" s="35">
        <v>3</v>
      </c>
    </row>
    <row r="6821" spans="1:3">
      <c r="A6821" t="s">
        <v>773</v>
      </c>
      <c r="B6821" s="2" t="s">
        <v>921</v>
      </c>
      <c r="C6821" s="35">
        <v>27</v>
      </c>
    </row>
    <row r="6822" spans="1:3">
      <c r="A6822" t="s">
        <v>773</v>
      </c>
      <c r="B6822" s="2" t="s">
        <v>762</v>
      </c>
      <c r="C6822" s="35">
        <v>3</v>
      </c>
    </row>
    <row r="6823" spans="1:3">
      <c r="A6823" t="s">
        <v>773</v>
      </c>
      <c r="B6823" s="2" t="s">
        <v>890</v>
      </c>
      <c r="C6823" s="35">
        <v>1</v>
      </c>
    </row>
    <row r="6824" spans="1:3">
      <c r="A6824" t="s">
        <v>773</v>
      </c>
      <c r="B6824" s="2" t="s">
        <v>922</v>
      </c>
      <c r="C6824" s="35">
        <v>3</v>
      </c>
    </row>
    <row r="6825" spans="1:3">
      <c r="A6825" t="s">
        <v>773</v>
      </c>
      <c r="B6825" s="2" t="s">
        <v>923</v>
      </c>
      <c r="C6825" s="35">
        <v>3</v>
      </c>
    </row>
    <row r="6826" spans="1:3">
      <c r="A6826" t="s">
        <v>773</v>
      </c>
      <c r="B6826" s="2" t="s">
        <v>924</v>
      </c>
      <c r="C6826" s="35">
        <v>3</v>
      </c>
    </row>
    <row r="6827" spans="1:3">
      <c r="A6827" t="s">
        <v>773</v>
      </c>
      <c r="B6827" s="2" t="s">
        <v>892</v>
      </c>
      <c r="C6827" s="35">
        <v>19</v>
      </c>
    </row>
    <row r="6828" spans="1:3">
      <c r="A6828" t="s">
        <v>773</v>
      </c>
      <c r="B6828" s="2" t="s">
        <v>893</v>
      </c>
      <c r="C6828" s="35">
        <v>19</v>
      </c>
    </row>
    <row r="6829" spans="1:3">
      <c r="A6829" t="s">
        <v>773</v>
      </c>
      <c r="B6829" s="2" t="s">
        <v>894</v>
      </c>
      <c r="C6829" s="35">
        <v>19</v>
      </c>
    </row>
    <row r="6830" spans="1:3">
      <c r="A6830" t="s">
        <v>773</v>
      </c>
      <c r="B6830" s="2" t="s">
        <v>895</v>
      </c>
      <c r="C6830" s="35">
        <v>3</v>
      </c>
    </row>
    <row r="6831" spans="1:3">
      <c r="A6831" t="s">
        <v>773</v>
      </c>
      <c r="B6831" s="2" t="s">
        <v>896</v>
      </c>
      <c r="C6831" s="35">
        <v>3</v>
      </c>
    </row>
    <row r="6832" spans="1:3">
      <c r="A6832" t="s">
        <v>773</v>
      </c>
      <c r="B6832" s="2" t="s">
        <v>819</v>
      </c>
      <c r="C6832" s="35">
        <v>1</v>
      </c>
    </row>
    <row r="6833" spans="1:3">
      <c r="A6833" t="s">
        <v>773</v>
      </c>
      <c r="B6833" s="2" t="s">
        <v>897</v>
      </c>
      <c r="C6833" s="35">
        <v>3</v>
      </c>
    </row>
    <row r="6834" spans="1:3">
      <c r="A6834" t="s">
        <v>773</v>
      </c>
      <c r="B6834" s="2" t="s">
        <v>925</v>
      </c>
      <c r="C6834" s="35">
        <v>28</v>
      </c>
    </row>
    <row r="6835" spans="1:3">
      <c r="A6835" t="s">
        <v>773</v>
      </c>
      <c r="B6835" s="2" t="s">
        <v>899</v>
      </c>
      <c r="C6835" s="35">
        <v>21</v>
      </c>
    </row>
    <row r="6836" spans="1:3">
      <c r="A6836" t="s">
        <v>773</v>
      </c>
      <c r="B6836" s="2" t="s">
        <v>900</v>
      </c>
      <c r="C6836" s="35">
        <v>3</v>
      </c>
    </row>
    <row r="6837" spans="1:3">
      <c r="A6837" t="s">
        <v>773</v>
      </c>
      <c r="B6837" s="2" t="s">
        <v>841</v>
      </c>
      <c r="C6837" s="35">
        <v>1</v>
      </c>
    </row>
    <row r="6838" spans="1:3">
      <c r="A6838" t="s">
        <v>773</v>
      </c>
      <c r="B6838" s="2" t="s">
        <v>842</v>
      </c>
      <c r="C6838" s="35">
        <v>1</v>
      </c>
    </row>
    <row r="6839" spans="1:3">
      <c r="A6839" t="s">
        <v>773</v>
      </c>
      <c r="B6839" s="2" t="s">
        <v>901</v>
      </c>
      <c r="C6839" s="35">
        <v>3</v>
      </c>
    </row>
    <row r="6840" spans="1:3">
      <c r="A6840" t="s">
        <v>773</v>
      </c>
      <c r="B6840" s="2" t="s">
        <v>912</v>
      </c>
      <c r="C6840" s="35">
        <v>22</v>
      </c>
    </row>
    <row r="6841" spans="1:3">
      <c r="A6841" t="s">
        <v>773</v>
      </c>
      <c r="B6841" s="2" t="s">
        <v>854</v>
      </c>
      <c r="C6841" s="35">
        <v>3</v>
      </c>
    </row>
    <row r="6842" spans="1:3">
      <c r="A6842" t="s">
        <v>773</v>
      </c>
      <c r="B6842" s="2" t="s">
        <v>868</v>
      </c>
      <c r="C6842" s="35">
        <v>5</v>
      </c>
    </row>
    <row r="6843" spans="1:3">
      <c r="A6843" t="s">
        <v>773</v>
      </c>
      <c r="B6843" s="2" t="s">
        <v>926</v>
      </c>
      <c r="C6843" s="35">
        <v>28</v>
      </c>
    </row>
    <row r="6844" spans="1:3">
      <c r="A6844" t="s">
        <v>774</v>
      </c>
      <c r="B6844" s="2" t="s">
        <v>879</v>
      </c>
      <c r="C6844" s="35">
        <v>3</v>
      </c>
    </row>
    <row r="6845" spans="1:3">
      <c r="A6845" t="s">
        <v>774</v>
      </c>
      <c r="B6845" s="2" t="s">
        <v>914</v>
      </c>
      <c r="C6845" s="35">
        <v>9</v>
      </c>
    </row>
    <row r="6846" spans="1:3">
      <c r="A6846" t="s">
        <v>774</v>
      </c>
      <c r="B6846" s="2" t="s">
        <v>915</v>
      </c>
      <c r="C6846" s="35">
        <v>1</v>
      </c>
    </row>
    <row r="6847" spans="1:3">
      <c r="A6847" t="s">
        <v>774</v>
      </c>
      <c r="B6847" s="2" t="s">
        <v>906</v>
      </c>
      <c r="C6847" s="35">
        <v>9</v>
      </c>
    </row>
    <row r="6848" spans="1:3">
      <c r="A6848" t="s">
        <v>774</v>
      </c>
      <c r="B6848" s="2" t="s">
        <v>907</v>
      </c>
      <c r="C6848" s="35">
        <v>22</v>
      </c>
    </row>
    <row r="6849" spans="1:3">
      <c r="A6849" t="s">
        <v>774</v>
      </c>
      <c r="B6849" s="2" t="s">
        <v>908</v>
      </c>
      <c r="C6849" s="35">
        <v>23</v>
      </c>
    </row>
    <row r="6850" spans="1:3">
      <c r="A6850" t="s">
        <v>774</v>
      </c>
      <c r="B6850" s="2" t="s">
        <v>619</v>
      </c>
      <c r="C6850" s="35">
        <v>1</v>
      </c>
    </row>
    <row r="6851" spans="1:3">
      <c r="A6851" t="s">
        <v>774</v>
      </c>
      <c r="B6851" s="2" t="s">
        <v>663</v>
      </c>
      <c r="C6851" s="35">
        <v>1</v>
      </c>
    </row>
    <row r="6852" spans="1:3">
      <c r="A6852" t="s">
        <v>774</v>
      </c>
      <c r="B6852" s="2" t="s">
        <v>916</v>
      </c>
      <c r="C6852" s="35">
        <v>3</v>
      </c>
    </row>
    <row r="6853" spans="1:3">
      <c r="A6853" t="s">
        <v>774</v>
      </c>
      <c r="B6853" s="2" t="s">
        <v>882</v>
      </c>
      <c r="C6853" s="35">
        <v>3</v>
      </c>
    </row>
    <row r="6854" spans="1:3">
      <c r="A6854" t="s">
        <v>774</v>
      </c>
      <c r="B6854" s="2" t="s">
        <v>883</v>
      </c>
      <c r="C6854" s="35">
        <v>3</v>
      </c>
    </row>
    <row r="6855" spans="1:3">
      <c r="A6855" t="s">
        <v>774</v>
      </c>
      <c r="B6855" s="2" t="s">
        <v>884</v>
      </c>
      <c r="C6855" s="35">
        <v>3</v>
      </c>
    </row>
    <row r="6856" spans="1:3">
      <c r="A6856" t="s">
        <v>774</v>
      </c>
      <c r="B6856" s="2" t="s">
        <v>917</v>
      </c>
      <c r="C6856" s="35">
        <v>27</v>
      </c>
    </row>
    <row r="6857" spans="1:3">
      <c r="A6857" t="s">
        <v>774</v>
      </c>
      <c r="B6857" s="2" t="s">
        <v>885</v>
      </c>
      <c r="C6857" s="35">
        <v>3</v>
      </c>
    </row>
    <row r="6858" spans="1:3">
      <c r="A6858" t="s">
        <v>774</v>
      </c>
      <c r="B6858" s="2" t="s">
        <v>918</v>
      </c>
      <c r="C6858" s="35">
        <v>28</v>
      </c>
    </row>
    <row r="6859" spans="1:3">
      <c r="A6859" t="s">
        <v>774</v>
      </c>
      <c r="B6859" s="2" t="s">
        <v>919</v>
      </c>
      <c r="C6859" s="35">
        <v>28</v>
      </c>
    </row>
    <row r="6860" spans="1:3">
      <c r="A6860" t="s">
        <v>774</v>
      </c>
      <c r="B6860" s="2" t="s">
        <v>729</v>
      </c>
      <c r="C6860" s="35">
        <v>1</v>
      </c>
    </row>
    <row r="6861" spans="1:3">
      <c r="A6861" t="s">
        <v>774</v>
      </c>
      <c r="B6861" s="2" t="s">
        <v>920</v>
      </c>
      <c r="C6861" s="35">
        <v>3</v>
      </c>
    </row>
    <row r="6862" spans="1:3">
      <c r="A6862" t="s">
        <v>774</v>
      </c>
      <c r="B6862" s="2" t="s">
        <v>921</v>
      </c>
      <c r="C6862" s="35">
        <v>27</v>
      </c>
    </row>
    <row r="6863" spans="1:3">
      <c r="A6863" t="s">
        <v>774</v>
      </c>
      <c r="B6863" s="2" t="s">
        <v>762</v>
      </c>
      <c r="C6863" s="35">
        <v>3</v>
      </c>
    </row>
    <row r="6864" spans="1:3">
      <c r="A6864" t="s">
        <v>774</v>
      </c>
      <c r="B6864" s="2" t="s">
        <v>890</v>
      </c>
      <c r="C6864" s="35">
        <v>1</v>
      </c>
    </row>
    <row r="6865" spans="1:3">
      <c r="A6865" t="s">
        <v>774</v>
      </c>
      <c r="B6865" s="2" t="s">
        <v>922</v>
      </c>
      <c r="C6865" s="35">
        <v>3</v>
      </c>
    </row>
    <row r="6866" spans="1:3">
      <c r="A6866" t="s">
        <v>774</v>
      </c>
      <c r="B6866" s="2" t="s">
        <v>923</v>
      </c>
      <c r="C6866" s="35">
        <v>3</v>
      </c>
    </row>
    <row r="6867" spans="1:3">
      <c r="A6867" t="s">
        <v>774</v>
      </c>
      <c r="B6867" s="2" t="s">
        <v>924</v>
      </c>
      <c r="C6867" s="35">
        <v>3</v>
      </c>
    </row>
    <row r="6868" spans="1:3">
      <c r="A6868" t="s">
        <v>774</v>
      </c>
      <c r="B6868" s="2" t="s">
        <v>892</v>
      </c>
      <c r="C6868" s="35">
        <v>19</v>
      </c>
    </row>
    <row r="6869" spans="1:3">
      <c r="A6869" t="s">
        <v>774</v>
      </c>
      <c r="B6869" s="2" t="s">
        <v>893</v>
      </c>
      <c r="C6869" s="35">
        <v>19</v>
      </c>
    </row>
    <row r="6870" spans="1:3">
      <c r="A6870" t="s">
        <v>774</v>
      </c>
      <c r="B6870" s="2" t="s">
        <v>894</v>
      </c>
      <c r="C6870" s="35">
        <v>19</v>
      </c>
    </row>
    <row r="6871" spans="1:3">
      <c r="A6871" t="s">
        <v>774</v>
      </c>
      <c r="B6871" s="2" t="s">
        <v>895</v>
      </c>
      <c r="C6871" s="35">
        <v>3</v>
      </c>
    </row>
    <row r="6872" spans="1:3">
      <c r="A6872" t="s">
        <v>774</v>
      </c>
      <c r="B6872" s="2" t="s">
        <v>896</v>
      </c>
      <c r="C6872" s="35">
        <v>3</v>
      </c>
    </row>
    <row r="6873" spans="1:3">
      <c r="A6873" t="s">
        <v>774</v>
      </c>
      <c r="B6873" s="2" t="s">
        <v>819</v>
      </c>
      <c r="C6873" s="35">
        <v>1</v>
      </c>
    </row>
    <row r="6874" spans="1:3">
      <c r="A6874" t="s">
        <v>774</v>
      </c>
      <c r="B6874" s="2" t="s">
        <v>897</v>
      </c>
      <c r="C6874" s="35">
        <v>3</v>
      </c>
    </row>
    <row r="6875" spans="1:3">
      <c r="A6875" t="s">
        <v>774</v>
      </c>
      <c r="B6875" s="2" t="s">
        <v>925</v>
      </c>
      <c r="C6875" s="35">
        <v>28</v>
      </c>
    </row>
    <row r="6876" spans="1:3">
      <c r="A6876" t="s">
        <v>774</v>
      </c>
      <c r="B6876" s="2" t="s">
        <v>899</v>
      </c>
      <c r="C6876" s="35">
        <v>21</v>
      </c>
    </row>
    <row r="6877" spans="1:3">
      <c r="A6877" t="s">
        <v>774</v>
      </c>
      <c r="B6877" s="2" t="s">
        <v>900</v>
      </c>
      <c r="C6877" s="35">
        <v>3</v>
      </c>
    </row>
    <row r="6878" spans="1:3">
      <c r="A6878" t="s">
        <v>774</v>
      </c>
      <c r="B6878" s="2" t="s">
        <v>841</v>
      </c>
      <c r="C6878" s="35">
        <v>1</v>
      </c>
    </row>
    <row r="6879" spans="1:3">
      <c r="A6879" t="s">
        <v>774</v>
      </c>
      <c r="B6879" s="2" t="s">
        <v>842</v>
      </c>
      <c r="C6879" s="35">
        <v>1</v>
      </c>
    </row>
    <row r="6880" spans="1:3">
      <c r="A6880" t="s">
        <v>774</v>
      </c>
      <c r="B6880" s="2" t="s">
        <v>901</v>
      </c>
      <c r="C6880" s="35">
        <v>3</v>
      </c>
    </row>
    <row r="6881" spans="1:3">
      <c r="A6881" t="s">
        <v>774</v>
      </c>
      <c r="B6881" s="2" t="s">
        <v>912</v>
      </c>
      <c r="C6881" s="35">
        <v>22</v>
      </c>
    </row>
    <row r="6882" spans="1:3">
      <c r="A6882" t="s">
        <v>774</v>
      </c>
      <c r="B6882" s="2" t="s">
        <v>854</v>
      </c>
      <c r="C6882" s="35">
        <v>3</v>
      </c>
    </row>
    <row r="6883" spans="1:3">
      <c r="A6883" t="s">
        <v>774</v>
      </c>
      <c r="B6883" s="2" t="s">
        <v>868</v>
      </c>
      <c r="C6883" s="35">
        <v>5</v>
      </c>
    </row>
    <row r="6884" spans="1:3">
      <c r="A6884" t="s">
        <v>774</v>
      </c>
      <c r="B6884" s="2" t="s">
        <v>926</v>
      </c>
      <c r="C6884" s="35">
        <v>28</v>
      </c>
    </row>
    <row r="6885" spans="1:3">
      <c r="A6885" t="s">
        <v>775</v>
      </c>
      <c r="B6885" s="2" t="s">
        <v>879</v>
      </c>
      <c r="C6885" s="35">
        <v>3</v>
      </c>
    </row>
    <row r="6886" spans="1:3">
      <c r="A6886" t="s">
        <v>775</v>
      </c>
      <c r="B6886" s="2" t="s">
        <v>914</v>
      </c>
      <c r="C6886" s="35">
        <v>9</v>
      </c>
    </row>
    <row r="6887" spans="1:3">
      <c r="A6887" t="s">
        <v>775</v>
      </c>
      <c r="B6887" s="2" t="s">
        <v>915</v>
      </c>
      <c r="C6887" s="35">
        <v>1</v>
      </c>
    </row>
    <row r="6888" spans="1:3">
      <c r="A6888" t="s">
        <v>775</v>
      </c>
      <c r="B6888" s="2" t="s">
        <v>906</v>
      </c>
      <c r="C6888" s="35">
        <v>9</v>
      </c>
    </row>
    <row r="6889" spans="1:3">
      <c r="A6889" t="s">
        <v>775</v>
      </c>
      <c r="B6889" s="2" t="s">
        <v>907</v>
      </c>
      <c r="C6889" s="35">
        <v>22</v>
      </c>
    </row>
    <row r="6890" spans="1:3">
      <c r="A6890" t="s">
        <v>775</v>
      </c>
      <c r="B6890" s="2" t="s">
        <v>908</v>
      </c>
      <c r="C6890" s="35">
        <v>23</v>
      </c>
    </row>
    <row r="6891" spans="1:3">
      <c r="A6891" t="s">
        <v>775</v>
      </c>
      <c r="B6891" s="2" t="s">
        <v>619</v>
      </c>
      <c r="C6891" s="35">
        <v>1</v>
      </c>
    </row>
    <row r="6892" spans="1:3">
      <c r="A6892" t="s">
        <v>775</v>
      </c>
      <c r="B6892" s="2" t="s">
        <v>663</v>
      </c>
      <c r="C6892" s="35">
        <v>1</v>
      </c>
    </row>
    <row r="6893" spans="1:3">
      <c r="A6893" t="s">
        <v>775</v>
      </c>
      <c r="B6893" s="2" t="s">
        <v>916</v>
      </c>
      <c r="C6893" s="35">
        <v>3</v>
      </c>
    </row>
    <row r="6894" spans="1:3">
      <c r="A6894" t="s">
        <v>775</v>
      </c>
      <c r="B6894" s="2" t="s">
        <v>882</v>
      </c>
      <c r="C6894" s="35">
        <v>3</v>
      </c>
    </row>
    <row r="6895" spans="1:3">
      <c r="A6895" t="s">
        <v>775</v>
      </c>
      <c r="B6895" s="2" t="s">
        <v>883</v>
      </c>
      <c r="C6895" s="35">
        <v>3</v>
      </c>
    </row>
    <row r="6896" spans="1:3">
      <c r="A6896" t="s">
        <v>775</v>
      </c>
      <c r="B6896" s="2" t="s">
        <v>884</v>
      </c>
      <c r="C6896" s="35">
        <v>3</v>
      </c>
    </row>
    <row r="6897" spans="1:3">
      <c r="A6897" t="s">
        <v>775</v>
      </c>
      <c r="B6897" s="2" t="s">
        <v>917</v>
      </c>
      <c r="C6897" s="35">
        <v>27</v>
      </c>
    </row>
    <row r="6898" spans="1:3">
      <c r="A6898" t="s">
        <v>775</v>
      </c>
      <c r="B6898" s="2" t="s">
        <v>885</v>
      </c>
      <c r="C6898" s="35">
        <v>3</v>
      </c>
    </row>
    <row r="6899" spans="1:3">
      <c r="A6899" t="s">
        <v>775</v>
      </c>
      <c r="B6899" s="2" t="s">
        <v>918</v>
      </c>
      <c r="C6899" s="35">
        <v>28</v>
      </c>
    </row>
    <row r="6900" spans="1:3">
      <c r="A6900" t="s">
        <v>775</v>
      </c>
      <c r="B6900" s="2" t="s">
        <v>919</v>
      </c>
      <c r="C6900" s="35">
        <v>28</v>
      </c>
    </row>
    <row r="6901" spans="1:3">
      <c r="A6901" t="s">
        <v>775</v>
      </c>
      <c r="B6901" s="2" t="s">
        <v>729</v>
      </c>
      <c r="C6901" s="35">
        <v>1</v>
      </c>
    </row>
    <row r="6902" spans="1:3">
      <c r="A6902" t="s">
        <v>775</v>
      </c>
      <c r="B6902" s="2" t="s">
        <v>920</v>
      </c>
      <c r="C6902" s="35">
        <v>3</v>
      </c>
    </row>
    <row r="6903" spans="1:3">
      <c r="A6903" t="s">
        <v>775</v>
      </c>
      <c r="B6903" s="2" t="s">
        <v>921</v>
      </c>
      <c r="C6903" s="35">
        <v>27</v>
      </c>
    </row>
    <row r="6904" spans="1:3">
      <c r="A6904" t="s">
        <v>775</v>
      </c>
      <c r="B6904" s="2" t="s">
        <v>762</v>
      </c>
      <c r="C6904" s="35">
        <v>3</v>
      </c>
    </row>
    <row r="6905" spans="1:3">
      <c r="A6905" t="s">
        <v>775</v>
      </c>
      <c r="B6905" s="2" t="s">
        <v>890</v>
      </c>
      <c r="C6905" s="35">
        <v>1</v>
      </c>
    </row>
    <row r="6906" spans="1:3">
      <c r="A6906" t="s">
        <v>775</v>
      </c>
      <c r="B6906" s="2" t="s">
        <v>922</v>
      </c>
      <c r="C6906" s="35">
        <v>3</v>
      </c>
    </row>
    <row r="6907" spans="1:3">
      <c r="A6907" t="s">
        <v>775</v>
      </c>
      <c r="B6907" s="2" t="s">
        <v>923</v>
      </c>
      <c r="C6907" s="35">
        <v>3</v>
      </c>
    </row>
    <row r="6908" spans="1:3">
      <c r="A6908" t="s">
        <v>775</v>
      </c>
      <c r="B6908" s="2" t="s">
        <v>924</v>
      </c>
      <c r="C6908" s="35">
        <v>3</v>
      </c>
    </row>
    <row r="6909" spans="1:3">
      <c r="A6909" t="s">
        <v>775</v>
      </c>
      <c r="B6909" s="2" t="s">
        <v>892</v>
      </c>
      <c r="C6909" s="35">
        <v>19</v>
      </c>
    </row>
    <row r="6910" spans="1:3">
      <c r="A6910" t="s">
        <v>775</v>
      </c>
      <c r="B6910" s="2" t="s">
        <v>893</v>
      </c>
      <c r="C6910" s="35">
        <v>19</v>
      </c>
    </row>
    <row r="6911" spans="1:3">
      <c r="A6911" t="s">
        <v>775</v>
      </c>
      <c r="B6911" s="2" t="s">
        <v>894</v>
      </c>
      <c r="C6911" s="35">
        <v>19</v>
      </c>
    </row>
    <row r="6912" spans="1:3">
      <c r="A6912" t="s">
        <v>775</v>
      </c>
      <c r="B6912" s="2" t="s">
        <v>895</v>
      </c>
      <c r="C6912" s="35">
        <v>3</v>
      </c>
    </row>
    <row r="6913" spans="1:3">
      <c r="A6913" t="s">
        <v>775</v>
      </c>
      <c r="B6913" s="2" t="s">
        <v>896</v>
      </c>
      <c r="C6913" s="35">
        <v>3</v>
      </c>
    </row>
    <row r="6914" spans="1:3">
      <c r="A6914" t="s">
        <v>775</v>
      </c>
      <c r="B6914" s="2" t="s">
        <v>819</v>
      </c>
      <c r="C6914" s="35">
        <v>1</v>
      </c>
    </row>
    <row r="6915" spans="1:3">
      <c r="A6915" t="s">
        <v>775</v>
      </c>
      <c r="B6915" s="2" t="s">
        <v>897</v>
      </c>
      <c r="C6915" s="35">
        <v>3</v>
      </c>
    </row>
    <row r="6916" spans="1:3">
      <c r="A6916" t="s">
        <v>775</v>
      </c>
      <c r="B6916" s="2" t="s">
        <v>925</v>
      </c>
      <c r="C6916" s="35">
        <v>28</v>
      </c>
    </row>
    <row r="6917" spans="1:3">
      <c r="A6917" t="s">
        <v>775</v>
      </c>
      <c r="B6917" s="2" t="s">
        <v>899</v>
      </c>
      <c r="C6917" s="35">
        <v>21</v>
      </c>
    </row>
    <row r="6918" spans="1:3">
      <c r="A6918" t="s">
        <v>775</v>
      </c>
      <c r="B6918" s="2" t="s">
        <v>900</v>
      </c>
      <c r="C6918" s="35">
        <v>3</v>
      </c>
    </row>
    <row r="6919" spans="1:3">
      <c r="A6919" t="s">
        <v>775</v>
      </c>
      <c r="B6919" s="2" t="s">
        <v>841</v>
      </c>
      <c r="C6919" s="35">
        <v>1</v>
      </c>
    </row>
    <row r="6920" spans="1:3">
      <c r="A6920" t="s">
        <v>775</v>
      </c>
      <c r="B6920" s="2" t="s">
        <v>842</v>
      </c>
      <c r="C6920" s="35">
        <v>1</v>
      </c>
    </row>
    <row r="6921" spans="1:3">
      <c r="A6921" t="s">
        <v>775</v>
      </c>
      <c r="B6921" s="2" t="s">
        <v>901</v>
      </c>
      <c r="C6921" s="35">
        <v>3</v>
      </c>
    </row>
    <row r="6922" spans="1:3">
      <c r="A6922" t="s">
        <v>775</v>
      </c>
      <c r="B6922" s="2" t="s">
        <v>912</v>
      </c>
      <c r="C6922" s="35">
        <v>22</v>
      </c>
    </row>
    <row r="6923" spans="1:3">
      <c r="A6923" t="s">
        <v>775</v>
      </c>
      <c r="B6923" s="2" t="s">
        <v>854</v>
      </c>
      <c r="C6923" s="35">
        <v>3</v>
      </c>
    </row>
    <row r="6924" spans="1:3">
      <c r="A6924" t="s">
        <v>775</v>
      </c>
      <c r="B6924" s="2" t="s">
        <v>868</v>
      </c>
      <c r="C6924" s="35">
        <v>5</v>
      </c>
    </row>
    <row r="6925" spans="1:3">
      <c r="A6925" t="s">
        <v>775</v>
      </c>
      <c r="B6925" s="2" t="s">
        <v>926</v>
      </c>
      <c r="C6925" s="35">
        <v>28</v>
      </c>
    </row>
    <row r="6926" spans="1:3">
      <c r="A6926" t="s">
        <v>776</v>
      </c>
      <c r="B6926" s="2" t="s">
        <v>606</v>
      </c>
      <c r="C6926" s="35">
        <v>1</v>
      </c>
    </row>
    <row r="6927" spans="1:3">
      <c r="A6927" t="s">
        <v>776</v>
      </c>
      <c r="B6927" s="2" t="s">
        <v>906</v>
      </c>
      <c r="C6927" s="35">
        <v>9</v>
      </c>
    </row>
    <row r="6928" spans="1:3">
      <c r="A6928" t="s">
        <v>776</v>
      </c>
      <c r="B6928" s="2" t="s">
        <v>908</v>
      </c>
      <c r="C6928" s="35">
        <v>23</v>
      </c>
    </row>
    <row r="6929" spans="1:3">
      <c r="A6929" t="s">
        <v>776</v>
      </c>
      <c r="B6929" s="2" t="s">
        <v>619</v>
      </c>
      <c r="C6929" s="35">
        <v>1</v>
      </c>
    </row>
    <row r="6930" spans="1:3">
      <c r="A6930" t="s">
        <v>776</v>
      </c>
      <c r="B6930" s="2" t="s">
        <v>916</v>
      </c>
      <c r="C6930" s="35">
        <v>3</v>
      </c>
    </row>
    <row r="6931" spans="1:3">
      <c r="A6931" t="s">
        <v>776</v>
      </c>
      <c r="B6931" s="2" t="s">
        <v>917</v>
      </c>
      <c r="C6931" s="35">
        <v>27</v>
      </c>
    </row>
    <row r="6932" spans="1:3">
      <c r="A6932" t="s">
        <v>776</v>
      </c>
      <c r="B6932" s="2" t="s">
        <v>729</v>
      </c>
      <c r="C6932" s="35">
        <v>1</v>
      </c>
    </row>
    <row r="6933" spans="1:3">
      <c r="A6933" t="s">
        <v>776</v>
      </c>
      <c r="B6933" s="2" t="s">
        <v>920</v>
      </c>
      <c r="C6933" s="35">
        <v>3</v>
      </c>
    </row>
    <row r="6934" spans="1:3">
      <c r="A6934" t="s">
        <v>776</v>
      </c>
      <c r="B6934" s="2" t="s">
        <v>921</v>
      </c>
      <c r="C6934" s="35">
        <v>27</v>
      </c>
    </row>
    <row r="6935" spans="1:3">
      <c r="A6935" t="s">
        <v>776</v>
      </c>
      <c r="B6935" s="2" t="s">
        <v>890</v>
      </c>
      <c r="C6935" s="35">
        <v>1</v>
      </c>
    </row>
    <row r="6936" spans="1:3">
      <c r="A6936" t="s">
        <v>776</v>
      </c>
      <c r="B6936" s="2" t="s">
        <v>819</v>
      </c>
      <c r="C6936" s="35">
        <v>1</v>
      </c>
    </row>
    <row r="6937" spans="1:3">
      <c r="A6937" t="s">
        <v>776</v>
      </c>
      <c r="B6937" s="2" t="s">
        <v>899</v>
      </c>
      <c r="C6937" s="35">
        <v>21</v>
      </c>
    </row>
    <row r="6938" spans="1:3">
      <c r="A6938" t="s">
        <v>777</v>
      </c>
      <c r="B6938" s="2" t="s">
        <v>606</v>
      </c>
      <c r="C6938" s="35">
        <v>1</v>
      </c>
    </row>
    <row r="6939" spans="1:3">
      <c r="A6939" t="s">
        <v>777</v>
      </c>
      <c r="B6939" s="2" t="s">
        <v>906</v>
      </c>
      <c r="C6939" s="35">
        <v>9</v>
      </c>
    </row>
    <row r="6940" spans="1:3">
      <c r="A6940" t="s">
        <v>777</v>
      </c>
      <c r="B6940" s="2" t="s">
        <v>908</v>
      </c>
      <c r="C6940" s="35">
        <v>23</v>
      </c>
    </row>
    <row r="6941" spans="1:3">
      <c r="A6941" t="s">
        <v>777</v>
      </c>
      <c r="B6941" s="2" t="s">
        <v>619</v>
      </c>
      <c r="C6941" s="35">
        <v>1</v>
      </c>
    </row>
    <row r="6942" spans="1:3">
      <c r="A6942" t="s">
        <v>777</v>
      </c>
      <c r="B6942" s="2" t="s">
        <v>916</v>
      </c>
      <c r="C6942" s="35">
        <v>3</v>
      </c>
    </row>
    <row r="6943" spans="1:3">
      <c r="A6943" t="s">
        <v>777</v>
      </c>
      <c r="B6943" s="2" t="s">
        <v>917</v>
      </c>
      <c r="C6943" s="35">
        <v>27</v>
      </c>
    </row>
    <row r="6944" spans="1:3">
      <c r="A6944" t="s">
        <v>777</v>
      </c>
      <c r="B6944" s="2" t="s">
        <v>729</v>
      </c>
      <c r="C6944" s="35">
        <v>1</v>
      </c>
    </row>
    <row r="6945" spans="1:3">
      <c r="A6945" t="s">
        <v>777</v>
      </c>
      <c r="B6945" s="2" t="s">
        <v>920</v>
      </c>
      <c r="C6945" s="35">
        <v>3</v>
      </c>
    </row>
    <row r="6946" spans="1:3">
      <c r="A6946" t="s">
        <v>777</v>
      </c>
      <c r="B6946" s="2" t="s">
        <v>921</v>
      </c>
      <c r="C6946" s="35">
        <v>27</v>
      </c>
    </row>
    <row r="6947" spans="1:3">
      <c r="A6947" t="s">
        <v>777</v>
      </c>
      <c r="B6947" s="2" t="s">
        <v>890</v>
      </c>
      <c r="C6947" s="35">
        <v>1</v>
      </c>
    </row>
    <row r="6948" spans="1:3">
      <c r="A6948" t="s">
        <v>777</v>
      </c>
      <c r="B6948" s="2" t="s">
        <v>819</v>
      </c>
      <c r="C6948" s="35">
        <v>1</v>
      </c>
    </row>
    <row r="6949" spans="1:3">
      <c r="A6949" t="s">
        <v>777</v>
      </c>
      <c r="B6949" s="2" t="s">
        <v>899</v>
      </c>
      <c r="C6949" s="35">
        <v>21</v>
      </c>
    </row>
    <row r="6950" spans="1:3">
      <c r="A6950" t="s">
        <v>778</v>
      </c>
      <c r="B6950" s="2" t="s">
        <v>606</v>
      </c>
      <c r="C6950" s="35">
        <v>1</v>
      </c>
    </row>
    <row r="6951" spans="1:3">
      <c r="A6951" t="s">
        <v>778</v>
      </c>
      <c r="B6951" s="2" t="s">
        <v>906</v>
      </c>
      <c r="C6951" s="35">
        <v>9</v>
      </c>
    </row>
    <row r="6952" spans="1:3">
      <c r="A6952" t="s">
        <v>778</v>
      </c>
      <c r="B6952" s="2" t="s">
        <v>908</v>
      </c>
      <c r="C6952" s="35">
        <v>23</v>
      </c>
    </row>
    <row r="6953" spans="1:3">
      <c r="A6953" t="s">
        <v>778</v>
      </c>
      <c r="B6953" s="2" t="s">
        <v>619</v>
      </c>
      <c r="C6953" s="35">
        <v>1</v>
      </c>
    </row>
    <row r="6954" spans="1:3">
      <c r="A6954" t="s">
        <v>778</v>
      </c>
      <c r="B6954" s="2" t="s">
        <v>916</v>
      </c>
      <c r="C6954" s="35">
        <v>3</v>
      </c>
    </row>
    <row r="6955" spans="1:3">
      <c r="A6955" t="s">
        <v>778</v>
      </c>
      <c r="B6955" s="2" t="s">
        <v>917</v>
      </c>
      <c r="C6955" s="35">
        <v>27</v>
      </c>
    </row>
    <row r="6956" spans="1:3">
      <c r="A6956" t="s">
        <v>778</v>
      </c>
      <c r="B6956" s="2" t="s">
        <v>729</v>
      </c>
      <c r="C6956" s="35">
        <v>1</v>
      </c>
    </row>
    <row r="6957" spans="1:3">
      <c r="A6957" t="s">
        <v>778</v>
      </c>
      <c r="B6957" s="2" t="s">
        <v>920</v>
      </c>
      <c r="C6957" s="35">
        <v>3</v>
      </c>
    </row>
    <row r="6958" spans="1:3">
      <c r="A6958" t="s">
        <v>778</v>
      </c>
      <c r="B6958" s="2" t="s">
        <v>921</v>
      </c>
      <c r="C6958" s="35">
        <v>27</v>
      </c>
    </row>
    <row r="6959" spans="1:3">
      <c r="A6959" t="s">
        <v>778</v>
      </c>
      <c r="B6959" s="2" t="s">
        <v>890</v>
      </c>
      <c r="C6959" s="35">
        <v>1</v>
      </c>
    </row>
    <row r="6960" spans="1:3">
      <c r="A6960" t="s">
        <v>778</v>
      </c>
      <c r="B6960" s="2" t="s">
        <v>819</v>
      </c>
      <c r="C6960" s="35">
        <v>1</v>
      </c>
    </row>
    <row r="6961" spans="1:3">
      <c r="A6961" t="s">
        <v>778</v>
      </c>
      <c r="B6961" s="2" t="s">
        <v>899</v>
      </c>
      <c r="C6961" s="35">
        <v>21</v>
      </c>
    </row>
    <row r="6962" spans="1:3">
      <c r="A6962" t="s">
        <v>779</v>
      </c>
      <c r="B6962" s="2" t="s">
        <v>914</v>
      </c>
      <c r="C6962" s="35">
        <v>9</v>
      </c>
    </row>
    <row r="6963" spans="1:3">
      <c r="A6963" t="s">
        <v>779</v>
      </c>
      <c r="B6963" s="2" t="s">
        <v>915</v>
      </c>
      <c r="C6963" s="35">
        <v>1</v>
      </c>
    </row>
    <row r="6964" spans="1:3">
      <c r="A6964" t="s">
        <v>779</v>
      </c>
      <c r="B6964" s="2" t="s">
        <v>906</v>
      </c>
      <c r="C6964" s="35">
        <v>9</v>
      </c>
    </row>
    <row r="6965" spans="1:3">
      <c r="A6965" t="s">
        <v>779</v>
      </c>
      <c r="B6965" s="2" t="s">
        <v>907</v>
      </c>
      <c r="C6965" s="35">
        <v>22</v>
      </c>
    </row>
    <row r="6966" spans="1:3">
      <c r="A6966" t="s">
        <v>779</v>
      </c>
      <c r="B6966" s="2" t="s">
        <v>908</v>
      </c>
      <c r="C6966" s="35">
        <v>23</v>
      </c>
    </row>
    <row r="6967" spans="1:3">
      <c r="A6967" t="s">
        <v>779</v>
      </c>
      <c r="B6967" s="2" t="s">
        <v>619</v>
      </c>
      <c r="C6967" s="35">
        <v>1</v>
      </c>
    </row>
    <row r="6968" spans="1:3">
      <c r="A6968" t="s">
        <v>779</v>
      </c>
      <c r="B6968" s="2" t="s">
        <v>663</v>
      </c>
      <c r="C6968" s="35">
        <v>1</v>
      </c>
    </row>
    <row r="6969" spans="1:3">
      <c r="A6969" t="s">
        <v>779</v>
      </c>
      <c r="B6969" s="2" t="s">
        <v>916</v>
      </c>
      <c r="C6969" s="35">
        <v>3</v>
      </c>
    </row>
    <row r="6970" spans="1:3">
      <c r="A6970" t="s">
        <v>779</v>
      </c>
      <c r="B6970" s="2" t="s">
        <v>882</v>
      </c>
      <c r="C6970" s="35">
        <v>3</v>
      </c>
    </row>
    <row r="6971" spans="1:3">
      <c r="A6971" t="s">
        <v>779</v>
      </c>
      <c r="B6971" s="2" t="s">
        <v>883</v>
      </c>
      <c r="C6971" s="35">
        <v>3</v>
      </c>
    </row>
    <row r="6972" spans="1:3">
      <c r="A6972" t="s">
        <v>779</v>
      </c>
      <c r="B6972" s="2" t="s">
        <v>884</v>
      </c>
      <c r="C6972" s="35">
        <v>3</v>
      </c>
    </row>
    <row r="6973" spans="1:3">
      <c r="A6973" t="s">
        <v>779</v>
      </c>
      <c r="B6973" s="2" t="s">
        <v>917</v>
      </c>
      <c r="C6973" s="35">
        <v>27</v>
      </c>
    </row>
    <row r="6974" spans="1:3">
      <c r="A6974" t="s">
        <v>779</v>
      </c>
      <c r="B6974" s="2" t="s">
        <v>885</v>
      </c>
      <c r="C6974" s="35">
        <v>3</v>
      </c>
    </row>
    <row r="6975" spans="1:3">
      <c r="A6975" t="s">
        <v>779</v>
      </c>
      <c r="B6975" s="2" t="s">
        <v>918</v>
      </c>
      <c r="C6975" s="35">
        <v>28</v>
      </c>
    </row>
    <row r="6976" spans="1:3">
      <c r="A6976" t="s">
        <v>779</v>
      </c>
      <c r="B6976" s="2" t="s">
        <v>919</v>
      </c>
      <c r="C6976" s="35">
        <v>28</v>
      </c>
    </row>
    <row r="6977" spans="1:3">
      <c r="A6977" t="s">
        <v>779</v>
      </c>
      <c r="B6977" s="2" t="s">
        <v>729</v>
      </c>
      <c r="C6977" s="35">
        <v>1</v>
      </c>
    </row>
    <row r="6978" spans="1:3">
      <c r="A6978" t="s">
        <v>779</v>
      </c>
      <c r="B6978" s="2" t="s">
        <v>920</v>
      </c>
      <c r="C6978" s="35">
        <v>3</v>
      </c>
    </row>
    <row r="6979" spans="1:3">
      <c r="A6979" t="s">
        <v>779</v>
      </c>
      <c r="B6979" s="2" t="s">
        <v>921</v>
      </c>
      <c r="C6979" s="35">
        <v>27</v>
      </c>
    </row>
    <row r="6980" spans="1:3">
      <c r="A6980" t="s">
        <v>779</v>
      </c>
      <c r="B6980" s="2" t="s">
        <v>762</v>
      </c>
      <c r="C6980" s="35">
        <v>3</v>
      </c>
    </row>
    <row r="6981" spans="1:3">
      <c r="A6981" t="s">
        <v>779</v>
      </c>
      <c r="B6981" s="2" t="s">
        <v>890</v>
      </c>
      <c r="C6981" s="35">
        <v>1</v>
      </c>
    </row>
    <row r="6982" spans="1:3">
      <c r="A6982" t="s">
        <v>779</v>
      </c>
      <c r="B6982" s="2" t="s">
        <v>922</v>
      </c>
      <c r="C6982" s="35">
        <v>3</v>
      </c>
    </row>
    <row r="6983" spans="1:3">
      <c r="A6983" t="s">
        <v>779</v>
      </c>
      <c r="B6983" s="2" t="s">
        <v>923</v>
      </c>
      <c r="C6983" s="35">
        <v>3</v>
      </c>
    </row>
    <row r="6984" spans="1:3">
      <c r="A6984" t="s">
        <v>779</v>
      </c>
      <c r="B6984" s="2" t="s">
        <v>924</v>
      </c>
      <c r="C6984" s="35">
        <v>3</v>
      </c>
    </row>
    <row r="6985" spans="1:3">
      <c r="A6985" t="s">
        <v>779</v>
      </c>
      <c r="B6985" s="2" t="s">
        <v>892</v>
      </c>
      <c r="C6985" s="35">
        <v>19</v>
      </c>
    </row>
    <row r="6986" spans="1:3">
      <c r="A6986" t="s">
        <v>779</v>
      </c>
      <c r="B6986" s="2" t="s">
        <v>893</v>
      </c>
      <c r="C6986" s="35">
        <v>19</v>
      </c>
    </row>
    <row r="6987" spans="1:3">
      <c r="A6987" t="s">
        <v>779</v>
      </c>
      <c r="B6987" s="2" t="s">
        <v>894</v>
      </c>
      <c r="C6987" s="35">
        <v>19</v>
      </c>
    </row>
    <row r="6988" spans="1:3">
      <c r="A6988" t="s">
        <v>779</v>
      </c>
      <c r="B6988" s="2" t="s">
        <v>895</v>
      </c>
      <c r="C6988" s="35">
        <v>3</v>
      </c>
    </row>
    <row r="6989" spans="1:3">
      <c r="A6989" t="s">
        <v>779</v>
      </c>
      <c r="B6989" s="2" t="s">
        <v>896</v>
      </c>
      <c r="C6989" s="35">
        <v>3</v>
      </c>
    </row>
    <row r="6990" spans="1:3">
      <c r="A6990" t="s">
        <v>779</v>
      </c>
      <c r="B6990" s="2" t="s">
        <v>819</v>
      </c>
      <c r="C6990" s="35">
        <v>1</v>
      </c>
    </row>
    <row r="6991" spans="1:3">
      <c r="A6991" t="s">
        <v>779</v>
      </c>
      <c r="B6991" s="2" t="s">
        <v>897</v>
      </c>
      <c r="C6991" s="35">
        <v>3</v>
      </c>
    </row>
    <row r="6992" spans="1:3">
      <c r="A6992" t="s">
        <v>779</v>
      </c>
      <c r="B6992" s="2" t="s">
        <v>925</v>
      </c>
      <c r="C6992" s="35">
        <v>28</v>
      </c>
    </row>
    <row r="6993" spans="1:3">
      <c r="A6993" t="s">
        <v>779</v>
      </c>
      <c r="B6993" s="2" t="s">
        <v>899</v>
      </c>
      <c r="C6993" s="35">
        <v>21</v>
      </c>
    </row>
    <row r="6994" spans="1:3">
      <c r="A6994" t="s">
        <v>779</v>
      </c>
      <c r="B6994" s="2" t="s">
        <v>900</v>
      </c>
      <c r="C6994" s="35">
        <v>3</v>
      </c>
    </row>
    <row r="6995" spans="1:3">
      <c r="A6995" t="s">
        <v>779</v>
      </c>
      <c r="B6995" s="2" t="s">
        <v>841</v>
      </c>
      <c r="C6995" s="35">
        <v>1</v>
      </c>
    </row>
    <row r="6996" spans="1:3">
      <c r="A6996" t="s">
        <v>779</v>
      </c>
      <c r="B6996" s="2" t="s">
        <v>842</v>
      </c>
      <c r="C6996" s="35">
        <v>1</v>
      </c>
    </row>
    <row r="6997" spans="1:3">
      <c r="A6997" t="s">
        <v>779</v>
      </c>
      <c r="B6997" s="2" t="s">
        <v>901</v>
      </c>
      <c r="C6997" s="35">
        <v>3</v>
      </c>
    </row>
    <row r="6998" spans="1:3">
      <c r="A6998" t="s">
        <v>779</v>
      </c>
      <c r="B6998" s="2" t="s">
        <v>912</v>
      </c>
      <c r="C6998" s="35">
        <v>22</v>
      </c>
    </row>
    <row r="6999" spans="1:3">
      <c r="A6999" t="s">
        <v>779</v>
      </c>
      <c r="B6999" s="2" t="s">
        <v>854</v>
      </c>
      <c r="C6999" s="35">
        <v>3</v>
      </c>
    </row>
    <row r="7000" spans="1:3">
      <c r="A7000" t="s">
        <v>779</v>
      </c>
      <c r="B7000" s="2" t="s">
        <v>868</v>
      </c>
      <c r="C7000" s="35">
        <v>5</v>
      </c>
    </row>
    <row r="7001" spans="1:3">
      <c r="A7001" t="s">
        <v>779</v>
      </c>
      <c r="B7001" s="2" t="s">
        <v>926</v>
      </c>
      <c r="C7001" s="35">
        <v>28</v>
      </c>
    </row>
    <row r="7002" spans="1:3">
      <c r="A7002" t="s">
        <v>780</v>
      </c>
      <c r="B7002" s="2" t="s">
        <v>879</v>
      </c>
      <c r="C7002" s="35">
        <v>3</v>
      </c>
    </row>
    <row r="7003" spans="1:3">
      <c r="A7003" t="s">
        <v>780</v>
      </c>
      <c r="B7003" s="2" t="s">
        <v>606</v>
      </c>
      <c r="C7003" s="35">
        <v>1</v>
      </c>
    </row>
    <row r="7004" spans="1:3">
      <c r="A7004" t="s">
        <v>780</v>
      </c>
      <c r="B7004" s="2" t="s">
        <v>880</v>
      </c>
      <c r="C7004" s="35">
        <v>8</v>
      </c>
    </row>
    <row r="7005" spans="1:3">
      <c r="A7005" t="s">
        <v>780</v>
      </c>
      <c r="B7005" s="2" t="s">
        <v>907</v>
      </c>
      <c r="C7005" s="35">
        <v>22</v>
      </c>
    </row>
    <row r="7006" spans="1:3">
      <c r="A7006" t="s">
        <v>780</v>
      </c>
      <c r="B7006" s="2" t="s">
        <v>908</v>
      </c>
      <c r="C7006" s="35">
        <v>23</v>
      </c>
    </row>
    <row r="7007" spans="1:3">
      <c r="A7007" t="s">
        <v>780</v>
      </c>
      <c r="B7007" s="2" t="s">
        <v>648</v>
      </c>
      <c r="C7007" s="35">
        <v>5</v>
      </c>
    </row>
    <row r="7008" spans="1:3">
      <c r="A7008" t="s">
        <v>780</v>
      </c>
      <c r="B7008" s="2" t="s">
        <v>706</v>
      </c>
      <c r="C7008" s="35">
        <v>11</v>
      </c>
    </row>
    <row r="7009" spans="1:3">
      <c r="A7009" t="s">
        <v>780</v>
      </c>
      <c r="B7009" s="2" t="s">
        <v>729</v>
      </c>
      <c r="C7009" s="35">
        <v>1</v>
      </c>
    </row>
    <row r="7010" spans="1:3">
      <c r="A7010" t="s">
        <v>780</v>
      </c>
      <c r="B7010" s="2" t="s">
        <v>909</v>
      </c>
      <c r="C7010" s="35">
        <v>24</v>
      </c>
    </row>
    <row r="7011" spans="1:3">
      <c r="A7011" t="s">
        <v>780</v>
      </c>
      <c r="B7011" s="2" t="s">
        <v>890</v>
      </c>
      <c r="C7011" s="35">
        <v>1</v>
      </c>
    </row>
    <row r="7012" spans="1:3">
      <c r="A7012" t="s">
        <v>780</v>
      </c>
      <c r="B7012" s="2" t="s">
        <v>922</v>
      </c>
      <c r="C7012" s="35">
        <v>3</v>
      </c>
    </row>
    <row r="7013" spans="1:3">
      <c r="A7013" t="s">
        <v>780</v>
      </c>
      <c r="B7013" s="2" t="s">
        <v>923</v>
      </c>
      <c r="C7013" s="35">
        <v>3</v>
      </c>
    </row>
    <row r="7014" spans="1:3">
      <c r="A7014" t="s">
        <v>780</v>
      </c>
      <c r="B7014" s="2" t="s">
        <v>924</v>
      </c>
      <c r="C7014" s="35">
        <v>3</v>
      </c>
    </row>
    <row r="7015" spans="1:3">
      <c r="A7015" t="s">
        <v>780</v>
      </c>
      <c r="B7015" s="2" t="s">
        <v>910</v>
      </c>
      <c r="C7015" s="35">
        <v>1</v>
      </c>
    </row>
    <row r="7016" spans="1:3">
      <c r="A7016" t="s">
        <v>780</v>
      </c>
      <c r="B7016" s="2" t="s">
        <v>911</v>
      </c>
      <c r="C7016" s="35">
        <v>25</v>
      </c>
    </row>
    <row r="7017" spans="1:3">
      <c r="A7017" t="s">
        <v>780</v>
      </c>
      <c r="B7017" s="2" t="s">
        <v>892</v>
      </c>
      <c r="C7017" s="35">
        <v>19</v>
      </c>
    </row>
    <row r="7018" spans="1:3">
      <c r="A7018" t="s">
        <v>780</v>
      </c>
      <c r="B7018" s="2" t="s">
        <v>893</v>
      </c>
      <c r="C7018" s="35">
        <v>19</v>
      </c>
    </row>
    <row r="7019" spans="1:3">
      <c r="A7019" t="s">
        <v>780</v>
      </c>
      <c r="B7019" s="2" t="s">
        <v>894</v>
      </c>
      <c r="C7019" s="35">
        <v>19</v>
      </c>
    </row>
    <row r="7020" spans="1:3">
      <c r="A7020" t="s">
        <v>780</v>
      </c>
      <c r="B7020" s="2" t="s">
        <v>819</v>
      </c>
      <c r="C7020" s="35">
        <v>1</v>
      </c>
    </row>
    <row r="7021" spans="1:3">
      <c r="A7021" t="s">
        <v>780</v>
      </c>
      <c r="B7021" s="2" t="s">
        <v>898</v>
      </c>
      <c r="C7021" s="35">
        <v>20</v>
      </c>
    </row>
    <row r="7022" spans="1:3">
      <c r="A7022" t="s">
        <v>780</v>
      </c>
      <c r="B7022" s="2" t="s">
        <v>900</v>
      </c>
      <c r="C7022" s="35">
        <v>3</v>
      </c>
    </row>
    <row r="7023" spans="1:3">
      <c r="A7023" t="s">
        <v>780</v>
      </c>
      <c r="B7023" s="2" t="s">
        <v>841</v>
      </c>
      <c r="C7023" s="35">
        <v>1</v>
      </c>
    </row>
    <row r="7024" spans="1:3">
      <c r="A7024" t="s">
        <v>780</v>
      </c>
      <c r="B7024" s="2" t="s">
        <v>842</v>
      </c>
      <c r="C7024" s="35">
        <v>1</v>
      </c>
    </row>
    <row r="7025" spans="1:3">
      <c r="A7025" t="s">
        <v>780</v>
      </c>
      <c r="B7025" s="2" t="s">
        <v>868</v>
      </c>
      <c r="C7025" s="35">
        <v>5</v>
      </c>
    </row>
    <row r="7026" spans="1:3">
      <c r="A7026" t="s">
        <v>780</v>
      </c>
      <c r="B7026" s="2" t="s">
        <v>913</v>
      </c>
      <c r="C7026" s="35">
        <v>26</v>
      </c>
    </row>
    <row r="7027" spans="1:3">
      <c r="A7027" t="s">
        <v>781</v>
      </c>
      <c r="B7027" s="2" t="s">
        <v>879</v>
      </c>
      <c r="C7027" s="35">
        <v>3</v>
      </c>
    </row>
    <row r="7028" spans="1:3">
      <c r="A7028" t="s">
        <v>781</v>
      </c>
      <c r="B7028" s="2" t="s">
        <v>914</v>
      </c>
      <c r="C7028" s="35">
        <v>9</v>
      </c>
    </row>
    <row r="7029" spans="1:3">
      <c r="A7029" t="s">
        <v>781</v>
      </c>
      <c r="B7029" s="2" t="s">
        <v>915</v>
      </c>
      <c r="C7029" s="35">
        <v>1</v>
      </c>
    </row>
    <row r="7030" spans="1:3">
      <c r="A7030" t="s">
        <v>781</v>
      </c>
      <c r="B7030" s="2" t="s">
        <v>906</v>
      </c>
      <c r="C7030" s="35">
        <v>9</v>
      </c>
    </row>
    <row r="7031" spans="1:3">
      <c r="A7031" t="s">
        <v>781</v>
      </c>
      <c r="B7031" s="2" t="s">
        <v>907</v>
      </c>
      <c r="C7031" s="35">
        <v>22</v>
      </c>
    </row>
    <row r="7032" spans="1:3">
      <c r="A7032" t="s">
        <v>781</v>
      </c>
      <c r="B7032" s="2" t="s">
        <v>908</v>
      </c>
      <c r="C7032" s="35">
        <v>23</v>
      </c>
    </row>
    <row r="7033" spans="1:3">
      <c r="A7033" t="s">
        <v>781</v>
      </c>
      <c r="B7033" s="2" t="s">
        <v>663</v>
      </c>
      <c r="C7033" s="35">
        <v>1</v>
      </c>
    </row>
    <row r="7034" spans="1:3">
      <c r="A7034" t="s">
        <v>781</v>
      </c>
      <c r="B7034" s="2" t="s">
        <v>916</v>
      </c>
      <c r="C7034" s="35">
        <v>3</v>
      </c>
    </row>
    <row r="7035" spans="1:3">
      <c r="A7035" t="s">
        <v>781</v>
      </c>
      <c r="B7035" s="2" t="s">
        <v>882</v>
      </c>
      <c r="C7035" s="35">
        <v>3</v>
      </c>
    </row>
    <row r="7036" spans="1:3">
      <c r="A7036" t="s">
        <v>781</v>
      </c>
      <c r="B7036" s="2" t="s">
        <v>883</v>
      </c>
      <c r="C7036" s="35">
        <v>3</v>
      </c>
    </row>
    <row r="7037" spans="1:3">
      <c r="A7037" t="s">
        <v>781</v>
      </c>
      <c r="B7037" s="2" t="s">
        <v>884</v>
      </c>
      <c r="C7037" s="35">
        <v>3</v>
      </c>
    </row>
    <row r="7038" spans="1:3">
      <c r="A7038" t="s">
        <v>781</v>
      </c>
      <c r="B7038" s="2" t="s">
        <v>917</v>
      </c>
      <c r="C7038" s="35">
        <v>27</v>
      </c>
    </row>
    <row r="7039" spans="1:3">
      <c r="A7039" t="s">
        <v>781</v>
      </c>
      <c r="B7039" s="2" t="s">
        <v>885</v>
      </c>
      <c r="C7039" s="35">
        <v>3</v>
      </c>
    </row>
    <row r="7040" spans="1:3">
      <c r="A7040" t="s">
        <v>781</v>
      </c>
      <c r="B7040" s="2" t="s">
        <v>918</v>
      </c>
      <c r="C7040" s="35">
        <v>28</v>
      </c>
    </row>
    <row r="7041" spans="1:3">
      <c r="A7041" t="s">
        <v>781</v>
      </c>
      <c r="B7041" s="2" t="s">
        <v>919</v>
      </c>
      <c r="C7041" s="35">
        <v>28</v>
      </c>
    </row>
    <row r="7042" spans="1:3">
      <c r="A7042" t="s">
        <v>781</v>
      </c>
      <c r="B7042" s="2" t="s">
        <v>729</v>
      </c>
      <c r="C7042" s="35">
        <v>1</v>
      </c>
    </row>
    <row r="7043" spans="1:3">
      <c r="A7043" t="s">
        <v>781</v>
      </c>
      <c r="B7043" s="2" t="s">
        <v>920</v>
      </c>
      <c r="C7043" s="35">
        <v>3</v>
      </c>
    </row>
    <row r="7044" spans="1:3">
      <c r="A7044" t="s">
        <v>781</v>
      </c>
      <c r="B7044" s="2" t="s">
        <v>921</v>
      </c>
      <c r="C7044" s="35">
        <v>27</v>
      </c>
    </row>
    <row r="7045" spans="1:3">
      <c r="A7045" t="s">
        <v>781</v>
      </c>
      <c r="B7045" s="2" t="s">
        <v>762</v>
      </c>
      <c r="C7045" s="35">
        <v>3</v>
      </c>
    </row>
    <row r="7046" spans="1:3">
      <c r="A7046" t="s">
        <v>781</v>
      </c>
      <c r="B7046" s="2" t="s">
        <v>890</v>
      </c>
      <c r="C7046" s="35">
        <v>1</v>
      </c>
    </row>
    <row r="7047" spans="1:3">
      <c r="A7047" t="s">
        <v>781</v>
      </c>
      <c r="B7047" s="2" t="s">
        <v>922</v>
      </c>
      <c r="C7047" s="35">
        <v>3</v>
      </c>
    </row>
    <row r="7048" spans="1:3">
      <c r="A7048" t="s">
        <v>781</v>
      </c>
      <c r="B7048" s="2" t="s">
        <v>923</v>
      </c>
      <c r="C7048" s="35">
        <v>3</v>
      </c>
    </row>
    <row r="7049" spans="1:3">
      <c r="A7049" t="s">
        <v>781</v>
      </c>
      <c r="B7049" s="2" t="s">
        <v>924</v>
      </c>
      <c r="C7049" s="35">
        <v>3</v>
      </c>
    </row>
    <row r="7050" spans="1:3">
      <c r="A7050" t="s">
        <v>781</v>
      </c>
      <c r="B7050" s="2" t="s">
        <v>892</v>
      </c>
      <c r="C7050" s="35">
        <v>19</v>
      </c>
    </row>
    <row r="7051" spans="1:3">
      <c r="A7051" t="s">
        <v>781</v>
      </c>
      <c r="B7051" s="2" t="s">
        <v>893</v>
      </c>
      <c r="C7051" s="35">
        <v>19</v>
      </c>
    </row>
    <row r="7052" spans="1:3">
      <c r="A7052" t="s">
        <v>781</v>
      </c>
      <c r="B7052" s="2" t="s">
        <v>894</v>
      </c>
      <c r="C7052" s="35">
        <v>19</v>
      </c>
    </row>
    <row r="7053" spans="1:3">
      <c r="A7053" t="s">
        <v>781</v>
      </c>
      <c r="B7053" s="2" t="s">
        <v>895</v>
      </c>
      <c r="C7053" s="35">
        <v>3</v>
      </c>
    </row>
    <row r="7054" spans="1:3">
      <c r="A7054" t="s">
        <v>781</v>
      </c>
      <c r="B7054" s="2" t="s">
        <v>896</v>
      </c>
      <c r="C7054" s="35">
        <v>3</v>
      </c>
    </row>
    <row r="7055" spans="1:3">
      <c r="A7055" t="s">
        <v>781</v>
      </c>
      <c r="B7055" s="2" t="s">
        <v>819</v>
      </c>
      <c r="C7055" s="35">
        <v>1</v>
      </c>
    </row>
    <row r="7056" spans="1:3">
      <c r="A7056" t="s">
        <v>781</v>
      </c>
      <c r="B7056" s="2" t="s">
        <v>897</v>
      </c>
      <c r="C7056" s="35">
        <v>3</v>
      </c>
    </row>
    <row r="7057" spans="1:3">
      <c r="A7057" t="s">
        <v>781</v>
      </c>
      <c r="B7057" s="2" t="s">
        <v>925</v>
      </c>
      <c r="C7057" s="35">
        <v>28</v>
      </c>
    </row>
    <row r="7058" spans="1:3">
      <c r="A7058" t="s">
        <v>781</v>
      </c>
      <c r="B7058" s="2" t="s">
        <v>899</v>
      </c>
      <c r="C7058" s="35">
        <v>21</v>
      </c>
    </row>
    <row r="7059" spans="1:3">
      <c r="A7059" t="s">
        <v>781</v>
      </c>
      <c r="B7059" s="2" t="s">
        <v>900</v>
      </c>
      <c r="C7059" s="35">
        <v>3</v>
      </c>
    </row>
    <row r="7060" spans="1:3">
      <c r="A7060" t="s">
        <v>781</v>
      </c>
      <c r="B7060" s="2" t="s">
        <v>841</v>
      </c>
      <c r="C7060" s="35">
        <v>1</v>
      </c>
    </row>
    <row r="7061" spans="1:3">
      <c r="A7061" t="s">
        <v>781</v>
      </c>
      <c r="B7061" s="2" t="s">
        <v>842</v>
      </c>
      <c r="C7061" s="35">
        <v>1</v>
      </c>
    </row>
    <row r="7062" spans="1:3">
      <c r="A7062" t="s">
        <v>781</v>
      </c>
      <c r="B7062" s="2" t="s">
        <v>901</v>
      </c>
      <c r="C7062" s="35">
        <v>3</v>
      </c>
    </row>
    <row r="7063" spans="1:3">
      <c r="A7063" t="s">
        <v>781</v>
      </c>
      <c r="B7063" s="2" t="s">
        <v>912</v>
      </c>
      <c r="C7063" s="35">
        <v>22</v>
      </c>
    </row>
    <row r="7064" spans="1:3">
      <c r="A7064" t="s">
        <v>781</v>
      </c>
      <c r="B7064" s="2" t="s">
        <v>854</v>
      </c>
      <c r="C7064" s="35">
        <v>3</v>
      </c>
    </row>
    <row r="7065" spans="1:3">
      <c r="A7065" t="s">
        <v>781</v>
      </c>
      <c r="B7065" s="2" t="s">
        <v>868</v>
      </c>
      <c r="C7065" s="35">
        <v>5</v>
      </c>
    </row>
    <row r="7066" spans="1:3">
      <c r="A7066" t="s">
        <v>781</v>
      </c>
      <c r="B7066" s="2" t="s">
        <v>926</v>
      </c>
      <c r="C7066" s="35">
        <v>28</v>
      </c>
    </row>
    <row r="7067" spans="1:3">
      <c r="A7067" t="s">
        <v>782</v>
      </c>
      <c r="B7067" s="2" t="s">
        <v>879</v>
      </c>
      <c r="C7067" s="35">
        <v>3</v>
      </c>
    </row>
    <row r="7068" spans="1:3">
      <c r="A7068" t="s">
        <v>782</v>
      </c>
      <c r="B7068" s="2" t="s">
        <v>914</v>
      </c>
      <c r="C7068" s="35">
        <v>9</v>
      </c>
    </row>
    <row r="7069" spans="1:3">
      <c r="A7069" t="s">
        <v>782</v>
      </c>
      <c r="B7069" s="2" t="s">
        <v>915</v>
      </c>
      <c r="C7069" s="35">
        <v>1</v>
      </c>
    </row>
    <row r="7070" spans="1:3">
      <c r="A7070" t="s">
        <v>782</v>
      </c>
      <c r="B7070" s="2" t="s">
        <v>906</v>
      </c>
      <c r="C7070" s="35">
        <v>9</v>
      </c>
    </row>
    <row r="7071" spans="1:3">
      <c r="A7071" t="s">
        <v>782</v>
      </c>
      <c r="B7071" s="2" t="s">
        <v>907</v>
      </c>
      <c r="C7071" s="35">
        <v>22</v>
      </c>
    </row>
    <row r="7072" spans="1:3">
      <c r="A7072" t="s">
        <v>782</v>
      </c>
      <c r="B7072" s="2" t="s">
        <v>908</v>
      </c>
      <c r="C7072" s="35">
        <v>23</v>
      </c>
    </row>
    <row r="7073" spans="1:3">
      <c r="A7073" t="s">
        <v>782</v>
      </c>
      <c r="B7073" s="2" t="s">
        <v>619</v>
      </c>
      <c r="C7073" s="35">
        <v>1</v>
      </c>
    </row>
    <row r="7074" spans="1:3">
      <c r="A7074" t="s">
        <v>782</v>
      </c>
      <c r="B7074" s="2" t="s">
        <v>663</v>
      </c>
      <c r="C7074" s="35">
        <v>1</v>
      </c>
    </row>
    <row r="7075" spans="1:3">
      <c r="A7075" t="s">
        <v>782</v>
      </c>
      <c r="B7075" s="2" t="s">
        <v>916</v>
      </c>
      <c r="C7075" s="35">
        <v>3</v>
      </c>
    </row>
    <row r="7076" spans="1:3">
      <c r="A7076" t="s">
        <v>782</v>
      </c>
      <c r="B7076" s="2" t="s">
        <v>882</v>
      </c>
      <c r="C7076" s="35">
        <v>3</v>
      </c>
    </row>
    <row r="7077" spans="1:3">
      <c r="A7077" t="s">
        <v>782</v>
      </c>
      <c r="B7077" s="2" t="s">
        <v>883</v>
      </c>
      <c r="C7077" s="35">
        <v>3</v>
      </c>
    </row>
    <row r="7078" spans="1:3">
      <c r="A7078" t="s">
        <v>782</v>
      </c>
      <c r="B7078" s="2" t="s">
        <v>884</v>
      </c>
      <c r="C7078" s="35">
        <v>3</v>
      </c>
    </row>
    <row r="7079" spans="1:3">
      <c r="A7079" t="s">
        <v>782</v>
      </c>
      <c r="B7079" s="2" t="s">
        <v>917</v>
      </c>
      <c r="C7079" s="35">
        <v>27</v>
      </c>
    </row>
    <row r="7080" spans="1:3">
      <c r="A7080" t="s">
        <v>782</v>
      </c>
      <c r="B7080" s="2" t="s">
        <v>885</v>
      </c>
      <c r="C7080" s="35">
        <v>3</v>
      </c>
    </row>
    <row r="7081" spans="1:3">
      <c r="A7081" t="s">
        <v>782</v>
      </c>
      <c r="B7081" s="2" t="s">
        <v>918</v>
      </c>
      <c r="C7081" s="35">
        <v>28</v>
      </c>
    </row>
    <row r="7082" spans="1:3">
      <c r="A7082" t="s">
        <v>782</v>
      </c>
      <c r="B7082" s="2" t="s">
        <v>919</v>
      </c>
      <c r="C7082" s="35">
        <v>28</v>
      </c>
    </row>
    <row r="7083" spans="1:3">
      <c r="A7083" t="s">
        <v>782</v>
      </c>
      <c r="B7083" s="2" t="s">
        <v>729</v>
      </c>
      <c r="C7083" s="35">
        <v>1</v>
      </c>
    </row>
    <row r="7084" spans="1:3">
      <c r="A7084" t="s">
        <v>782</v>
      </c>
      <c r="B7084" s="2" t="s">
        <v>920</v>
      </c>
      <c r="C7084" s="35">
        <v>3</v>
      </c>
    </row>
    <row r="7085" spans="1:3">
      <c r="A7085" t="s">
        <v>782</v>
      </c>
      <c r="B7085" s="2" t="s">
        <v>921</v>
      </c>
      <c r="C7085" s="35">
        <v>27</v>
      </c>
    </row>
    <row r="7086" spans="1:3">
      <c r="A7086" t="s">
        <v>782</v>
      </c>
      <c r="B7086" s="2" t="s">
        <v>762</v>
      </c>
      <c r="C7086" s="35">
        <v>3</v>
      </c>
    </row>
    <row r="7087" spans="1:3">
      <c r="A7087" t="s">
        <v>782</v>
      </c>
      <c r="B7087" s="2" t="s">
        <v>890</v>
      </c>
      <c r="C7087" s="35">
        <v>1</v>
      </c>
    </row>
    <row r="7088" spans="1:3">
      <c r="A7088" t="s">
        <v>782</v>
      </c>
      <c r="B7088" s="2" t="s">
        <v>922</v>
      </c>
      <c r="C7088" s="35">
        <v>3</v>
      </c>
    </row>
    <row r="7089" spans="1:3">
      <c r="A7089" t="s">
        <v>782</v>
      </c>
      <c r="B7089" s="2" t="s">
        <v>923</v>
      </c>
      <c r="C7089" s="35">
        <v>3</v>
      </c>
    </row>
    <row r="7090" spans="1:3">
      <c r="A7090" t="s">
        <v>782</v>
      </c>
      <c r="B7090" s="2" t="s">
        <v>924</v>
      </c>
      <c r="C7090" s="35">
        <v>3</v>
      </c>
    </row>
    <row r="7091" spans="1:3">
      <c r="A7091" t="s">
        <v>782</v>
      </c>
      <c r="B7091" s="2" t="s">
        <v>892</v>
      </c>
      <c r="C7091" s="35">
        <v>19</v>
      </c>
    </row>
    <row r="7092" spans="1:3">
      <c r="A7092" t="s">
        <v>782</v>
      </c>
      <c r="B7092" s="2" t="s">
        <v>893</v>
      </c>
      <c r="C7092" s="35">
        <v>19</v>
      </c>
    </row>
    <row r="7093" spans="1:3">
      <c r="A7093" t="s">
        <v>782</v>
      </c>
      <c r="B7093" s="2" t="s">
        <v>894</v>
      </c>
      <c r="C7093" s="35">
        <v>19</v>
      </c>
    </row>
    <row r="7094" spans="1:3">
      <c r="A7094" t="s">
        <v>782</v>
      </c>
      <c r="B7094" s="2" t="s">
        <v>895</v>
      </c>
      <c r="C7094" s="35">
        <v>3</v>
      </c>
    </row>
    <row r="7095" spans="1:3">
      <c r="A7095" t="s">
        <v>782</v>
      </c>
      <c r="B7095" s="2" t="s">
        <v>896</v>
      </c>
      <c r="C7095" s="35">
        <v>3</v>
      </c>
    </row>
    <row r="7096" spans="1:3">
      <c r="A7096" t="s">
        <v>782</v>
      </c>
      <c r="B7096" s="2" t="s">
        <v>819</v>
      </c>
      <c r="C7096" s="35">
        <v>1</v>
      </c>
    </row>
    <row r="7097" spans="1:3">
      <c r="A7097" t="s">
        <v>782</v>
      </c>
      <c r="B7097" s="2" t="s">
        <v>897</v>
      </c>
      <c r="C7097" s="35">
        <v>3</v>
      </c>
    </row>
    <row r="7098" spans="1:3">
      <c r="A7098" t="s">
        <v>782</v>
      </c>
      <c r="B7098" s="2" t="s">
        <v>925</v>
      </c>
      <c r="C7098" s="35">
        <v>28</v>
      </c>
    </row>
    <row r="7099" spans="1:3">
      <c r="A7099" t="s">
        <v>782</v>
      </c>
      <c r="B7099" s="2" t="s">
        <v>899</v>
      </c>
      <c r="C7099" s="35">
        <v>21</v>
      </c>
    </row>
    <row r="7100" spans="1:3">
      <c r="A7100" t="s">
        <v>782</v>
      </c>
      <c r="B7100" s="2" t="s">
        <v>900</v>
      </c>
      <c r="C7100" s="35">
        <v>3</v>
      </c>
    </row>
    <row r="7101" spans="1:3">
      <c r="A7101" t="s">
        <v>782</v>
      </c>
      <c r="B7101" s="2" t="s">
        <v>841</v>
      </c>
      <c r="C7101" s="35">
        <v>1</v>
      </c>
    </row>
    <row r="7102" spans="1:3">
      <c r="A7102" t="s">
        <v>782</v>
      </c>
      <c r="B7102" s="2" t="s">
        <v>842</v>
      </c>
      <c r="C7102" s="35">
        <v>1</v>
      </c>
    </row>
    <row r="7103" spans="1:3">
      <c r="A7103" t="s">
        <v>782</v>
      </c>
      <c r="B7103" s="2" t="s">
        <v>901</v>
      </c>
      <c r="C7103" s="35">
        <v>3</v>
      </c>
    </row>
    <row r="7104" spans="1:3">
      <c r="A7104" t="s">
        <v>782</v>
      </c>
      <c r="B7104" s="2" t="s">
        <v>912</v>
      </c>
      <c r="C7104" s="35">
        <v>22</v>
      </c>
    </row>
    <row r="7105" spans="1:3">
      <c r="A7105" t="s">
        <v>782</v>
      </c>
      <c r="B7105" s="2" t="s">
        <v>854</v>
      </c>
      <c r="C7105" s="35">
        <v>3</v>
      </c>
    </row>
    <row r="7106" spans="1:3">
      <c r="A7106" t="s">
        <v>782</v>
      </c>
      <c r="B7106" s="2" t="s">
        <v>868</v>
      </c>
      <c r="C7106" s="35">
        <v>5</v>
      </c>
    </row>
    <row r="7107" spans="1:3">
      <c r="A7107" t="s">
        <v>782</v>
      </c>
      <c r="B7107" s="2" t="s">
        <v>926</v>
      </c>
      <c r="C7107" s="35">
        <v>28</v>
      </c>
    </row>
    <row r="7108" spans="1:3">
      <c r="A7108" t="s">
        <v>783</v>
      </c>
      <c r="B7108" s="2" t="s">
        <v>879</v>
      </c>
      <c r="C7108" s="35">
        <v>3</v>
      </c>
    </row>
    <row r="7109" spans="1:3">
      <c r="A7109" t="s">
        <v>783</v>
      </c>
      <c r="B7109" s="2" t="s">
        <v>914</v>
      </c>
      <c r="C7109" s="35">
        <v>9</v>
      </c>
    </row>
    <row r="7110" spans="1:3">
      <c r="A7110" t="s">
        <v>783</v>
      </c>
      <c r="B7110" s="2" t="s">
        <v>915</v>
      </c>
      <c r="C7110" s="35">
        <v>1</v>
      </c>
    </row>
    <row r="7111" spans="1:3">
      <c r="A7111" t="s">
        <v>783</v>
      </c>
      <c r="B7111" s="2" t="s">
        <v>906</v>
      </c>
      <c r="C7111" s="35">
        <v>9</v>
      </c>
    </row>
    <row r="7112" spans="1:3">
      <c r="A7112" t="s">
        <v>783</v>
      </c>
      <c r="B7112" s="2" t="s">
        <v>907</v>
      </c>
      <c r="C7112" s="35">
        <v>22</v>
      </c>
    </row>
    <row r="7113" spans="1:3">
      <c r="A7113" t="s">
        <v>783</v>
      </c>
      <c r="B7113" s="2" t="s">
        <v>908</v>
      </c>
      <c r="C7113" s="35">
        <v>23</v>
      </c>
    </row>
    <row r="7114" spans="1:3">
      <c r="A7114" t="s">
        <v>783</v>
      </c>
      <c r="B7114" s="2" t="s">
        <v>619</v>
      </c>
      <c r="C7114" s="35">
        <v>1</v>
      </c>
    </row>
    <row r="7115" spans="1:3">
      <c r="A7115" t="s">
        <v>783</v>
      </c>
      <c r="B7115" s="2" t="s">
        <v>663</v>
      </c>
      <c r="C7115" s="35">
        <v>1</v>
      </c>
    </row>
    <row r="7116" spans="1:3">
      <c r="A7116" t="s">
        <v>783</v>
      </c>
      <c r="B7116" s="2" t="s">
        <v>916</v>
      </c>
      <c r="C7116" s="35">
        <v>3</v>
      </c>
    </row>
    <row r="7117" spans="1:3">
      <c r="A7117" t="s">
        <v>783</v>
      </c>
      <c r="B7117" s="2" t="s">
        <v>882</v>
      </c>
      <c r="C7117" s="35">
        <v>3</v>
      </c>
    </row>
    <row r="7118" spans="1:3">
      <c r="A7118" t="s">
        <v>783</v>
      </c>
      <c r="B7118" s="2" t="s">
        <v>883</v>
      </c>
      <c r="C7118" s="35">
        <v>3</v>
      </c>
    </row>
    <row r="7119" spans="1:3">
      <c r="A7119" t="s">
        <v>783</v>
      </c>
      <c r="B7119" s="2" t="s">
        <v>884</v>
      </c>
      <c r="C7119" s="35">
        <v>3</v>
      </c>
    </row>
    <row r="7120" spans="1:3">
      <c r="A7120" t="s">
        <v>783</v>
      </c>
      <c r="B7120" s="2" t="s">
        <v>917</v>
      </c>
      <c r="C7120" s="35">
        <v>27</v>
      </c>
    </row>
    <row r="7121" spans="1:3">
      <c r="A7121" t="s">
        <v>783</v>
      </c>
      <c r="B7121" s="2" t="s">
        <v>885</v>
      </c>
      <c r="C7121" s="35">
        <v>3</v>
      </c>
    </row>
    <row r="7122" spans="1:3">
      <c r="A7122" t="s">
        <v>783</v>
      </c>
      <c r="B7122" s="2" t="s">
        <v>918</v>
      </c>
      <c r="C7122" s="35">
        <v>28</v>
      </c>
    </row>
    <row r="7123" spans="1:3">
      <c r="A7123" t="s">
        <v>783</v>
      </c>
      <c r="B7123" s="2" t="s">
        <v>919</v>
      </c>
      <c r="C7123" s="35">
        <v>28</v>
      </c>
    </row>
    <row r="7124" spans="1:3">
      <c r="A7124" t="s">
        <v>783</v>
      </c>
      <c r="B7124" s="2" t="s">
        <v>729</v>
      </c>
      <c r="C7124" s="35">
        <v>1</v>
      </c>
    </row>
    <row r="7125" spans="1:3">
      <c r="A7125" t="s">
        <v>783</v>
      </c>
      <c r="B7125" s="2" t="s">
        <v>920</v>
      </c>
      <c r="C7125" s="35">
        <v>3</v>
      </c>
    </row>
    <row r="7126" spans="1:3">
      <c r="A7126" t="s">
        <v>783</v>
      </c>
      <c r="B7126" s="2" t="s">
        <v>921</v>
      </c>
      <c r="C7126" s="35">
        <v>27</v>
      </c>
    </row>
    <row r="7127" spans="1:3">
      <c r="A7127" t="s">
        <v>783</v>
      </c>
      <c r="B7127" s="2" t="s">
        <v>762</v>
      </c>
      <c r="C7127" s="35">
        <v>3</v>
      </c>
    </row>
    <row r="7128" spans="1:3">
      <c r="A7128" t="s">
        <v>783</v>
      </c>
      <c r="B7128" s="2" t="s">
        <v>890</v>
      </c>
      <c r="C7128" s="35">
        <v>1</v>
      </c>
    </row>
    <row r="7129" spans="1:3">
      <c r="A7129" t="s">
        <v>783</v>
      </c>
      <c r="B7129" s="2" t="s">
        <v>922</v>
      </c>
      <c r="C7129" s="35">
        <v>3</v>
      </c>
    </row>
    <row r="7130" spans="1:3">
      <c r="A7130" t="s">
        <v>783</v>
      </c>
      <c r="B7130" s="2" t="s">
        <v>923</v>
      </c>
      <c r="C7130" s="35">
        <v>3</v>
      </c>
    </row>
    <row r="7131" spans="1:3">
      <c r="A7131" t="s">
        <v>783</v>
      </c>
      <c r="B7131" s="2" t="s">
        <v>924</v>
      </c>
      <c r="C7131" s="35">
        <v>3</v>
      </c>
    </row>
    <row r="7132" spans="1:3">
      <c r="A7132" t="s">
        <v>783</v>
      </c>
      <c r="B7132" s="2" t="s">
        <v>892</v>
      </c>
      <c r="C7132" s="35">
        <v>19</v>
      </c>
    </row>
    <row r="7133" spans="1:3">
      <c r="A7133" t="s">
        <v>783</v>
      </c>
      <c r="B7133" s="2" t="s">
        <v>893</v>
      </c>
      <c r="C7133" s="35">
        <v>19</v>
      </c>
    </row>
    <row r="7134" spans="1:3">
      <c r="A7134" t="s">
        <v>783</v>
      </c>
      <c r="B7134" s="2" t="s">
        <v>894</v>
      </c>
      <c r="C7134" s="35">
        <v>19</v>
      </c>
    </row>
    <row r="7135" spans="1:3">
      <c r="A7135" t="s">
        <v>783</v>
      </c>
      <c r="B7135" s="2" t="s">
        <v>895</v>
      </c>
      <c r="C7135" s="35">
        <v>3</v>
      </c>
    </row>
    <row r="7136" spans="1:3">
      <c r="A7136" t="s">
        <v>783</v>
      </c>
      <c r="B7136" s="2" t="s">
        <v>896</v>
      </c>
      <c r="C7136" s="35">
        <v>3</v>
      </c>
    </row>
    <row r="7137" spans="1:3">
      <c r="A7137" t="s">
        <v>783</v>
      </c>
      <c r="B7137" s="2" t="s">
        <v>819</v>
      </c>
      <c r="C7137" s="35">
        <v>1</v>
      </c>
    </row>
    <row r="7138" spans="1:3">
      <c r="A7138" t="s">
        <v>783</v>
      </c>
      <c r="B7138" s="2" t="s">
        <v>897</v>
      </c>
      <c r="C7138" s="35">
        <v>3</v>
      </c>
    </row>
    <row r="7139" spans="1:3">
      <c r="A7139" t="s">
        <v>783</v>
      </c>
      <c r="B7139" s="2" t="s">
        <v>925</v>
      </c>
      <c r="C7139" s="35">
        <v>28</v>
      </c>
    </row>
    <row r="7140" spans="1:3">
      <c r="A7140" t="s">
        <v>783</v>
      </c>
      <c r="B7140" s="2" t="s">
        <v>899</v>
      </c>
      <c r="C7140" s="35">
        <v>21</v>
      </c>
    </row>
    <row r="7141" spans="1:3">
      <c r="A7141" t="s">
        <v>783</v>
      </c>
      <c r="B7141" s="2" t="s">
        <v>900</v>
      </c>
      <c r="C7141" s="35">
        <v>3</v>
      </c>
    </row>
    <row r="7142" spans="1:3">
      <c r="A7142" t="s">
        <v>783</v>
      </c>
      <c r="B7142" s="2" t="s">
        <v>841</v>
      </c>
      <c r="C7142" s="35">
        <v>1</v>
      </c>
    </row>
    <row r="7143" spans="1:3">
      <c r="A7143" t="s">
        <v>783</v>
      </c>
      <c r="B7143" s="2" t="s">
        <v>842</v>
      </c>
      <c r="C7143" s="35">
        <v>1</v>
      </c>
    </row>
    <row r="7144" spans="1:3">
      <c r="A7144" t="s">
        <v>783</v>
      </c>
      <c r="B7144" s="2" t="s">
        <v>901</v>
      </c>
      <c r="C7144" s="35">
        <v>3</v>
      </c>
    </row>
    <row r="7145" spans="1:3">
      <c r="A7145" t="s">
        <v>783</v>
      </c>
      <c r="B7145" s="2" t="s">
        <v>912</v>
      </c>
      <c r="C7145" s="35">
        <v>22</v>
      </c>
    </row>
    <row r="7146" spans="1:3">
      <c r="A7146" t="s">
        <v>783</v>
      </c>
      <c r="B7146" s="2" t="s">
        <v>854</v>
      </c>
      <c r="C7146" s="35">
        <v>3</v>
      </c>
    </row>
    <row r="7147" spans="1:3">
      <c r="A7147" t="s">
        <v>783</v>
      </c>
      <c r="B7147" s="2" t="s">
        <v>868</v>
      </c>
      <c r="C7147" s="35">
        <v>5</v>
      </c>
    </row>
    <row r="7148" spans="1:3">
      <c r="A7148" t="s">
        <v>783</v>
      </c>
      <c r="B7148" s="2" t="s">
        <v>926</v>
      </c>
      <c r="C7148" s="35">
        <v>28</v>
      </c>
    </row>
    <row r="7149" spans="1:3">
      <c r="A7149" t="s">
        <v>784</v>
      </c>
      <c r="B7149" s="2" t="s">
        <v>914</v>
      </c>
      <c r="C7149" s="35">
        <v>9</v>
      </c>
    </row>
    <row r="7150" spans="1:3">
      <c r="A7150" t="s">
        <v>784</v>
      </c>
      <c r="B7150" s="2" t="s">
        <v>915</v>
      </c>
      <c r="C7150" s="35">
        <v>1</v>
      </c>
    </row>
    <row r="7151" spans="1:3">
      <c r="A7151" t="s">
        <v>784</v>
      </c>
      <c r="B7151" s="2" t="s">
        <v>906</v>
      </c>
      <c r="C7151" s="35">
        <v>9</v>
      </c>
    </row>
    <row r="7152" spans="1:3">
      <c r="A7152" t="s">
        <v>784</v>
      </c>
      <c r="B7152" s="2" t="s">
        <v>907</v>
      </c>
      <c r="C7152" s="35">
        <v>22</v>
      </c>
    </row>
    <row r="7153" spans="1:3">
      <c r="A7153" t="s">
        <v>784</v>
      </c>
      <c r="B7153" s="2" t="s">
        <v>908</v>
      </c>
      <c r="C7153" s="35">
        <v>23</v>
      </c>
    </row>
    <row r="7154" spans="1:3">
      <c r="A7154" t="s">
        <v>784</v>
      </c>
      <c r="B7154" s="2" t="s">
        <v>619</v>
      </c>
      <c r="C7154" s="35">
        <v>1</v>
      </c>
    </row>
    <row r="7155" spans="1:3">
      <c r="A7155" t="s">
        <v>784</v>
      </c>
      <c r="B7155" s="2" t="s">
        <v>663</v>
      </c>
      <c r="C7155" s="35">
        <v>1</v>
      </c>
    </row>
    <row r="7156" spans="1:3">
      <c r="A7156" t="s">
        <v>784</v>
      </c>
      <c r="B7156" s="2" t="s">
        <v>916</v>
      </c>
      <c r="C7156" s="35">
        <v>3</v>
      </c>
    </row>
    <row r="7157" spans="1:3">
      <c r="A7157" t="s">
        <v>784</v>
      </c>
      <c r="B7157" s="2" t="s">
        <v>882</v>
      </c>
      <c r="C7157" s="35">
        <v>3</v>
      </c>
    </row>
    <row r="7158" spans="1:3">
      <c r="A7158" t="s">
        <v>784</v>
      </c>
      <c r="B7158" s="2" t="s">
        <v>883</v>
      </c>
      <c r="C7158" s="35">
        <v>3</v>
      </c>
    </row>
    <row r="7159" spans="1:3">
      <c r="A7159" t="s">
        <v>784</v>
      </c>
      <c r="B7159" s="2" t="s">
        <v>884</v>
      </c>
      <c r="C7159" s="35">
        <v>3</v>
      </c>
    </row>
    <row r="7160" spans="1:3">
      <c r="A7160" t="s">
        <v>784</v>
      </c>
      <c r="B7160" s="2" t="s">
        <v>917</v>
      </c>
      <c r="C7160" s="35">
        <v>27</v>
      </c>
    </row>
    <row r="7161" spans="1:3">
      <c r="A7161" t="s">
        <v>784</v>
      </c>
      <c r="B7161" s="2" t="s">
        <v>885</v>
      </c>
      <c r="C7161" s="35">
        <v>3</v>
      </c>
    </row>
    <row r="7162" spans="1:3">
      <c r="A7162" t="s">
        <v>784</v>
      </c>
      <c r="B7162" s="2" t="s">
        <v>918</v>
      </c>
      <c r="C7162" s="35">
        <v>28</v>
      </c>
    </row>
    <row r="7163" spans="1:3">
      <c r="A7163" t="s">
        <v>784</v>
      </c>
      <c r="B7163" s="2" t="s">
        <v>919</v>
      </c>
      <c r="C7163" s="35">
        <v>28</v>
      </c>
    </row>
    <row r="7164" spans="1:3">
      <c r="A7164" t="s">
        <v>784</v>
      </c>
      <c r="B7164" s="2" t="s">
        <v>729</v>
      </c>
      <c r="C7164" s="35">
        <v>1</v>
      </c>
    </row>
    <row r="7165" spans="1:3">
      <c r="A7165" t="s">
        <v>784</v>
      </c>
      <c r="B7165" s="2" t="s">
        <v>920</v>
      </c>
      <c r="C7165" s="35">
        <v>3</v>
      </c>
    </row>
    <row r="7166" spans="1:3">
      <c r="A7166" t="s">
        <v>784</v>
      </c>
      <c r="B7166" s="2" t="s">
        <v>921</v>
      </c>
      <c r="C7166" s="35">
        <v>27</v>
      </c>
    </row>
    <row r="7167" spans="1:3">
      <c r="A7167" t="s">
        <v>784</v>
      </c>
      <c r="B7167" s="2" t="s">
        <v>762</v>
      </c>
      <c r="C7167" s="35">
        <v>3</v>
      </c>
    </row>
    <row r="7168" spans="1:3">
      <c r="A7168" t="s">
        <v>784</v>
      </c>
      <c r="B7168" s="2" t="s">
        <v>890</v>
      </c>
      <c r="C7168" s="35">
        <v>1</v>
      </c>
    </row>
    <row r="7169" spans="1:3">
      <c r="A7169" t="s">
        <v>784</v>
      </c>
      <c r="B7169" s="2" t="s">
        <v>922</v>
      </c>
      <c r="C7169" s="35">
        <v>3</v>
      </c>
    </row>
    <row r="7170" spans="1:3">
      <c r="A7170" t="s">
        <v>784</v>
      </c>
      <c r="B7170" s="2" t="s">
        <v>923</v>
      </c>
      <c r="C7170" s="35">
        <v>3</v>
      </c>
    </row>
    <row r="7171" spans="1:3">
      <c r="A7171" t="s">
        <v>784</v>
      </c>
      <c r="B7171" s="2" t="s">
        <v>924</v>
      </c>
      <c r="C7171" s="35">
        <v>3</v>
      </c>
    </row>
    <row r="7172" spans="1:3">
      <c r="A7172" t="s">
        <v>784</v>
      </c>
      <c r="B7172" s="2" t="s">
        <v>892</v>
      </c>
      <c r="C7172" s="35">
        <v>19</v>
      </c>
    </row>
    <row r="7173" spans="1:3">
      <c r="A7173" t="s">
        <v>784</v>
      </c>
      <c r="B7173" s="2" t="s">
        <v>893</v>
      </c>
      <c r="C7173" s="35">
        <v>19</v>
      </c>
    </row>
    <row r="7174" spans="1:3">
      <c r="A7174" t="s">
        <v>784</v>
      </c>
      <c r="B7174" s="2" t="s">
        <v>894</v>
      </c>
      <c r="C7174" s="35">
        <v>19</v>
      </c>
    </row>
    <row r="7175" spans="1:3">
      <c r="A7175" t="s">
        <v>784</v>
      </c>
      <c r="B7175" s="2" t="s">
        <v>895</v>
      </c>
      <c r="C7175" s="35">
        <v>3</v>
      </c>
    </row>
    <row r="7176" spans="1:3">
      <c r="A7176" t="s">
        <v>784</v>
      </c>
      <c r="B7176" s="2" t="s">
        <v>896</v>
      </c>
      <c r="C7176" s="35">
        <v>3</v>
      </c>
    </row>
    <row r="7177" spans="1:3">
      <c r="A7177" t="s">
        <v>784</v>
      </c>
      <c r="B7177" s="2" t="s">
        <v>819</v>
      </c>
      <c r="C7177" s="35">
        <v>1</v>
      </c>
    </row>
    <row r="7178" spans="1:3">
      <c r="A7178" t="s">
        <v>784</v>
      </c>
      <c r="B7178" s="2" t="s">
        <v>897</v>
      </c>
      <c r="C7178" s="35">
        <v>3</v>
      </c>
    </row>
    <row r="7179" spans="1:3">
      <c r="A7179" t="s">
        <v>784</v>
      </c>
      <c r="B7179" s="2" t="s">
        <v>925</v>
      </c>
      <c r="C7179" s="35">
        <v>28</v>
      </c>
    </row>
    <row r="7180" spans="1:3">
      <c r="A7180" t="s">
        <v>784</v>
      </c>
      <c r="B7180" s="2" t="s">
        <v>899</v>
      </c>
      <c r="C7180" s="35">
        <v>21</v>
      </c>
    </row>
    <row r="7181" spans="1:3">
      <c r="A7181" t="s">
        <v>784</v>
      </c>
      <c r="B7181" s="2" t="s">
        <v>900</v>
      </c>
      <c r="C7181" s="35">
        <v>3</v>
      </c>
    </row>
    <row r="7182" spans="1:3">
      <c r="A7182" t="s">
        <v>784</v>
      </c>
      <c r="B7182" s="2" t="s">
        <v>841</v>
      </c>
      <c r="C7182" s="35">
        <v>1</v>
      </c>
    </row>
    <row r="7183" spans="1:3">
      <c r="A7183" t="s">
        <v>784</v>
      </c>
      <c r="B7183" s="2" t="s">
        <v>842</v>
      </c>
      <c r="C7183" s="35">
        <v>1</v>
      </c>
    </row>
    <row r="7184" spans="1:3">
      <c r="A7184" t="s">
        <v>784</v>
      </c>
      <c r="B7184" s="2" t="s">
        <v>901</v>
      </c>
      <c r="C7184" s="35">
        <v>3</v>
      </c>
    </row>
    <row r="7185" spans="1:3">
      <c r="A7185" t="s">
        <v>784</v>
      </c>
      <c r="B7185" s="2" t="s">
        <v>912</v>
      </c>
      <c r="C7185" s="35">
        <v>22</v>
      </c>
    </row>
    <row r="7186" spans="1:3">
      <c r="A7186" t="s">
        <v>784</v>
      </c>
      <c r="B7186" s="2" t="s">
        <v>854</v>
      </c>
      <c r="C7186" s="35">
        <v>3</v>
      </c>
    </row>
    <row r="7187" spans="1:3">
      <c r="A7187" t="s">
        <v>784</v>
      </c>
      <c r="B7187" s="2" t="s">
        <v>868</v>
      </c>
      <c r="C7187" s="35">
        <v>5</v>
      </c>
    </row>
    <row r="7188" spans="1:3">
      <c r="A7188" t="s">
        <v>784</v>
      </c>
      <c r="B7188" s="2" t="s">
        <v>926</v>
      </c>
      <c r="C7188" s="35">
        <v>28</v>
      </c>
    </row>
    <row r="7189" spans="1:3">
      <c r="A7189" t="s">
        <v>785</v>
      </c>
      <c r="B7189" s="2" t="s">
        <v>879</v>
      </c>
      <c r="C7189" s="35">
        <v>3</v>
      </c>
    </row>
    <row r="7190" spans="1:3">
      <c r="A7190" t="s">
        <v>785</v>
      </c>
      <c r="B7190" s="2" t="s">
        <v>914</v>
      </c>
      <c r="C7190" s="35">
        <v>9</v>
      </c>
    </row>
    <row r="7191" spans="1:3">
      <c r="A7191" t="s">
        <v>785</v>
      </c>
      <c r="B7191" s="2" t="s">
        <v>915</v>
      </c>
      <c r="C7191" s="35">
        <v>1</v>
      </c>
    </row>
    <row r="7192" spans="1:3">
      <c r="A7192" t="s">
        <v>785</v>
      </c>
      <c r="B7192" s="2" t="s">
        <v>906</v>
      </c>
      <c r="C7192" s="35">
        <v>9</v>
      </c>
    </row>
    <row r="7193" spans="1:3">
      <c r="A7193" t="s">
        <v>785</v>
      </c>
      <c r="B7193" s="2" t="s">
        <v>907</v>
      </c>
      <c r="C7193" s="35">
        <v>22</v>
      </c>
    </row>
    <row r="7194" spans="1:3">
      <c r="A7194" t="s">
        <v>785</v>
      </c>
      <c r="B7194" s="2" t="s">
        <v>908</v>
      </c>
      <c r="C7194" s="35">
        <v>23</v>
      </c>
    </row>
    <row r="7195" spans="1:3">
      <c r="A7195" t="s">
        <v>785</v>
      </c>
      <c r="B7195" s="2" t="s">
        <v>619</v>
      </c>
      <c r="C7195" s="35">
        <v>1</v>
      </c>
    </row>
    <row r="7196" spans="1:3">
      <c r="A7196" t="s">
        <v>785</v>
      </c>
      <c r="B7196" s="2" t="s">
        <v>663</v>
      </c>
      <c r="C7196" s="35">
        <v>1</v>
      </c>
    </row>
    <row r="7197" spans="1:3">
      <c r="A7197" t="s">
        <v>785</v>
      </c>
      <c r="B7197" s="2" t="s">
        <v>916</v>
      </c>
      <c r="C7197" s="35">
        <v>3</v>
      </c>
    </row>
    <row r="7198" spans="1:3">
      <c r="A7198" t="s">
        <v>785</v>
      </c>
      <c r="B7198" s="2" t="s">
        <v>882</v>
      </c>
      <c r="C7198" s="35">
        <v>3</v>
      </c>
    </row>
    <row r="7199" spans="1:3">
      <c r="A7199" t="s">
        <v>785</v>
      </c>
      <c r="B7199" s="2" t="s">
        <v>883</v>
      </c>
      <c r="C7199" s="35">
        <v>3</v>
      </c>
    </row>
    <row r="7200" spans="1:3">
      <c r="A7200" t="s">
        <v>785</v>
      </c>
      <c r="B7200" s="2" t="s">
        <v>884</v>
      </c>
      <c r="C7200" s="35">
        <v>3</v>
      </c>
    </row>
    <row r="7201" spans="1:3">
      <c r="A7201" t="s">
        <v>785</v>
      </c>
      <c r="B7201" s="2" t="s">
        <v>917</v>
      </c>
      <c r="C7201" s="35">
        <v>27</v>
      </c>
    </row>
    <row r="7202" spans="1:3">
      <c r="A7202" t="s">
        <v>785</v>
      </c>
      <c r="B7202" s="2" t="s">
        <v>885</v>
      </c>
      <c r="C7202" s="35">
        <v>3</v>
      </c>
    </row>
    <row r="7203" spans="1:3">
      <c r="A7203" t="s">
        <v>785</v>
      </c>
      <c r="B7203" s="2" t="s">
        <v>918</v>
      </c>
      <c r="C7203" s="35">
        <v>28</v>
      </c>
    </row>
    <row r="7204" spans="1:3">
      <c r="A7204" t="s">
        <v>785</v>
      </c>
      <c r="B7204" s="2" t="s">
        <v>919</v>
      </c>
      <c r="C7204" s="35">
        <v>28</v>
      </c>
    </row>
    <row r="7205" spans="1:3">
      <c r="A7205" t="s">
        <v>785</v>
      </c>
      <c r="B7205" s="2" t="s">
        <v>729</v>
      </c>
      <c r="C7205" s="35">
        <v>1</v>
      </c>
    </row>
    <row r="7206" spans="1:3">
      <c r="A7206" t="s">
        <v>785</v>
      </c>
      <c r="B7206" s="2" t="s">
        <v>920</v>
      </c>
      <c r="C7206" s="35">
        <v>3</v>
      </c>
    </row>
    <row r="7207" spans="1:3">
      <c r="A7207" t="s">
        <v>785</v>
      </c>
      <c r="B7207" s="2" t="s">
        <v>921</v>
      </c>
      <c r="C7207" s="35">
        <v>27</v>
      </c>
    </row>
    <row r="7208" spans="1:3">
      <c r="A7208" t="s">
        <v>785</v>
      </c>
      <c r="B7208" s="2" t="s">
        <v>762</v>
      </c>
      <c r="C7208" s="35">
        <v>3</v>
      </c>
    </row>
    <row r="7209" spans="1:3">
      <c r="A7209" t="s">
        <v>785</v>
      </c>
      <c r="B7209" s="2" t="s">
        <v>890</v>
      </c>
      <c r="C7209" s="35">
        <v>1</v>
      </c>
    </row>
    <row r="7210" spans="1:3">
      <c r="A7210" t="s">
        <v>785</v>
      </c>
      <c r="B7210" s="2" t="s">
        <v>922</v>
      </c>
      <c r="C7210" s="35">
        <v>3</v>
      </c>
    </row>
    <row r="7211" spans="1:3">
      <c r="A7211" t="s">
        <v>785</v>
      </c>
      <c r="B7211" s="2" t="s">
        <v>923</v>
      </c>
      <c r="C7211" s="35">
        <v>3</v>
      </c>
    </row>
    <row r="7212" spans="1:3">
      <c r="A7212" t="s">
        <v>785</v>
      </c>
      <c r="B7212" s="2" t="s">
        <v>924</v>
      </c>
      <c r="C7212" s="35">
        <v>3</v>
      </c>
    </row>
    <row r="7213" spans="1:3">
      <c r="A7213" t="s">
        <v>785</v>
      </c>
      <c r="B7213" s="2" t="s">
        <v>892</v>
      </c>
      <c r="C7213" s="35">
        <v>19</v>
      </c>
    </row>
    <row r="7214" spans="1:3">
      <c r="A7214" t="s">
        <v>785</v>
      </c>
      <c r="B7214" s="2" t="s">
        <v>893</v>
      </c>
      <c r="C7214" s="35">
        <v>19</v>
      </c>
    </row>
    <row r="7215" spans="1:3">
      <c r="A7215" t="s">
        <v>785</v>
      </c>
      <c r="B7215" s="2" t="s">
        <v>894</v>
      </c>
      <c r="C7215" s="35">
        <v>19</v>
      </c>
    </row>
    <row r="7216" spans="1:3">
      <c r="A7216" t="s">
        <v>785</v>
      </c>
      <c r="B7216" s="2" t="s">
        <v>895</v>
      </c>
      <c r="C7216" s="35">
        <v>3</v>
      </c>
    </row>
    <row r="7217" spans="1:3">
      <c r="A7217" t="s">
        <v>785</v>
      </c>
      <c r="B7217" s="2" t="s">
        <v>896</v>
      </c>
      <c r="C7217" s="35">
        <v>3</v>
      </c>
    </row>
    <row r="7218" spans="1:3">
      <c r="A7218" t="s">
        <v>785</v>
      </c>
      <c r="B7218" s="2" t="s">
        <v>819</v>
      </c>
      <c r="C7218" s="35">
        <v>1</v>
      </c>
    </row>
    <row r="7219" spans="1:3">
      <c r="A7219" t="s">
        <v>785</v>
      </c>
      <c r="B7219" s="2" t="s">
        <v>897</v>
      </c>
      <c r="C7219" s="35">
        <v>3</v>
      </c>
    </row>
    <row r="7220" spans="1:3">
      <c r="A7220" t="s">
        <v>785</v>
      </c>
      <c r="B7220" s="2" t="s">
        <v>925</v>
      </c>
      <c r="C7220" s="35">
        <v>28</v>
      </c>
    </row>
    <row r="7221" spans="1:3">
      <c r="A7221" t="s">
        <v>785</v>
      </c>
      <c r="B7221" s="2" t="s">
        <v>899</v>
      </c>
      <c r="C7221" s="35">
        <v>21</v>
      </c>
    </row>
    <row r="7222" spans="1:3">
      <c r="A7222" t="s">
        <v>785</v>
      </c>
      <c r="B7222" s="2" t="s">
        <v>900</v>
      </c>
      <c r="C7222" s="35">
        <v>3</v>
      </c>
    </row>
    <row r="7223" spans="1:3">
      <c r="A7223" t="s">
        <v>785</v>
      </c>
      <c r="B7223" s="2" t="s">
        <v>841</v>
      </c>
      <c r="C7223" s="35">
        <v>1</v>
      </c>
    </row>
    <row r="7224" spans="1:3">
      <c r="A7224" t="s">
        <v>785</v>
      </c>
      <c r="B7224" s="2" t="s">
        <v>842</v>
      </c>
      <c r="C7224" s="35">
        <v>1</v>
      </c>
    </row>
    <row r="7225" spans="1:3">
      <c r="A7225" t="s">
        <v>785</v>
      </c>
      <c r="B7225" s="2" t="s">
        <v>901</v>
      </c>
      <c r="C7225" s="35">
        <v>3</v>
      </c>
    </row>
    <row r="7226" spans="1:3">
      <c r="A7226" t="s">
        <v>785</v>
      </c>
      <c r="B7226" s="2" t="s">
        <v>912</v>
      </c>
      <c r="C7226" s="35">
        <v>22</v>
      </c>
    </row>
    <row r="7227" spans="1:3">
      <c r="A7227" t="s">
        <v>785</v>
      </c>
      <c r="B7227" s="2" t="s">
        <v>854</v>
      </c>
      <c r="C7227" s="35">
        <v>3</v>
      </c>
    </row>
    <row r="7228" spans="1:3">
      <c r="A7228" t="s">
        <v>785</v>
      </c>
      <c r="B7228" s="2" t="s">
        <v>868</v>
      </c>
      <c r="C7228" s="35">
        <v>5</v>
      </c>
    </row>
    <row r="7229" spans="1:3">
      <c r="A7229" t="s">
        <v>785</v>
      </c>
      <c r="B7229" s="2" t="s">
        <v>926</v>
      </c>
      <c r="C7229" s="35">
        <v>28</v>
      </c>
    </row>
    <row r="7230" spans="1:3">
      <c r="A7230" t="s">
        <v>786</v>
      </c>
      <c r="B7230" s="2" t="s">
        <v>914</v>
      </c>
      <c r="C7230" s="35">
        <v>9</v>
      </c>
    </row>
    <row r="7231" spans="1:3">
      <c r="A7231" t="s">
        <v>786</v>
      </c>
      <c r="B7231" s="2" t="s">
        <v>915</v>
      </c>
      <c r="C7231" s="35">
        <v>1</v>
      </c>
    </row>
    <row r="7232" spans="1:3">
      <c r="A7232" t="s">
        <v>786</v>
      </c>
      <c r="B7232" s="2" t="s">
        <v>906</v>
      </c>
      <c r="C7232" s="35">
        <v>9</v>
      </c>
    </row>
    <row r="7233" spans="1:3">
      <c r="A7233" t="s">
        <v>786</v>
      </c>
      <c r="B7233" s="2" t="s">
        <v>907</v>
      </c>
      <c r="C7233" s="35">
        <v>22</v>
      </c>
    </row>
    <row r="7234" spans="1:3">
      <c r="A7234" t="s">
        <v>786</v>
      </c>
      <c r="B7234" s="2" t="s">
        <v>908</v>
      </c>
      <c r="C7234" s="35">
        <v>23</v>
      </c>
    </row>
    <row r="7235" spans="1:3">
      <c r="A7235" t="s">
        <v>786</v>
      </c>
      <c r="B7235" s="2" t="s">
        <v>619</v>
      </c>
      <c r="C7235" s="35">
        <v>1</v>
      </c>
    </row>
    <row r="7236" spans="1:3">
      <c r="A7236" t="s">
        <v>786</v>
      </c>
      <c r="B7236" s="2" t="s">
        <v>663</v>
      </c>
      <c r="C7236" s="35">
        <v>1</v>
      </c>
    </row>
    <row r="7237" spans="1:3">
      <c r="A7237" t="s">
        <v>786</v>
      </c>
      <c r="B7237" s="2" t="s">
        <v>916</v>
      </c>
      <c r="C7237" s="35">
        <v>3</v>
      </c>
    </row>
    <row r="7238" spans="1:3">
      <c r="A7238" t="s">
        <v>786</v>
      </c>
      <c r="B7238" s="2" t="s">
        <v>882</v>
      </c>
      <c r="C7238" s="35">
        <v>3</v>
      </c>
    </row>
    <row r="7239" spans="1:3">
      <c r="A7239" t="s">
        <v>786</v>
      </c>
      <c r="B7239" s="2" t="s">
        <v>883</v>
      </c>
      <c r="C7239" s="35">
        <v>3</v>
      </c>
    </row>
    <row r="7240" spans="1:3">
      <c r="A7240" t="s">
        <v>786</v>
      </c>
      <c r="B7240" s="2" t="s">
        <v>884</v>
      </c>
      <c r="C7240" s="35">
        <v>3</v>
      </c>
    </row>
    <row r="7241" spans="1:3">
      <c r="A7241" t="s">
        <v>786</v>
      </c>
      <c r="B7241" s="2" t="s">
        <v>917</v>
      </c>
      <c r="C7241" s="35">
        <v>27</v>
      </c>
    </row>
    <row r="7242" spans="1:3">
      <c r="A7242" t="s">
        <v>786</v>
      </c>
      <c r="B7242" s="2" t="s">
        <v>885</v>
      </c>
      <c r="C7242" s="35">
        <v>3</v>
      </c>
    </row>
    <row r="7243" spans="1:3">
      <c r="A7243" t="s">
        <v>786</v>
      </c>
      <c r="B7243" s="2" t="s">
        <v>918</v>
      </c>
      <c r="C7243" s="35">
        <v>28</v>
      </c>
    </row>
    <row r="7244" spans="1:3">
      <c r="A7244" t="s">
        <v>786</v>
      </c>
      <c r="B7244" s="2" t="s">
        <v>919</v>
      </c>
      <c r="C7244" s="35">
        <v>28</v>
      </c>
    </row>
    <row r="7245" spans="1:3">
      <c r="A7245" t="s">
        <v>786</v>
      </c>
      <c r="B7245" s="2" t="s">
        <v>729</v>
      </c>
      <c r="C7245" s="35">
        <v>1</v>
      </c>
    </row>
    <row r="7246" spans="1:3">
      <c r="A7246" t="s">
        <v>786</v>
      </c>
      <c r="B7246" s="2" t="s">
        <v>920</v>
      </c>
      <c r="C7246" s="35">
        <v>3</v>
      </c>
    </row>
    <row r="7247" spans="1:3">
      <c r="A7247" t="s">
        <v>786</v>
      </c>
      <c r="B7247" s="2" t="s">
        <v>921</v>
      </c>
      <c r="C7247" s="35">
        <v>27</v>
      </c>
    </row>
    <row r="7248" spans="1:3">
      <c r="A7248" t="s">
        <v>786</v>
      </c>
      <c r="B7248" s="2" t="s">
        <v>762</v>
      </c>
      <c r="C7248" s="35">
        <v>3</v>
      </c>
    </row>
    <row r="7249" spans="1:3">
      <c r="A7249" t="s">
        <v>786</v>
      </c>
      <c r="B7249" s="2" t="s">
        <v>890</v>
      </c>
      <c r="C7249" s="35">
        <v>1</v>
      </c>
    </row>
    <row r="7250" spans="1:3">
      <c r="A7250" t="s">
        <v>786</v>
      </c>
      <c r="B7250" s="2" t="s">
        <v>922</v>
      </c>
      <c r="C7250" s="35">
        <v>3</v>
      </c>
    </row>
    <row r="7251" spans="1:3">
      <c r="A7251" t="s">
        <v>786</v>
      </c>
      <c r="B7251" s="2" t="s">
        <v>923</v>
      </c>
      <c r="C7251" s="35">
        <v>3</v>
      </c>
    </row>
    <row r="7252" spans="1:3">
      <c r="A7252" t="s">
        <v>786</v>
      </c>
      <c r="B7252" s="2" t="s">
        <v>924</v>
      </c>
      <c r="C7252" s="35">
        <v>3</v>
      </c>
    </row>
    <row r="7253" spans="1:3">
      <c r="A7253" t="s">
        <v>786</v>
      </c>
      <c r="B7253" s="2" t="s">
        <v>892</v>
      </c>
      <c r="C7253" s="35">
        <v>19</v>
      </c>
    </row>
    <row r="7254" spans="1:3">
      <c r="A7254" t="s">
        <v>786</v>
      </c>
      <c r="B7254" s="2" t="s">
        <v>893</v>
      </c>
      <c r="C7254" s="35">
        <v>19</v>
      </c>
    </row>
    <row r="7255" spans="1:3">
      <c r="A7255" t="s">
        <v>786</v>
      </c>
      <c r="B7255" s="2" t="s">
        <v>894</v>
      </c>
      <c r="C7255" s="35">
        <v>19</v>
      </c>
    </row>
    <row r="7256" spans="1:3">
      <c r="A7256" t="s">
        <v>786</v>
      </c>
      <c r="B7256" s="2" t="s">
        <v>895</v>
      </c>
      <c r="C7256" s="35">
        <v>3</v>
      </c>
    </row>
    <row r="7257" spans="1:3">
      <c r="A7257" t="s">
        <v>786</v>
      </c>
      <c r="B7257" s="2" t="s">
        <v>896</v>
      </c>
      <c r="C7257" s="35">
        <v>3</v>
      </c>
    </row>
    <row r="7258" spans="1:3">
      <c r="A7258" t="s">
        <v>786</v>
      </c>
      <c r="B7258" s="2" t="s">
        <v>819</v>
      </c>
      <c r="C7258" s="35">
        <v>1</v>
      </c>
    </row>
    <row r="7259" spans="1:3">
      <c r="A7259" t="s">
        <v>786</v>
      </c>
      <c r="B7259" s="2" t="s">
        <v>897</v>
      </c>
      <c r="C7259" s="35">
        <v>3</v>
      </c>
    </row>
    <row r="7260" spans="1:3">
      <c r="A7260" t="s">
        <v>786</v>
      </c>
      <c r="B7260" s="2" t="s">
        <v>925</v>
      </c>
      <c r="C7260" s="35">
        <v>28</v>
      </c>
    </row>
    <row r="7261" spans="1:3">
      <c r="A7261" t="s">
        <v>786</v>
      </c>
      <c r="B7261" s="2" t="s">
        <v>899</v>
      </c>
      <c r="C7261" s="35">
        <v>21</v>
      </c>
    </row>
    <row r="7262" spans="1:3">
      <c r="A7262" t="s">
        <v>786</v>
      </c>
      <c r="B7262" s="2" t="s">
        <v>900</v>
      </c>
      <c r="C7262" s="35">
        <v>3</v>
      </c>
    </row>
    <row r="7263" spans="1:3">
      <c r="A7263" t="s">
        <v>786</v>
      </c>
      <c r="B7263" s="2" t="s">
        <v>841</v>
      </c>
      <c r="C7263" s="35">
        <v>1</v>
      </c>
    </row>
    <row r="7264" spans="1:3">
      <c r="A7264" t="s">
        <v>786</v>
      </c>
      <c r="B7264" s="2" t="s">
        <v>842</v>
      </c>
      <c r="C7264" s="35">
        <v>1</v>
      </c>
    </row>
    <row r="7265" spans="1:3">
      <c r="A7265" t="s">
        <v>786</v>
      </c>
      <c r="B7265" s="2" t="s">
        <v>901</v>
      </c>
      <c r="C7265" s="35">
        <v>3</v>
      </c>
    </row>
    <row r="7266" spans="1:3">
      <c r="A7266" t="s">
        <v>786</v>
      </c>
      <c r="B7266" s="2" t="s">
        <v>912</v>
      </c>
      <c r="C7266" s="35">
        <v>22</v>
      </c>
    </row>
    <row r="7267" spans="1:3">
      <c r="A7267" t="s">
        <v>786</v>
      </c>
      <c r="B7267" s="2" t="s">
        <v>854</v>
      </c>
      <c r="C7267" s="35">
        <v>3</v>
      </c>
    </row>
    <row r="7268" spans="1:3">
      <c r="A7268" t="s">
        <v>786</v>
      </c>
      <c r="B7268" s="2" t="s">
        <v>868</v>
      </c>
      <c r="C7268" s="35">
        <v>5</v>
      </c>
    </row>
    <row r="7269" spans="1:3">
      <c r="A7269" t="s">
        <v>786</v>
      </c>
      <c r="B7269" s="2" t="s">
        <v>926</v>
      </c>
      <c r="C7269" s="35">
        <v>28</v>
      </c>
    </row>
    <row r="7270" spans="1:3">
      <c r="A7270" t="s">
        <v>787</v>
      </c>
      <c r="B7270" s="2" t="s">
        <v>879</v>
      </c>
      <c r="C7270" s="35">
        <v>3</v>
      </c>
    </row>
    <row r="7271" spans="1:3">
      <c r="A7271" t="s">
        <v>787</v>
      </c>
      <c r="B7271" s="2" t="s">
        <v>906</v>
      </c>
      <c r="C7271" s="35">
        <v>9</v>
      </c>
    </row>
    <row r="7272" spans="1:3">
      <c r="A7272" t="s">
        <v>787</v>
      </c>
      <c r="B7272" s="2" t="s">
        <v>908</v>
      </c>
      <c r="C7272" s="35">
        <v>23</v>
      </c>
    </row>
    <row r="7273" spans="1:3">
      <c r="A7273" t="s">
        <v>787</v>
      </c>
      <c r="B7273" s="2" t="s">
        <v>618</v>
      </c>
      <c r="C7273" s="35">
        <v>1</v>
      </c>
    </row>
    <row r="7274" spans="1:3">
      <c r="A7274" t="s">
        <v>787</v>
      </c>
      <c r="B7274" s="2" t="s">
        <v>916</v>
      </c>
      <c r="C7274" s="35">
        <v>3</v>
      </c>
    </row>
    <row r="7275" spans="1:3">
      <c r="A7275" t="s">
        <v>787</v>
      </c>
      <c r="B7275" s="2" t="s">
        <v>917</v>
      </c>
      <c r="C7275" s="35">
        <v>27</v>
      </c>
    </row>
    <row r="7276" spans="1:3">
      <c r="A7276" t="s">
        <v>787</v>
      </c>
      <c r="B7276" s="2" t="s">
        <v>885</v>
      </c>
      <c r="C7276" s="35">
        <v>3</v>
      </c>
    </row>
    <row r="7277" spans="1:3">
      <c r="A7277" t="s">
        <v>787</v>
      </c>
      <c r="B7277" s="2" t="s">
        <v>699</v>
      </c>
      <c r="C7277" s="35">
        <v>1</v>
      </c>
    </row>
    <row r="7278" spans="1:3">
      <c r="A7278" t="s">
        <v>787</v>
      </c>
      <c r="B7278" s="2" t="s">
        <v>927</v>
      </c>
      <c r="C7278" s="35">
        <v>1</v>
      </c>
    </row>
    <row r="7279" spans="1:3">
      <c r="A7279" t="s">
        <v>787</v>
      </c>
      <c r="B7279" s="2" t="s">
        <v>729</v>
      </c>
      <c r="C7279" s="35">
        <v>1</v>
      </c>
    </row>
    <row r="7280" spans="1:3">
      <c r="A7280" t="s">
        <v>787</v>
      </c>
      <c r="B7280" s="2" t="s">
        <v>920</v>
      </c>
      <c r="C7280" s="35">
        <v>3</v>
      </c>
    </row>
    <row r="7281" spans="1:3">
      <c r="A7281" t="s">
        <v>787</v>
      </c>
      <c r="B7281" s="2" t="s">
        <v>921</v>
      </c>
      <c r="C7281" s="35">
        <v>27</v>
      </c>
    </row>
    <row r="7282" spans="1:3">
      <c r="A7282" t="s">
        <v>787</v>
      </c>
      <c r="B7282" s="2" t="s">
        <v>890</v>
      </c>
      <c r="C7282" s="35">
        <v>1</v>
      </c>
    </row>
    <row r="7283" spans="1:3">
      <c r="A7283" t="s">
        <v>787</v>
      </c>
      <c r="B7283" s="2" t="s">
        <v>922</v>
      </c>
      <c r="C7283" s="35">
        <v>3</v>
      </c>
    </row>
    <row r="7284" spans="1:3">
      <c r="A7284" t="s">
        <v>787</v>
      </c>
      <c r="B7284" s="2" t="s">
        <v>923</v>
      </c>
      <c r="C7284" s="35">
        <v>3</v>
      </c>
    </row>
    <row r="7285" spans="1:3">
      <c r="A7285" t="s">
        <v>787</v>
      </c>
      <c r="B7285" s="2" t="s">
        <v>924</v>
      </c>
      <c r="C7285" s="35">
        <v>3</v>
      </c>
    </row>
    <row r="7286" spans="1:3">
      <c r="A7286" t="s">
        <v>787</v>
      </c>
      <c r="B7286" s="2" t="s">
        <v>766</v>
      </c>
      <c r="C7286" s="35">
        <v>3</v>
      </c>
    </row>
    <row r="7287" spans="1:3">
      <c r="A7287" t="s">
        <v>787</v>
      </c>
      <c r="B7287" s="2" t="s">
        <v>892</v>
      </c>
      <c r="C7287" s="35">
        <v>19</v>
      </c>
    </row>
    <row r="7288" spans="1:3">
      <c r="A7288" t="s">
        <v>787</v>
      </c>
      <c r="B7288" s="2" t="s">
        <v>893</v>
      </c>
      <c r="C7288" s="35">
        <v>19</v>
      </c>
    </row>
    <row r="7289" spans="1:3">
      <c r="A7289" t="s">
        <v>787</v>
      </c>
      <c r="B7289" s="2" t="s">
        <v>894</v>
      </c>
      <c r="C7289" s="35">
        <v>19</v>
      </c>
    </row>
    <row r="7290" spans="1:3">
      <c r="A7290" t="s">
        <v>787</v>
      </c>
      <c r="B7290" s="2" t="s">
        <v>819</v>
      </c>
      <c r="C7290" s="35">
        <v>1</v>
      </c>
    </row>
    <row r="7291" spans="1:3">
      <c r="A7291" t="s">
        <v>787</v>
      </c>
      <c r="B7291" s="2" t="s">
        <v>899</v>
      </c>
      <c r="C7291" s="35">
        <v>21</v>
      </c>
    </row>
    <row r="7292" spans="1:3">
      <c r="A7292" t="s">
        <v>787</v>
      </c>
      <c r="B7292" s="2" t="s">
        <v>900</v>
      </c>
      <c r="C7292" s="35">
        <v>3</v>
      </c>
    </row>
    <row r="7293" spans="1:3">
      <c r="A7293" t="s">
        <v>787</v>
      </c>
      <c r="B7293" s="2" t="s">
        <v>841</v>
      </c>
      <c r="C7293" s="35">
        <v>1</v>
      </c>
    </row>
    <row r="7294" spans="1:3">
      <c r="A7294" t="s">
        <v>787</v>
      </c>
      <c r="B7294" s="2" t="s">
        <v>842</v>
      </c>
      <c r="C7294" s="35">
        <v>1</v>
      </c>
    </row>
    <row r="7295" spans="1:3">
      <c r="A7295" t="s">
        <v>788</v>
      </c>
      <c r="B7295" s="2" t="s">
        <v>916</v>
      </c>
      <c r="C7295" s="35">
        <v>3</v>
      </c>
    </row>
    <row r="7296" spans="1:3">
      <c r="A7296" t="s">
        <v>788</v>
      </c>
      <c r="B7296" s="2" t="s">
        <v>917</v>
      </c>
      <c r="C7296" s="35">
        <v>27</v>
      </c>
    </row>
    <row r="7297" spans="1:3">
      <c r="A7297" t="s">
        <v>788</v>
      </c>
      <c r="B7297" s="2" t="s">
        <v>920</v>
      </c>
      <c r="C7297" s="35">
        <v>3</v>
      </c>
    </row>
    <row r="7298" spans="1:3">
      <c r="A7298" t="s">
        <v>788</v>
      </c>
      <c r="B7298" s="2" t="s">
        <v>921</v>
      </c>
      <c r="C7298" s="35">
        <v>27</v>
      </c>
    </row>
    <row r="7299" spans="1:3">
      <c r="A7299" t="s">
        <v>789</v>
      </c>
      <c r="B7299" s="2" t="s">
        <v>879</v>
      </c>
      <c r="C7299" s="35">
        <v>3</v>
      </c>
    </row>
    <row r="7300" spans="1:3">
      <c r="A7300" t="s">
        <v>789</v>
      </c>
      <c r="B7300" s="2" t="s">
        <v>914</v>
      </c>
      <c r="C7300" s="35">
        <v>9</v>
      </c>
    </row>
    <row r="7301" spans="1:3">
      <c r="A7301" t="s">
        <v>789</v>
      </c>
      <c r="B7301" s="2" t="s">
        <v>915</v>
      </c>
      <c r="C7301" s="35">
        <v>1</v>
      </c>
    </row>
    <row r="7302" spans="1:3">
      <c r="A7302" t="s">
        <v>789</v>
      </c>
      <c r="B7302" s="2" t="s">
        <v>906</v>
      </c>
      <c r="C7302" s="35">
        <v>9</v>
      </c>
    </row>
    <row r="7303" spans="1:3">
      <c r="A7303" t="s">
        <v>789</v>
      </c>
      <c r="B7303" s="2" t="s">
        <v>907</v>
      </c>
      <c r="C7303" s="35">
        <v>22</v>
      </c>
    </row>
    <row r="7304" spans="1:3">
      <c r="A7304" t="s">
        <v>789</v>
      </c>
      <c r="B7304" s="2" t="s">
        <v>908</v>
      </c>
      <c r="C7304" s="35">
        <v>23</v>
      </c>
    </row>
    <row r="7305" spans="1:3">
      <c r="A7305" t="s">
        <v>789</v>
      </c>
      <c r="B7305" s="2" t="s">
        <v>663</v>
      </c>
      <c r="C7305" s="35">
        <v>1</v>
      </c>
    </row>
    <row r="7306" spans="1:3">
      <c r="A7306" t="s">
        <v>789</v>
      </c>
      <c r="B7306" s="2" t="s">
        <v>916</v>
      </c>
      <c r="C7306" s="35">
        <v>3</v>
      </c>
    </row>
    <row r="7307" spans="1:3">
      <c r="A7307" t="s">
        <v>789</v>
      </c>
      <c r="B7307" s="2" t="s">
        <v>882</v>
      </c>
      <c r="C7307" s="35">
        <v>3</v>
      </c>
    </row>
    <row r="7308" spans="1:3">
      <c r="A7308" t="s">
        <v>789</v>
      </c>
      <c r="B7308" s="2" t="s">
        <v>883</v>
      </c>
      <c r="C7308" s="35">
        <v>3</v>
      </c>
    </row>
    <row r="7309" spans="1:3">
      <c r="A7309" t="s">
        <v>789</v>
      </c>
      <c r="B7309" s="2" t="s">
        <v>884</v>
      </c>
      <c r="C7309" s="35">
        <v>3</v>
      </c>
    </row>
    <row r="7310" spans="1:3">
      <c r="A7310" t="s">
        <v>789</v>
      </c>
      <c r="B7310" s="2" t="s">
        <v>885</v>
      </c>
      <c r="C7310" s="35">
        <v>3</v>
      </c>
    </row>
    <row r="7311" spans="1:3">
      <c r="A7311" t="s">
        <v>789</v>
      </c>
      <c r="B7311" s="2" t="s">
        <v>918</v>
      </c>
      <c r="C7311" s="35">
        <v>28</v>
      </c>
    </row>
    <row r="7312" spans="1:3">
      <c r="A7312" t="s">
        <v>789</v>
      </c>
      <c r="B7312" s="2" t="s">
        <v>919</v>
      </c>
      <c r="C7312" s="35">
        <v>28</v>
      </c>
    </row>
    <row r="7313" spans="1:3">
      <c r="A7313" t="s">
        <v>789</v>
      </c>
      <c r="B7313" s="2" t="s">
        <v>729</v>
      </c>
      <c r="C7313" s="35">
        <v>1</v>
      </c>
    </row>
    <row r="7314" spans="1:3">
      <c r="A7314" t="s">
        <v>789</v>
      </c>
      <c r="B7314" s="2" t="s">
        <v>920</v>
      </c>
      <c r="C7314" s="35">
        <v>3</v>
      </c>
    </row>
    <row r="7315" spans="1:3">
      <c r="A7315" t="s">
        <v>789</v>
      </c>
      <c r="B7315" s="2" t="s">
        <v>762</v>
      </c>
      <c r="C7315" s="35">
        <v>3</v>
      </c>
    </row>
    <row r="7316" spans="1:3">
      <c r="A7316" t="s">
        <v>789</v>
      </c>
      <c r="B7316" s="2" t="s">
        <v>890</v>
      </c>
      <c r="C7316" s="35">
        <v>1</v>
      </c>
    </row>
    <row r="7317" spans="1:3">
      <c r="A7317" t="s">
        <v>789</v>
      </c>
      <c r="B7317" s="2" t="s">
        <v>922</v>
      </c>
      <c r="C7317" s="35">
        <v>3</v>
      </c>
    </row>
    <row r="7318" spans="1:3">
      <c r="A7318" t="s">
        <v>789</v>
      </c>
      <c r="B7318" s="2" t="s">
        <v>923</v>
      </c>
      <c r="C7318" s="35">
        <v>3</v>
      </c>
    </row>
    <row r="7319" spans="1:3">
      <c r="A7319" t="s">
        <v>789</v>
      </c>
      <c r="B7319" s="2" t="s">
        <v>924</v>
      </c>
      <c r="C7319" s="35">
        <v>3</v>
      </c>
    </row>
    <row r="7320" spans="1:3">
      <c r="A7320" t="s">
        <v>789</v>
      </c>
      <c r="B7320" s="2" t="s">
        <v>892</v>
      </c>
      <c r="C7320" s="35">
        <v>19</v>
      </c>
    </row>
    <row r="7321" spans="1:3">
      <c r="A7321" t="s">
        <v>789</v>
      </c>
      <c r="B7321" s="2" t="s">
        <v>893</v>
      </c>
      <c r="C7321" s="35">
        <v>19</v>
      </c>
    </row>
    <row r="7322" spans="1:3">
      <c r="A7322" t="s">
        <v>789</v>
      </c>
      <c r="B7322" s="2" t="s">
        <v>894</v>
      </c>
      <c r="C7322" s="35">
        <v>19</v>
      </c>
    </row>
    <row r="7323" spans="1:3">
      <c r="A7323" t="s">
        <v>789</v>
      </c>
      <c r="B7323" s="2" t="s">
        <v>895</v>
      </c>
      <c r="C7323" s="35">
        <v>3</v>
      </c>
    </row>
    <row r="7324" spans="1:3">
      <c r="A7324" t="s">
        <v>789</v>
      </c>
      <c r="B7324" s="2" t="s">
        <v>896</v>
      </c>
      <c r="C7324" s="35">
        <v>3</v>
      </c>
    </row>
    <row r="7325" spans="1:3">
      <c r="A7325" t="s">
        <v>789</v>
      </c>
      <c r="B7325" s="2" t="s">
        <v>819</v>
      </c>
      <c r="C7325" s="35">
        <v>1</v>
      </c>
    </row>
    <row r="7326" spans="1:3">
      <c r="A7326" t="s">
        <v>789</v>
      </c>
      <c r="B7326" s="2" t="s">
        <v>897</v>
      </c>
      <c r="C7326" s="35">
        <v>3</v>
      </c>
    </row>
    <row r="7327" spans="1:3">
      <c r="A7327" t="s">
        <v>789</v>
      </c>
      <c r="B7327" s="2" t="s">
        <v>925</v>
      </c>
      <c r="C7327" s="35">
        <v>28</v>
      </c>
    </row>
    <row r="7328" spans="1:3">
      <c r="A7328" t="s">
        <v>789</v>
      </c>
      <c r="B7328" s="2" t="s">
        <v>899</v>
      </c>
      <c r="C7328" s="35">
        <v>21</v>
      </c>
    </row>
    <row r="7329" spans="1:3">
      <c r="A7329" t="s">
        <v>789</v>
      </c>
      <c r="B7329" s="2" t="s">
        <v>900</v>
      </c>
      <c r="C7329" s="35">
        <v>3</v>
      </c>
    </row>
    <row r="7330" spans="1:3">
      <c r="A7330" t="s">
        <v>789</v>
      </c>
      <c r="B7330" s="2" t="s">
        <v>841</v>
      </c>
      <c r="C7330" s="35">
        <v>1</v>
      </c>
    </row>
    <row r="7331" spans="1:3">
      <c r="A7331" t="s">
        <v>789</v>
      </c>
      <c r="B7331" s="2" t="s">
        <v>842</v>
      </c>
      <c r="C7331" s="35">
        <v>1</v>
      </c>
    </row>
    <row r="7332" spans="1:3">
      <c r="A7332" t="s">
        <v>789</v>
      </c>
      <c r="B7332" s="2" t="s">
        <v>901</v>
      </c>
      <c r="C7332" s="35">
        <v>3</v>
      </c>
    </row>
    <row r="7333" spans="1:3">
      <c r="A7333" t="s">
        <v>789</v>
      </c>
      <c r="B7333" s="2" t="s">
        <v>912</v>
      </c>
      <c r="C7333" s="35">
        <v>22</v>
      </c>
    </row>
    <row r="7334" spans="1:3">
      <c r="A7334" t="s">
        <v>789</v>
      </c>
      <c r="B7334" s="2" t="s">
        <v>854</v>
      </c>
      <c r="C7334" s="35">
        <v>3</v>
      </c>
    </row>
    <row r="7335" spans="1:3">
      <c r="A7335" t="s">
        <v>789</v>
      </c>
      <c r="B7335" s="2" t="s">
        <v>868</v>
      </c>
      <c r="C7335" s="35">
        <v>5</v>
      </c>
    </row>
    <row r="7336" spans="1:3">
      <c r="A7336" t="s">
        <v>789</v>
      </c>
      <c r="B7336" s="2" t="s">
        <v>926</v>
      </c>
      <c r="C7336" s="35">
        <v>28</v>
      </c>
    </row>
    <row r="7337" spans="1:3">
      <c r="A7337" t="s">
        <v>790</v>
      </c>
      <c r="B7337" s="2" t="s">
        <v>879</v>
      </c>
      <c r="C7337" s="35">
        <v>3</v>
      </c>
    </row>
    <row r="7338" spans="1:3">
      <c r="A7338" t="s">
        <v>790</v>
      </c>
      <c r="B7338" s="2" t="s">
        <v>914</v>
      </c>
      <c r="C7338" s="35">
        <v>9</v>
      </c>
    </row>
    <row r="7339" spans="1:3">
      <c r="A7339" t="s">
        <v>790</v>
      </c>
      <c r="B7339" s="2" t="s">
        <v>915</v>
      </c>
      <c r="C7339" s="35">
        <v>1</v>
      </c>
    </row>
    <row r="7340" spans="1:3">
      <c r="A7340" t="s">
        <v>790</v>
      </c>
      <c r="B7340" s="2" t="s">
        <v>906</v>
      </c>
      <c r="C7340" s="35">
        <v>9</v>
      </c>
    </row>
    <row r="7341" spans="1:3">
      <c r="A7341" t="s">
        <v>790</v>
      </c>
      <c r="B7341" s="2" t="s">
        <v>907</v>
      </c>
      <c r="C7341" s="35">
        <v>22</v>
      </c>
    </row>
    <row r="7342" spans="1:3">
      <c r="A7342" t="s">
        <v>790</v>
      </c>
      <c r="B7342" s="2" t="s">
        <v>908</v>
      </c>
      <c r="C7342" s="35">
        <v>23</v>
      </c>
    </row>
    <row r="7343" spans="1:3">
      <c r="A7343" t="s">
        <v>790</v>
      </c>
      <c r="B7343" s="2" t="s">
        <v>619</v>
      </c>
      <c r="C7343" s="35">
        <v>1</v>
      </c>
    </row>
    <row r="7344" spans="1:3">
      <c r="A7344" t="s">
        <v>790</v>
      </c>
      <c r="B7344" s="2" t="s">
        <v>621</v>
      </c>
      <c r="C7344" s="35">
        <v>1</v>
      </c>
    </row>
    <row r="7345" spans="1:3">
      <c r="A7345" t="s">
        <v>790</v>
      </c>
      <c r="B7345" s="2" t="s">
        <v>663</v>
      </c>
      <c r="C7345" s="35">
        <v>1</v>
      </c>
    </row>
    <row r="7346" spans="1:3">
      <c r="A7346" t="s">
        <v>790</v>
      </c>
      <c r="B7346" s="2" t="s">
        <v>916</v>
      </c>
      <c r="C7346" s="35">
        <v>3</v>
      </c>
    </row>
    <row r="7347" spans="1:3">
      <c r="A7347" t="s">
        <v>790</v>
      </c>
      <c r="B7347" s="2" t="s">
        <v>882</v>
      </c>
      <c r="C7347" s="35">
        <v>3</v>
      </c>
    </row>
    <row r="7348" spans="1:3">
      <c r="A7348" t="s">
        <v>790</v>
      </c>
      <c r="B7348" s="2" t="s">
        <v>883</v>
      </c>
      <c r="C7348" s="35">
        <v>3</v>
      </c>
    </row>
    <row r="7349" spans="1:3">
      <c r="A7349" t="s">
        <v>790</v>
      </c>
      <c r="B7349" s="2" t="s">
        <v>884</v>
      </c>
      <c r="C7349" s="35">
        <v>3</v>
      </c>
    </row>
    <row r="7350" spans="1:3">
      <c r="A7350" t="s">
        <v>790</v>
      </c>
      <c r="B7350" s="2" t="s">
        <v>917</v>
      </c>
      <c r="C7350" s="35">
        <v>27</v>
      </c>
    </row>
    <row r="7351" spans="1:3">
      <c r="A7351" t="s">
        <v>790</v>
      </c>
      <c r="B7351" s="2" t="s">
        <v>885</v>
      </c>
      <c r="C7351" s="35">
        <v>3</v>
      </c>
    </row>
    <row r="7352" spans="1:3">
      <c r="A7352" t="s">
        <v>790</v>
      </c>
      <c r="B7352" s="2" t="s">
        <v>918</v>
      </c>
      <c r="C7352" s="35">
        <v>28</v>
      </c>
    </row>
    <row r="7353" spans="1:3">
      <c r="A7353" t="s">
        <v>790</v>
      </c>
      <c r="B7353" s="2" t="s">
        <v>919</v>
      </c>
      <c r="C7353" s="35">
        <v>28</v>
      </c>
    </row>
    <row r="7354" spans="1:3">
      <c r="A7354" t="s">
        <v>790</v>
      </c>
      <c r="B7354" s="2" t="s">
        <v>729</v>
      </c>
      <c r="C7354" s="35">
        <v>1</v>
      </c>
    </row>
    <row r="7355" spans="1:3">
      <c r="A7355" t="s">
        <v>790</v>
      </c>
      <c r="B7355" s="2" t="s">
        <v>920</v>
      </c>
      <c r="C7355" s="35">
        <v>3</v>
      </c>
    </row>
    <row r="7356" spans="1:3">
      <c r="A7356" t="s">
        <v>790</v>
      </c>
      <c r="B7356" s="2" t="s">
        <v>921</v>
      </c>
      <c r="C7356" s="35">
        <v>27</v>
      </c>
    </row>
    <row r="7357" spans="1:3">
      <c r="A7357" t="s">
        <v>790</v>
      </c>
      <c r="B7357" s="2" t="s">
        <v>762</v>
      </c>
      <c r="C7357" s="35">
        <v>3</v>
      </c>
    </row>
    <row r="7358" spans="1:3">
      <c r="A7358" t="s">
        <v>790</v>
      </c>
      <c r="B7358" s="2" t="s">
        <v>890</v>
      </c>
      <c r="C7358" s="35">
        <v>1</v>
      </c>
    </row>
    <row r="7359" spans="1:3">
      <c r="A7359" t="s">
        <v>790</v>
      </c>
      <c r="B7359" s="2" t="s">
        <v>922</v>
      </c>
      <c r="C7359" s="35">
        <v>3</v>
      </c>
    </row>
    <row r="7360" spans="1:3">
      <c r="A7360" t="s">
        <v>790</v>
      </c>
      <c r="B7360" s="2" t="s">
        <v>923</v>
      </c>
      <c r="C7360" s="35">
        <v>3</v>
      </c>
    </row>
    <row r="7361" spans="1:3">
      <c r="A7361" t="s">
        <v>790</v>
      </c>
      <c r="B7361" s="2" t="s">
        <v>924</v>
      </c>
      <c r="C7361" s="35">
        <v>3</v>
      </c>
    </row>
    <row r="7362" spans="1:3">
      <c r="A7362" t="s">
        <v>790</v>
      </c>
      <c r="B7362" s="2" t="s">
        <v>892</v>
      </c>
      <c r="C7362" s="35">
        <v>19</v>
      </c>
    </row>
    <row r="7363" spans="1:3">
      <c r="A7363" t="s">
        <v>790</v>
      </c>
      <c r="B7363" s="2" t="s">
        <v>893</v>
      </c>
      <c r="C7363" s="35">
        <v>19</v>
      </c>
    </row>
    <row r="7364" spans="1:3">
      <c r="A7364" t="s">
        <v>790</v>
      </c>
      <c r="B7364" s="2" t="s">
        <v>894</v>
      </c>
      <c r="C7364" s="35">
        <v>19</v>
      </c>
    </row>
    <row r="7365" spans="1:3">
      <c r="A7365" t="s">
        <v>790</v>
      </c>
      <c r="B7365" s="2" t="s">
        <v>895</v>
      </c>
      <c r="C7365" s="35">
        <v>3</v>
      </c>
    </row>
    <row r="7366" spans="1:3">
      <c r="A7366" t="s">
        <v>790</v>
      </c>
      <c r="B7366" s="2" t="s">
        <v>896</v>
      </c>
      <c r="C7366" s="35">
        <v>3</v>
      </c>
    </row>
    <row r="7367" spans="1:3">
      <c r="A7367" t="s">
        <v>790</v>
      </c>
      <c r="B7367" s="2" t="s">
        <v>819</v>
      </c>
      <c r="C7367" s="35">
        <v>1</v>
      </c>
    </row>
    <row r="7368" spans="1:3">
      <c r="A7368" t="s">
        <v>790</v>
      </c>
      <c r="B7368" s="2" t="s">
        <v>897</v>
      </c>
      <c r="C7368" s="35">
        <v>3</v>
      </c>
    </row>
    <row r="7369" spans="1:3">
      <c r="A7369" t="s">
        <v>790</v>
      </c>
      <c r="B7369" s="2" t="s">
        <v>925</v>
      </c>
      <c r="C7369" s="35">
        <v>28</v>
      </c>
    </row>
    <row r="7370" spans="1:3">
      <c r="A7370" t="s">
        <v>790</v>
      </c>
      <c r="B7370" s="2" t="s">
        <v>899</v>
      </c>
      <c r="C7370" s="35">
        <v>21</v>
      </c>
    </row>
    <row r="7371" spans="1:3">
      <c r="A7371" t="s">
        <v>790</v>
      </c>
      <c r="B7371" s="2" t="s">
        <v>900</v>
      </c>
      <c r="C7371" s="35">
        <v>3</v>
      </c>
    </row>
    <row r="7372" spans="1:3">
      <c r="A7372" t="s">
        <v>790</v>
      </c>
      <c r="B7372" s="2" t="s">
        <v>841</v>
      </c>
      <c r="C7372" s="35">
        <v>1</v>
      </c>
    </row>
    <row r="7373" spans="1:3">
      <c r="A7373" t="s">
        <v>790</v>
      </c>
      <c r="B7373" s="2" t="s">
        <v>842</v>
      </c>
      <c r="C7373" s="35">
        <v>1</v>
      </c>
    </row>
    <row r="7374" spans="1:3">
      <c r="A7374" t="s">
        <v>790</v>
      </c>
      <c r="B7374" s="2" t="s">
        <v>901</v>
      </c>
      <c r="C7374" s="35">
        <v>3</v>
      </c>
    </row>
    <row r="7375" spans="1:3">
      <c r="A7375" t="s">
        <v>790</v>
      </c>
      <c r="B7375" s="2" t="s">
        <v>912</v>
      </c>
      <c r="C7375" s="35">
        <v>22</v>
      </c>
    </row>
    <row r="7376" spans="1:3">
      <c r="A7376" t="s">
        <v>790</v>
      </c>
      <c r="B7376" s="2" t="s">
        <v>854</v>
      </c>
      <c r="C7376" s="35">
        <v>3</v>
      </c>
    </row>
    <row r="7377" spans="1:3">
      <c r="A7377" t="s">
        <v>790</v>
      </c>
      <c r="B7377" s="2" t="s">
        <v>868</v>
      </c>
      <c r="C7377" s="35">
        <v>5</v>
      </c>
    </row>
    <row r="7378" spans="1:3">
      <c r="A7378" t="s">
        <v>790</v>
      </c>
      <c r="B7378" s="2" t="s">
        <v>926</v>
      </c>
      <c r="C7378" s="35">
        <v>28</v>
      </c>
    </row>
    <row r="7379" spans="1:3">
      <c r="A7379" t="s">
        <v>791</v>
      </c>
      <c r="B7379" s="2" t="s">
        <v>879</v>
      </c>
      <c r="C7379" s="35">
        <v>3</v>
      </c>
    </row>
    <row r="7380" spans="1:3">
      <c r="A7380" t="s">
        <v>791</v>
      </c>
      <c r="B7380" s="2" t="s">
        <v>906</v>
      </c>
      <c r="C7380" s="35">
        <v>9</v>
      </c>
    </row>
    <row r="7381" spans="1:3">
      <c r="A7381" t="s">
        <v>791</v>
      </c>
      <c r="B7381" s="2" t="s">
        <v>908</v>
      </c>
      <c r="C7381" s="35">
        <v>23</v>
      </c>
    </row>
    <row r="7382" spans="1:3">
      <c r="A7382" t="s">
        <v>791</v>
      </c>
      <c r="B7382" s="2" t="s">
        <v>618</v>
      </c>
      <c r="C7382" s="35">
        <v>1</v>
      </c>
    </row>
    <row r="7383" spans="1:3">
      <c r="A7383" t="s">
        <v>791</v>
      </c>
      <c r="B7383" s="2" t="s">
        <v>916</v>
      </c>
      <c r="C7383" s="35">
        <v>3</v>
      </c>
    </row>
    <row r="7384" spans="1:3">
      <c r="A7384" t="s">
        <v>791</v>
      </c>
      <c r="B7384" s="2" t="s">
        <v>917</v>
      </c>
      <c r="C7384" s="35">
        <v>27</v>
      </c>
    </row>
    <row r="7385" spans="1:3">
      <c r="A7385" t="s">
        <v>791</v>
      </c>
      <c r="B7385" s="2" t="s">
        <v>885</v>
      </c>
      <c r="C7385" s="35">
        <v>3</v>
      </c>
    </row>
    <row r="7386" spans="1:3">
      <c r="A7386" t="s">
        <v>791</v>
      </c>
      <c r="B7386" s="2" t="s">
        <v>699</v>
      </c>
      <c r="C7386" s="35">
        <v>1</v>
      </c>
    </row>
    <row r="7387" spans="1:3">
      <c r="A7387" t="s">
        <v>791</v>
      </c>
      <c r="B7387" s="2" t="s">
        <v>927</v>
      </c>
      <c r="C7387" s="35">
        <v>1</v>
      </c>
    </row>
    <row r="7388" spans="1:3">
      <c r="A7388" t="s">
        <v>791</v>
      </c>
      <c r="B7388" s="2" t="s">
        <v>729</v>
      </c>
      <c r="C7388" s="35">
        <v>1</v>
      </c>
    </row>
    <row r="7389" spans="1:3">
      <c r="A7389" t="s">
        <v>791</v>
      </c>
      <c r="B7389" s="2" t="s">
        <v>920</v>
      </c>
      <c r="C7389" s="35">
        <v>3</v>
      </c>
    </row>
    <row r="7390" spans="1:3">
      <c r="A7390" t="s">
        <v>791</v>
      </c>
      <c r="B7390" s="2" t="s">
        <v>921</v>
      </c>
      <c r="C7390" s="35">
        <v>27</v>
      </c>
    </row>
    <row r="7391" spans="1:3">
      <c r="A7391" t="s">
        <v>791</v>
      </c>
      <c r="B7391" s="2" t="s">
        <v>890</v>
      </c>
      <c r="C7391" s="35">
        <v>1</v>
      </c>
    </row>
    <row r="7392" spans="1:3">
      <c r="A7392" t="s">
        <v>791</v>
      </c>
      <c r="B7392" s="2" t="s">
        <v>922</v>
      </c>
      <c r="C7392" s="35">
        <v>3</v>
      </c>
    </row>
    <row r="7393" spans="1:3">
      <c r="A7393" t="s">
        <v>791</v>
      </c>
      <c r="B7393" s="2" t="s">
        <v>923</v>
      </c>
      <c r="C7393" s="35">
        <v>3</v>
      </c>
    </row>
    <row r="7394" spans="1:3">
      <c r="A7394" t="s">
        <v>791</v>
      </c>
      <c r="B7394" s="2" t="s">
        <v>924</v>
      </c>
      <c r="C7394" s="35">
        <v>3</v>
      </c>
    </row>
    <row r="7395" spans="1:3">
      <c r="A7395" t="s">
        <v>791</v>
      </c>
      <c r="B7395" s="2" t="s">
        <v>766</v>
      </c>
      <c r="C7395" s="35">
        <v>3</v>
      </c>
    </row>
    <row r="7396" spans="1:3">
      <c r="A7396" t="s">
        <v>791</v>
      </c>
      <c r="B7396" s="2" t="s">
        <v>892</v>
      </c>
      <c r="C7396" s="35">
        <v>19</v>
      </c>
    </row>
    <row r="7397" spans="1:3">
      <c r="A7397" t="s">
        <v>791</v>
      </c>
      <c r="B7397" s="2" t="s">
        <v>893</v>
      </c>
      <c r="C7397" s="35">
        <v>19</v>
      </c>
    </row>
    <row r="7398" spans="1:3">
      <c r="A7398" t="s">
        <v>791</v>
      </c>
      <c r="B7398" s="2" t="s">
        <v>894</v>
      </c>
      <c r="C7398" s="35">
        <v>19</v>
      </c>
    </row>
    <row r="7399" spans="1:3">
      <c r="A7399" t="s">
        <v>791</v>
      </c>
      <c r="B7399" s="2" t="s">
        <v>819</v>
      </c>
      <c r="C7399" s="35">
        <v>1</v>
      </c>
    </row>
    <row r="7400" spans="1:3">
      <c r="A7400" t="s">
        <v>791</v>
      </c>
      <c r="B7400" s="2" t="s">
        <v>899</v>
      </c>
      <c r="C7400" s="35">
        <v>21</v>
      </c>
    </row>
    <row r="7401" spans="1:3">
      <c r="A7401" t="s">
        <v>791</v>
      </c>
      <c r="B7401" s="2" t="s">
        <v>900</v>
      </c>
      <c r="C7401" s="35">
        <v>3</v>
      </c>
    </row>
    <row r="7402" spans="1:3">
      <c r="A7402" t="s">
        <v>791</v>
      </c>
      <c r="B7402" s="2" t="s">
        <v>841</v>
      </c>
      <c r="C7402" s="35">
        <v>1</v>
      </c>
    </row>
    <row r="7403" spans="1:3">
      <c r="A7403" t="s">
        <v>791</v>
      </c>
      <c r="B7403" s="2" t="s">
        <v>842</v>
      </c>
      <c r="C7403" s="35">
        <v>1</v>
      </c>
    </row>
    <row r="7404" spans="1:3">
      <c r="A7404" t="s">
        <v>792</v>
      </c>
      <c r="B7404" s="2" t="s">
        <v>879</v>
      </c>
      <c r="C7404" s="35">
        <v>3</v>
      </c>
    </row>
    <row r="7405" spans="1:3">
      <c r="A7405" t="s">
        <v>792</v>
      </c>
      <c r="B7405" s="2" t="s">
        <v>606</v>
      </c>
      <c r="C7405" s="35">
        <v>1</v>
      </c>
    </row>
    <row r="7406" spans="1:3">
      <c r="A7406" t="s">
        <v>792</v>
      </c>
      <c r="B7406" s="2" t="s">
        <v>906</v>
      </c>
      <c r="C7406" s="35">
        <v>9</v>
      </c>
    </row>
    <row r="7407" spans="1:3">
      <c r="A7407" t="s">
        <v>792</v>
      </c>
      <c r="B7407" s="2" t="s">
        <v>880</v>
      </c>
      <c r="C7407" s="35">
        <v>8</v>
      </c>
    </row>
    <row r="7408" spans="1:3">
      <c r="A7408" t="s">
        <v>792</v>
      </c>
      <c r="B7408" s="2" t="s">
        <v>907</v>
      </c>
      <c r="C7408" s="35">
        <v>22</v>
      </c>
    </row>
    <row r="7409" spans="1:3">
      <c r="A7409" t="s">
        <v>792</v>
      </c>
      <c r="B7409" s="2" t="s">
        <v>908</v>
      </c>
      <c r="C7409" s="35">
        <v>23</v>
      </c>
    </row>
    <row r="7410" spans="1:3">
      <c r="A7410" t="s">
        <v>792</v>
      </c>
      <c r="B7410" s="2" t="s">
        <v>619</v>
      </c>
      <c r="C7410" s="35">
        <v>1</v>
      </c>
    </row>
    <row r="7411" spans="1:3">
      <c r="A7411" t="s">
        <v>792</v>
      </c>
      <c r="B7411" s="2" t="s">
        <v>706</v>
      </c>
      <c r="C7411" s="35">
        <v>11</v>
      </c>
    </row>
    <row r="7412" spans="1:3">
      <c r="A7412" t="s">
        <v>792</v>
      </c>
      <c r="B7412" s="2" t="s">
        <v>729</v>
      </c>
      <c r="C7412" s="35">
        <v>1</v>
      </c>
    </row>
    <row r="7413" spans="1:3">
      <c r="A7413" t="s">
        <v>792</v>
      </c>
      <c r="B7413" s="2" t="s">
        <v>909</v>
      </c>
      <c r="C7413" s="35">
        <v>24</v>
      </c>
    </row>
    <row r="7414" spans="1:3">
      <c r="A7414" t="s">
        <v>792</v>
      </c>
      <c r="B7414" s="2" t="s">
        <v>890</v>
      </c>
      <c r="C7414" s="35">
        <v>1</v>
      </c>
    </row>
    <row r="7415" spans="1:3">
      <c r="A7415" t="s">
        <v>792</v>
      </c>
      <c r="B7415" s="2" t="s">
        <v>922</v>
      </c>
      <c r="C7415" s="35">
        <v>3</v>
      </c>
    </row>
    <row r="7416" spans="1:3">
      <c r="A7416" t="s">
        <v>792</v>
      </c>
      <c r="B7416" s="2" t="s">
        <v>923</v>
      </c>
      <c r="C7416" s="35">
        <v>3</v>
      </c>
    </row>
    <row r="7417" spans="1:3">
      <c r="A7417" t="s">
        <v>792</v>
      </c>
      <c r="B7417" s="2" t="s">
        <v>924</v>
      </c>
      <c r="C7417" s="35">
        <v>3</v>
      </c>
    </row>
    <row r="7418" spans="1:3">
      <c r="A7418" t="s">
        <v>792</v>
      </c>
      <c r="B7418" s="2" t="s">
        <v>910</v>
      </c>
      <c r="C7418" s="35">
        <v>1</v>
      </c>
    </row>
    <row r="7419" spans="1:3">
      <c r="A7419" t="s">
        <v>792</v>
      </c>
      <c r="B7419" s="2" t="s">
        <v>911</v>
      </c>
      <c r="C7419" s="35">
        <v>25</v>
      </c>
    </row>
    <row r="7420" spans="1:3">
      <c r="A7420" t="s">
        <v>792</v>
      </c>
      <c r="B7420" s="2" t="s">
        <v>892</v>
      </c>
      <c r="C7420" s="35">
        <v>19</v>
      </c>
    </row>
    <row r="7421" spans="1:3">
      <c r="A7421" t="s">
        <v>792</v>
      </c>
      <c r="B7421" s="2" t="s">
        <v>893</v>
      </c>
      <c r="C7421" s="35">
        <v>19</v>
      </c>
    </row>
    <row r="7422" spans="1:3">
      <c r="A7422" t="s">
        <v>792</v>
      </c>
      <c r="B7422" s="2" t="s">
        <v>894</v>
      </c>
      <c r="C7422" s="35">
        <v>19</v>
      </c>
    </row>
    <row r="7423" spans="1:3">
      <c r="A7423" t="s">
        <v>792</v>
      </c>
      <c r="B7423" s="2" t="s">
        <v>819</v>
      </c>
      <c r="C7423" s="35">
        <v>1</v>
      </c>
    </row>
    <row r="7424" spans="1:3">
      <c r="A7424" t="s">
        <v>792</v>
      </c>
      <c r="B7424" s="2" t="s">
        <v>898</v>
      </c>
      <c r="C7424" s="35">
        <v>20</v>
      </c>
    </row>
    <row r="7425" spans="1:3">
      <c r="A7425" t="s">
        <v>792</v>
      </c>
      <c r="B7425" s="2" t="s">
        <v>900</v>
      </c>
      <c r="C7425" s="35">
        <v>3</v>
      </c>
    </row>
    <row r="7426" spans="1:3">
      <c r="A7426" t="s">
        <v>792</v>
      </c>
      <c r="B7426" s="2" t="s">
        <v>841</v>
      </c>
      <c r="C7426" s="35">
        <v>1</v>
      </c>
    </row>
    <row r="7427" spans="1:3">
      <c r="A7427" t="s">
        <v>792</v>
      </c>
      <c r="B7427" s="2" t="s">
        <v>842</v>
      </c>
      <c r="C7427" s="35">
        <v>1</v>
      </c>
    </row>
    <row r="7428" spans="1:3">
      <c r="A7428" t="s">
        <v>792</v>
      </c>
      <c r="B7428" s="2" t="s">
        <v>912</v>
      </c>
      <c r="C7428" s="35">
        <v>22</v>
      </c>
    </row>
    <row r="7429" spans="1:3">
      <c r="A7429" t="s">
        <v>792</v>
      </c>
      <c r="B7429" s="2" t="s">
        <v>913</v>
      </c>
      <c r="C7429" s="35">
        <v>26</v>
      </c>
    </row>
    <row r="7430" spans="1:3">
      <c r="A7430" t="s">
        <v>793</v>
      </c>
      <c r="B7430" s="2" t="s">
        <v>917</v>
      </c>
      <c r="C7430" s="35">
        <v>27</v>
      </c>
    </row>
    <row r="7431" spans="1:3">
      <c r="A7431" t="s">
        <v>793</v>
      </c>
      <c r="B7431" s="2" t="s">
        <v>921</v>
      </c>
      <c r="C7431" s="35">
        <v>27</v>
      </c>
    </row>
    <row r="7432" spans="1:3">
      <c r="A7432" t="s">
        <v>793</v>
      </c>
      <c r="B7432" s="2" t="s">
        <v>909</v>
      </c>
      <c r="C7432" s="35">
        <v>24</v>
      </c>
    </row>
    <row r="7433" spans="1:3">
      <c r="A7433" t="s">
        <v>793</v>
      </c>
      <c r="B7433" s="2" t="s">
        <v>898</v>
      </c>
      <c r="C7433" s="35">
        <v>20</v>
      </c>
    </row>
    <row r="7434" spans="1:3">
      <c r="A7434" t="s">
        <v>794</v>
      </c>
      <c r="B7434" s="2" t="s">
        <v>879</v>
      </c>
      <c r="C7434" s="35">
        <v>3</v>
      </c>
    </row>
    <row r="7435" spans="1:3">
      <c r="A7435" t="s">
        <v>794</v>
      </c>
      <c r="B7435" s="2" t="s">
        <v>914</v>
      </c>
      <c r="C7435" s="35">
        <v>9</v>
      </c>
    </row>
    <row r="7436" spans="1:3">
      <c r="A7436" t="s">
        <v>794</v>
      </c>
      <c r="B7436" s="2" t="s">
        <v>915</v>
      </c>
      <c r="C7436" s="35">
        <v>1</v>
      </c>
    </row>
    <row r="7437" spans="1:3">
      <c r="A7437" t="s">
        <v>794</v>
      </c>
      <c r="B7437" s="2" t="s">
        <v>906</v>
      </c>
      <c r="C7437" s="35">
        <v>9</v>
      </c>
    </row>
    <row r="7438" spans="1:3">
      <c r="A7438" t="s">
        <v>794</v>
      </c>
      <c r="B7438" s="2" t="s">
        <v>907</v>
      </c>
      <c r="C7438" s="35">
        <v>22</v>
      </c>
    </row>
    <row r="7439" spans="1:3">
      <c r="A7439" t="s">
        <v>794</v>
      </c>
      <c r="B7439" s="2" t="s">
        <v>908</v>
      </c>
      <c r="C7439" s="35">
        <v>23</v>
      </c>
    </row>
    <row r="7440" spans="1:3">
      <c r="A7440" t="s">
        <v>794</v>
      </c>
      <c r="B7440" s="2" t="s">
        <v>619</v>
      </c>
      <c r="C7440" s="35">
        <v>1</v>
      </c>
    </row>
    <row r="7441" spans="1:3">
      <c r="A7441" t="s">
        <v>794</v>
      </c>
      <c r="B7441" s="2" t="s">
        <v>663</v>
      </c>
      <c r="C7441" s="35">
        <v>1</v>
      </c>
    </row>
    <row r="7442" spans="1:3">
      <c r="A7442" t="s">
        <v>794</v>
      </c>
      <c r="B7442" s="2" t="s">
        <v>916</v>
      </c>
      <c r="C7442" s="35">
        <v>3</v>
      </c>
    </row>
    <row r="7443" spans="1:3">
      <c r="A7443" t="s">
        <v>794</v>
      </c>
      <c r="B7443" s="2" t="s">
        <v>882</v>
      </c>
      <c r="C7443" s="35">
        <v>3</v>
      </c>
    </row>
    <row r="7444" spans="1:3">
      <c r="A7444" t="s">
        <v>794</v>
      </c>
      <c r="B7444" s="2" t="s">
        <v>883</v>
      </c>
      <c r="C7444" s="35">
        <v>3</v>
      </c>
    </row>
    <row r="7445" spans="1:3">
      <c r="A7445" t="s">
        <v>794</v>
      </c>
      <c r="B7445" s="2" t="s">
        <v>884</v>
      </c>
      <c r="C7445" s="35">
        <v>3</v>
      </c>
    </row>
    <row r="7446" spans="1:3">
      <c r="A7446" t="s">
        <v>794</v>
      </c>
      <c r="B7446" s="2" t="s">
        <v>917</v>
      </c>
      <c r="C7446" s="35">
        <v>27</v>
      </c>
    </row>
    <row r="7447" spans="1:3">
      <c r="A7447" t="s">
        <v>794</v>
      </c>
      <c r="B7447" s="2" t="s">
        <v>885</v>
      </c>
      <c r="C7447" s="35">
        <v>3</v>
      </c>
    </row>
    <row r="7448" spans="1:3">
      <c r="A7448" t="s">
        <v>794</v>
      </c>
      <c r="B7448" s="2" t="s">
        <v>918</v>
      </c>
      <c r="C7448" s="35">
        <v>28</v>
      </c>
    </row>
    <row r="7449" spans="1:3">
      <c r="A7449" t="s">
        <v>794</v>
      </c>
      <c r="B7449" s="2" t="s">
        <v>919</v>
      </c>
      <c r="C7449" s="35">
        <v>28</v>
      </c>
    </row>
    <row r="7450" spans="1:3">
      <c r="A7450" t="s">
        <v>794</v>
      </c>
      <c r="B7450" s="2" t="s">
        <v>729</v>
      </c>
      <c r="C7450" s="35">
        <v>1</v>
      </c>
    </row>
    <row r="7451" spans="1:3">
      <c r="A7451" t="s">
        <v>794</v>
      </c>
      <c r="B7451" s="2" t="s">
        <v>920</v>
      </c>
      <c r="C7451" s="35">
        <v>3</v>
      </c>
    </row>
    <row r="7452" spans="1:3">
      <c r="A7452" t="s">
        <v>794</v>
      </c>
      <c r="B7452" s="2" t="s">
        <v>921</v>
      </c>
      <c r="C7452" s="35">
        <v>27</v>
      </c>
    </row>
    <row r="7453" spans="1:3">
      <c r="A7453" t="s">
        <v>794</v>
      </c>
      <c r="B7453" s="2" t="s">
        <v>762</v>
      </c>
      <c r="C7453" s="35">
        <v>3</v>
      </c>
    </row>
    <row r="7454" spans="1:3">
      <c r="A7454" t="s">
        <v>794</v>
      </c>
      <c r="B7454" s="2" t="s">
        <v>890</v>
      </c>
      <c r="C7454" s="35">
        <v>1</v>
      </c>
    </row>
    <row r="7455" spans="1:3">
      <c r="A7455" t="s">
        <v>794</v>
      </c>
      <c r="B7455" s="2" t="s">
        <v>922</v>
      </c>
      <c r="C7455" s="35">
        <v>3</v>
      </c>
    </row>
    <row r="7456" spans="1:3">
      <c r="A7456" t="s">
        <v>794</v>
      </c>
      <c r="B7456" s="2" t="s">
        <v>923</v>
      </c>
      <c r="C7456" s="35">
        <v>3</v>
      </c>
    </row>
    <row r="7457" spans="1:3">
      <c r="A7457" t="s">
        <v>794</v>
      </c>
      <c r="B7457" s="2" t="s">
        <v>924</v>
      </c>
      <c r="C7457" s="35">
        <v>3</v>
      </c>
    </row>
    <row r="7458" spans="1:3">
      <c r="A7458" t="s">
        <v>794</v>
      </c>
      <c r="B7458" s="2" t="s">
        <v>892</v>
      </c>
      <c r="C7458" s="35">
        <v>19</v>
      </c>
    </row>
    <row r="7459" spans="1:3">
      <c r="A7459" t="s">
        <v>794</v>
      </c>
      <c r="B7459" s="2" t="s">
        <v>893</v>
      </c>
      <c r="C7459" s="35">
        <v>19</v>
      </c>
    </row>
    <row r="7460" spans="1:3">
      <c r="A7460" t="s">
        <v>794</v>
      </c>
      <c r="B7460" s="2" t="s">
        <v>894</v>
      </c>
      <c r="C7460" s="35">
        <v>19</v>
      </c>
    </row>
    <row r="7461" spans="1:3">
      <c r="A7461" t="s">
        <v>794</v>
      </c>
      <c r="B7461" s="2" t="s">
        <v>895</v>
      </c>
      <c r="C7461" s="35">
        <v>3</v>
      </c>
    </row>
    <row r="7462" spans="1:3">
      <c r="A7462" t="s">
        <v>794</v>
      </c>
      <c r="B7462" s="2" t="s">
        <v>896</v>
      </c>
      <c r="C7462" s="35">
        <v>3</v>
      </c>
    </row>
    <row r="7463" spans="1:3">
      <c r="A7463" t="s">
        <v>794</v>
      </c>
      <c r="B7463" s="2" t="s">
        <v>819</v>
      </c>
      <c r="C7463" s="35">
        <v>1</v>
      </c>
    </row>
    <row r="7464" spans="1:3">
      <c r="A7464" t="s">
        <v>794</v>
      </c>
      <c r="B7464" s="2" t="s">
        <v>897</v>
      </c>
      <c r="C7464" s="35">
        <v>3</v>
      </c>
    </row>
    <row r="7465" spans="1:3">
      <c r="A7465" t="s">
        <v>794</v>
      </c>
      <c r="B7465" s="2" t="s">
        <v>925</v>
      </c>
      <c r="C7465" s="35">
        <v>28</v>
      </c>
    </row>
    <row r="7466" spans="1:3">
      <c r="A7466" t="s">
        <v>794</v>
      </c>
      <c r="B7466" s="2" t="s">
        <v>899</v>
      </c>
      <c r="C7466" s="35">
        <v>21</v>
      </c>
    </row>
    <row r="7467" spans="1:3">
      <c r="A7467" t="s">
        <v>794</v>
      </c>
      <c r="B7467" s="2" t="s">
        <v>900</v>
      </c>
      <c r="C7467" s="35">
        <v>3</v>
      </c>
    </row>
    <row r="7468" spans="1:3">
      <c r="A7468" t="s">
        <v>794</v>
      </c>
      <c r="B7468" s="2" t="s">
        <v>841</v>
      </c>
      <c r="C7468" s="35">
        <v>1</v>
      </c>
    </row>
    <row r="7469" spans="1:3">
      <c r="A7469" t="s">
        <v>794</v>
      </c>
      <c r="B7469" s="2" t="s">
        <v>842</v>
      </c>
      <c r="C7469" s="35">
        <v>1</v>
      </c>
    </row>
    <row r="7470" spans="1:3">
      <c r="A7470" t="s">
        <v>794</v>
      </c>
      <c r="B7470" s="2" t="s">
        <v>901</v>
      </c>
      <c r="C7470" s="35">
        <v>3</v>
      </c>
    </row>
    <row r="7471" spans="1:3">
      <c r="A7471" t="s">
        <v>794</v>
      </c>
      <c r="B7471" s="2" t="s">
        <v>912</v>
      </c>
      <c r="C7471" s="35">
        <v>22</v>
      </c>
    </row>
    <row r="7472" spans="1:3">
      <c r="A7472" t="s">
        <v>794</v>
      </c>
      <c r="B7472" s="2" t="s">
        <v>854</v>
      </c>
      <c r="C7472" s="35">
        <v>3</v>
      </c>
    </row>
    <row r="7473" spans="1:3">
      <c r="A7473" t="s">
        <v>794</v>
      </c>
      <c r="B7473" s="2" t="s">
        <v>868</v>
      </c>
      <c r="C7473" s="35">
        <v>5</v>
      </c>
    </row>
    <row r="7474" spans="1:3">
      <c r="A7474" t="s">
        <v>794</v>
      </c>
      <c r="B7474" s="2" t="s">
        <v>926</v>
      </c>
      <c r="C7474" s="35">
        <v>28</v>
      </c>
    </row>
    <row r="7475" spans="1:3">
      <c r="A7475" t="s">
        <v>795</v>
      </c>
      <c r="B7475" s="2" t="s">
        <v>879</v>
      </c>
      <c r="C7475" s="35">
        <v>3</v>
      </c>
    </row>
    <row r="7476" spans="1:3">
      <c r="A7476" t="s">
        <v>795</v>
      </c>
      <c r="B7476" s="2" t="s">
        <v>914</v>
      </c>
      <c r="C7476" s="35">
        <v>9</v>
      </c>
    </row>
    <row r="7477" spans="1:3">
      <c r="A7477" t="s">
        <v>795</v>
      </c>
      <c r="B7477" s="2" t="s">
        <v>915</v>
      </c>
      <c r="C7477" s="35">
        <v>1</v>
      </c>
    </row>
    <row r="7478" spans="1:3">
      <c r="A7478" t="s">
        <v>795</v>
      </c>
      <c r="B7478" s="2" t="s">
        <v>906</v>
      </c>
      <c r="C7478" s="35">
        <v>9</v>
      </c>
    </row>
    <row r="7479" spans="1:3">
      <c r="A7479" t="s">
        <v>795</v>
      </c>
      <c r="B7479" s="2" t="s">
        <v>907</v>
      </c>
      <c r="C7479" s="35">
        <v>22</v>
      </c>
    </row>
    <row r="7480" spans="1:3">
      <c r="A7480" t="s">
        <v>795</v>
      </c>
      <c r="B7480" s="2" t="s">
        <v>908</v>
      </c>
      <c r="C7480" s="35">
        <v>23</v>
      </c>
    </row>
    <row r="7481" spans="1:3">
      <c r="A7481" t="s">
        <v>795</v>
      </c>
      <c r="B7481" s="2" t="s">
        <v>619</v>
      </c>
      <c r="C7481" s="35">
        <v>1</v>
      </c>
    </row>
    <row r="7482" spans="1:3">
      <c r="A7482" t="s">
        <v>795</v>
      </c>
      <c r="B7482" s="2" t="s">
        <v>663</v>
      </c>
      <c r="C7482" s="35">
        <v>1</v>
      </c>
    </row>
    <row r="7483" spans="1:3">
      <c r="A7483" t="s">
        <v>795</v>
      </c>
      <c r="B7483" s="2" t="s">
        <v>916</v>
      </c>
      <c r="C7483" s="35">
        <v>3</v>
      </c>
    </row>
    <row r="7484" spans="1:3">
      <c r="A7484" t="s">
        <v>795</v>
      </c>
      <c r="B7484" s="2" t="s">
        <v>882</v>
      </c>
      <c r="C7484" s="35">
        <v>3</v>
      </c>
    </row>
    <row r="7485" spans="1:3">
      <c r="A7485" t="s">
        <v>795</v>
      </c>
      <c r="B7485" s="2" t="s">
        <v>883</v>
      </c>
      <c r="C7485" s="35">
        <v>3</v>
      </c>
    </row>
    <row r="7486" spans="1:3">
      <c r="A7486" t="s">
        <v>795</v>
      </c>
      <c r="B7486" s="2" t="s">
        <v>884</v>
      </c>
      <c r="C7486" s="35">
        <v>3</v>
      </c>
    </row>
    <row r="7487" spans="1:3">
      <c r="A7487" t="s">
        <v>795</v>
      </c>
      <c r="B7487" s="2" t="s">
        <v>917</v>
      </c>
      <c r="C7487" s="35">
        <v>27</v>
      </c>
    </row>
    <row r="7488" spans="1:3">
      <c r="A7488" t="s">
        <v>795</v>
      </c>
      <c r="B7488" s="2" t="s">
        <v>885</v>
      </c>
      <c r="C7488" s="35">
        <v>3</v>
      </c>
    </row>
    <row r="7489" spans="1:3">
      <c r="A7489" t="s">
        <v>795</v>
      </c>
      <c r="B7489" s="2" t="s">
        <v>918</v>
      </c>
      <c r="C7489" s="35">
        <v>28</v>
      </c>
    </row>
    <row r="7490" spans="1:3">
      <c r="A7490" t="s">
        <v>795</v>
      </c>
      <c r="B7490" s="2" t="s">
        <v>919</v>
      </c>
      <c r="C7490" s="35">
        <v>28</v>
      </c>
    </row>
    <row r="7491" spans="1:3">
      <c r="A7491" t="s">
        <v>795</v>
      </c>
      <c r="B7491" s="2" t="s">
        <v>729</v>
      </c>
      <c r="C7491" s="35">
        <v>1</v>
      </c>
    </row>
    <row r="7492" spans="1:3">
      <c r="A7492" t="s">
        <v>795</v>
      </c>
      <c r="B7492" s="2" t="s">
        <v>920</v>
      </c>
      <c r="C7492" s="35">
        <v>3</v>
      </c>
    </row>
    <row r="7493" spans="1:3">
      <c r="A7493" t="s">
        <v>795</v>
      </c>
      <c r="B7493" s="2" t="s">
        <v>921</v>
      </c>
      <c r="C7493" s="35">
        <v>27</v>
      </c>
    </row>
    <row r="7494" spans="1:3">
      <c r="A7494" t="s">
        <v>795</v>
      </c>
      <c r="B7494" s="2" t="s">
        <v>762</v>
      </c>
      <c r="C7494" s="35">
        <v>3</v>
      </c>
    </row>
    <row r="7495" spans="1:3">
      <c r="A7495" t="s">
        <v>795</v>
      </c>
      <c r="B7495" s="2" t="s">
        <v>890</v>
      </c>
      <c r="C7495" s="35">
        <v>1</v>
      </c>
    </row>
    <row r="7496" spans="1:3">
      <c r="A7496" t="s">
        <v>795</v>
      </c>
      <c r="B7496" s="2" t="s">
        <v>922</v>
      </c>
      <c r="C7496" s="35">
        <v>3</v>
      </c>
    </row>
    <row r="7497" spans="1:3">
      <c r="A7497" t="s">
        <v>795</v>
      </c>
      <c r="B7497" s="2" t="s">
        <v>923</v>
      </c>
      <c r="C7497" s="35">
        <v>3</v>
      </c>
    </row>
    <row r="7498" spans="1:3">
      <c r="A7498" t="s">
        <v>795</v>
      </c>
      <c r="B7498" s="2" t="s">
        <v>924</v>
      </c>
      <c r="C7498" s="35">
        <v>3</v>
      </c>
    </row>
    <row r="7499" spans="1:3">
      <c r="A7499" t="s">
        <v>795</v>
      </c>
      <c r="B7499" s="2" t="s">
        <v>892</v>
      </c>
      <c r="C7499" s="35">
        <v>19</v>
      </c>
    </row>
    <row r="7500" spans="1:3">
      <c r="A7500" t="s">
        <v>795</v>
      </c>
      <c r="B7500" s="2" t="s">
        <v>893</v>
      </c>
      <c r="C7500" s="35">
        <v>19</v>
      </c>
    </row>
    <row r="7501" spans="1:3">
      <c r="A7501" t="s">
        <v>795</v>
      </c>
      <c r="B7501" s="2" t="s">
        <v>894</v>
      </c>
      <c r="C7501" s="35">
        <v>19</v>
      </c>
    </row>
    <row r="7502" spans="1:3">
      <c r="A7502" t="s">
        <v>795</v>
      </c>
      <c r="B7502" s="2" t="s">
        <v>895</v>
      </c>
      <c r="C7502" s="35">
        <v>3</v>
      </c>
    </row>
    <row r="7503" spans="1:3">
      <c r="A7503" t="s">
        <v>795</v>
      </c>
      <c r="B7503" s="2" t="s">
        <v>896</v>
      </c>
      <c r="C7503" s="35">
        <v>3</v>
      </c>
    </row>
    <row r="7504" spans="1:3">
      <c r="A7504" t="s">
        <v>795</v>
      </c>
      <c r="B7504" s="2" t="s">
        <v>819</v>
      </c>
      <c r="C7504" s="35">
        <v>1</v>
      </c>
    </row>
    <row r="7505" spans="1:3">
      <c r="A7505" t="s">
        <v>795</v>
      </c>
      <c r="B7505" s="2" t="s">
        <v>897</v>
      </c>
      <c r="C7505" s="35">
        <v>3</v>
      </c>
    </row>
    <row r="7506" spans="1:3">
      <c r="A7506" t="s">
        <v>795</v>
      </c>
      <c r="B7506" s="2" t="s">
        <v>925</v>
      </c>
      <c r="C7506" s="35">
        <v>28</v>
      </c>
    </row>
    <row r="7507" spans="1:3">
      <c r="A7507" t="s">
        <v>795</v>
      </c>
      <c r="B7507" s="2" t="s">
        <v>899</v>
      </c>
      <c r="C7507" s="35">
        <v>21</v>
      </c>
    </row>
    <row r="7508" spans="1:3">
      <c r="A7508" t="s">
        <v>795</v>
      </c>
      <c r="B7508" s="2" t="s">
        <v>900</v>
      </c>
      <c r="C7508" s="35">
        <v>3</v>
      </c>
    </row>
    <row r="7509" spans="1:3">
      <c r="A7509" t="s">
        <v>795</v>
      </c>
      <c r="B7509" s="2" t="s">
        <v>841</v>
      </c>
      <c r="C7509" s="35">
        <v>1</v>
      </c>
    </row>
    <row r="7510" spans="1:3">
      <c r="A7510" t="s">
        <v>795</v>
      </c>
      <c r="B7510" s="2" t="s">
        <v>842</v>
      </c>
      <c r="C7510" s="35">
        <v>1</v>
      </c>
    </row>
    <row r="7511" spans="1:3">
      <c r="A7511" t="s">
        <v>795</v>
      </c>
      <c r="B7511" s="2" t="s">
        <v>901</v>
      </c>
      <c r="C7511" s="35">
        <v>3</v>
      </c>
    </row>
    <row r="7512" spans="1:3">
      <c r="A7512" t="s">
        <v>795</v>
      </c>
      <c r="B7512" s="2" t="s">
        <v>912</v>
      </c>
      <c r="C7512" s="35">
        <v>22</v>
      </c>
    </row>
    <row r="7513" spans="1:3">
      <c r="A7513" t="s">
        <v>795</v>
      </c>
      <c r="B7513" s="2" t="s">
        <v>854</v>
      </c>
      <c r="C7513" s="35">
        <v>3</v>
      </c>
    </row>
    <row r="7514" spans="1:3">
      <c r="A7514" t="s">
        <v>795</v>
      </c>
      <c r="B7514" s="2" t="s">
        <v>868</v>
      </c>
      <c r="C7514" s="35">
        <v>5</v>
      </c>
    </row>
    <row r="7515" spans="1:3">
      <c r="A7515" t="s">
        <v>796</v>
      </c>
      <c r="B7515" s="2" t="s">
        <v>926</v>
      </c>
      <c r="C7515" s="35">
        <v>28</v>
      </c>
    </row>
    <row r="7516" spans="1:3">
      <c r="A7516" t="s">
        <v>796</v>
      </c>
      <c r="B7516" s="2" t="s">
        <v>879</v>
      </c>
      <c r="C7516" s="35">
        <v>3</v>
      </c>
    </row>
    <row r="7517" spans="1:3">
      <c r="A7517" t="s">
        <v>796</v>
      </c>
      <c r="B7517" s="2" t="s">
        <v>914</v>
      </c>
      <c r="C7517" s="35">
        <v>9</v>
      </c>
    </row>
    <row r="7518" spans="1:3">
      <c r="A7518" t="s">
        <v>796</v>
      </c>
      <c r="B7518" s="2" t="s">
        <v>915</v>
      </c>
      <c r="C7518" s="35">
        <v>1</v>
      </c>
    </row>
    <row r="7519" spans="1:3">
      <c r="A7519" t="s">
        <v>796</v>
      </c>
      <c r="B7519" s="2" t="s">
        <v>906</v>
      </c>
      <c r="C7519" s="35">
        <v>9</v>
      </c>
    </row>
    <row r="7520" spans="1:3">
      <c r="A7520" t="s">
        <v>796</v>
      </c>
      <c r="B7520" s="2" t="s">
        <v>907</v>
      </c>
      <c r="C7520" s="35">
        <v>22</v>
      </c>
    </row>
    <row r="7521" spans="1:3">
      <c r="A7521" t="s">
        <v>796</v>
      </c>
      <c r="B7521" s="2" t="s">
        <v>908</v>
      </c>
      <c r="C7521" s="35">
        <v>23</v>
      </c>
    </row>
    <row r="7522" spans="1:3">
      <c r="A7522" t="s">
        <v>796</v>
      </c>
      <c r="B7522" s="2" t="s">
        <v>619</v>
      </c>
      <c r="C7522" s="35">
        <v>1</v>
      </c>
    </row>
    <row r="7523" spans="1:3">
      <c r="A7523" t="s">
        <v>796</v>
      </c>
      <c r="B7523" s="2" t="s">
        <v>663</v>
      </c>
      <c r="C7523" s="35">
        <v>1</v>
      </c>
    </row>
    <row r="7524" spans="1:3">
      <c r="A7524" t="s">
        <v>796</v>
      </c>
      <c r="B7524" s="2" t="s">
        <v>916</v>
      </c>
      <c r="C7524" s="35">
        <v>3</v>
      </c>
    </row>
    <row r="7525" spans="1:3">
      <c r="A7525" t="s">
        <v>796</v>
      </c>
      <c r="B7525" s="2" t="s">
        <v>882</v>
      </c>
      <c r="C7525" s="35">
        <v>3</v>
      </c>
    </row>
    <row r="7526" spans="1:3">
      <c r="A7526" t="s">
        <v>796</v>
      </c>
      <c r="B7526" s="2" t="s">
        <v>883</v>
      </c>
      <c r="C7526" s="35">
        <v>3</v>
      </c>
    </row>
    <row r="7527" spans="1:3">
      <c r="A7527" t="s">
        <v>796</v>
      </c>
      <c r="B7527" s="2" t="s">
        <v>884</v>
      </c>
      <c r="C7527" s="35">
        <v>3</v>
      </c>
    </row>
    <row r="7528" spans="1:3">
      <c r="A7528" t="s">
        <v>796</v>
      </c>
      <c r="B7528" s="2" t="s">
        <v>917</v>
      </c>
      <c r="C7528" s="35">
        <v>27</v>
      </c>
    </row>
    <row r="7529" spans="1:3">
      <c r="A7529" t="s">
        <v>796</v>
      </c>
      <c r="B7529" s="2" t="s">
        <v>885</v>
      </c>
      <c r="C7529" s="35">
        <v>3</v>
      </c>
    </row>
    <row r="7530" spans="1:3">
      <c r="A7530" t="s">
        <v>796</v>
      </c>
      <c r="B7530" s="2" t="s">
        <v>918</v>
      </c>
      <c r="C7530" s="35">
        <v>28</v>
      </c>
    </row>
    <row r="7531" spans="1:3">
      <c r="A7531" t="s">
        <v>796</v>
      </c>
      <c r="B7531" s="2" t="s">
        <v>919</v>
      </c>
      <c r="C7531" s="35">
        <v>28</v>
      </c>
    </row>
    <row r="7532" spans="1:3">
      <c r="A7532" t="s">
        <v>796</v>
      </c>
      <c r="B7532" s="2" t="s">
        <v>729</v>
      </c>
      <c r="C7532" s="35">
        <v>1</v>
      </c>
    </row>
    <row r="7533" spans="1:3">
      <c r="A7533" t="s">
        <v>796</v>
      </c>
      <c r="B7533" s="2" t="s">
        <v>920</v>
      </c>
      <c r="C7533" s="35">
        <v>3</v>
      </c>
    </row>
    <row r="7534" spans="1:3">
      <c r="A7534" t="s">
        <v>796</v>
      </c>
      <c r="B7534" s="2" t="s">
        <v>921</v>
      </c>
      <c r="C7534" s="35">
        <v>27</v>
      </c>
    </row>
    <row r="7535" spans="1:3">
      <c r="A7535" t="s">
        <v>796</v>
      </c>
      <c r="B7535" s="2" t="s">
        <v>762</v>
      </c>
      <c r="C7535" s="35">
        <v>3</v>
      </c>
    </row>
    <row r="7536" spans="1:3">
      <c r="A7536" t="s">
        <v>796</v>
      </c>
      <c r="B7536" s="2" t="s">
        <v>890</v>
      </c>
      <c r="C7536" s="35">
        <v>1</v>
      </c>
    </row>
    <row r="7537" spans="1:3">
      <c r="A7537" t="s">
        <v>796</v>
      </c>
      <c r="B7537" s="2" t="s">
        <v>922</v>
      </c>
      <c r="C7537" s="35">
        <v>3</v>
      </c>
    </row>
    <row r="7538" spans="1:3">
      <c r="A7538" t="s">
        <v>796</v>
      </c>
      <c r="B7538" s="2" t="s">
        <v>923</v>
      </c>
      <c r="C7538" s="35">
        <v>3</v>
      </c>
    </row>
    <row r="7539" spans="1:3">
      <c r="A7539" t="s">
        <v>796</v>
      </c>
      <c r="B7539" s="2" t="s">
        <v>924</v>
      </c>
      <c r="C7539" s="35">
        <v>3</v>
      </c>
    </row>
    <row r="7540" spans="1:3">
      <c r="A7540" t="s">
        <v>796</v>
      </c>
      <c r="B7540" s="2" t="s">
        <v>892</v>
      </c>
      <c r="C7540" s="35">
        <v>19</v>
      </c>
    </row>
    <row r="7541" spans="1:3">
      <c r="A7541" t="s">
        <v>796</v>
      </c>
      <c r="B7541" s="2" t="s">
        <v>893</v>
      </c>
      <c r="C7541" s="35">
        <v>19</v>
      </c>
    </row>
    <row r="7542" spans="1:3">
      <c r="A7542" t="s">
        <v>796</v>
      </c>
      <c r="B7542" s="2" t="s">
        <v>894</v>
      </c>
      <c r="C7542" s="35">
        <v>19</v>
      </c>
    </row>
    <row r="7543" spans="1:3">
      <c r="A7543" t="s">
        <v>796</v>
      </c>
      <c r="B7543" s="2" t="s">
        <v>895</v>
      </c>
      <c r="C7543" s="35">
        <v>3</v>
      </c>
    </row>
    <row r="7544" spans="1:3">
      <c r="A7544" t="s">
        <v>796</v>
      </c>
      <c r="B7544" s="2" t="s">
        <v>896</v>
      </c>
      <c r="C7544" s="35">
        <v>3</v>
      </c>
    </row>
    <row r="7545" spans="1:3">
      <c r="A7545" t="s">
        <v>796</v>
      </c>
      <c r="B7545" s="2" t="s">
        <v>819</v>
      </c>
      <c r="C7545" s="35">
        <v>1</v>
      </c>
    </row>
    <row r="7546" spans="1:3">
      <c r="A7546" t="s">
        <v>796</v>
      </c>
      <c r="B7546" s="2" t="s">
        <v>897</v>
      </c>
      <c r="C7546" s="35">
        <v>3</v>
      </c>
    </row>
    <row r="7547" spans="1:3">
      <c r="A7547" t="s">
        <v>796</v>
      </c>
      <c r="B7547" s="2" t="s">
        <v>925</v>
      </c>
      <c r="C7547" s="35">
        <v>28</v>
      </c>
    </row>
    <row r="7548" spans="1:3">
      <c r="A7548" t="s">
        <v>796</v>
      </c>
      <c r="B7548" s="2" t="s">
        <v>899</v>
      </c>
      <c r="C7548" s="35">
        <v>21</v>
      </c>
    </row>
    <row r="7549" spans="1:3">
      <c r="A7549" t="s">
        <v>796</v>
      </c>
      <c r="B7549" s="2" t="s">
        <v>900</v>
      </c>
      <c r="C7549" s="35">
        <v>3</v>
      </c>
    </row>
    <row r="7550" spans="1:3">
      <c r="A7550" t="s">
        <v>796</v>
      </c>
      <c r="B7550" s="2" t="s">
        <v>841</v>
      </c>
      <c r="C7550" s="35">
        <v>1</v>
      </c>
    </row>
    <row r="7551" spans="1:3">
      <c r="A7551" t="s">
        <v>796</v>
      </c>
      <c r="B7551" s="2" t="s">
        <v>842</v>
      </c>
      <c r="C7551" s="35">
        <v>1</v>
      </c>
    </row>
    <row r="7552" spans="1:3">
      <c r="A7552" t="s">
        <v>796</v>
      </c>
      <c r="B7552" s="2" t="s">
        <v>901</v>
      </c>
      <c r="C7552" s="35">
        <v>3</v>
      </c>
    </row>
    <row r="7553" spans="1:3">
      <c r="A7553" t="s">
        <v>796</v>
      </c>
      <c r="B7553" s="2" t="s">
        <v>912</v>
      </c>
      <c r="C7553" s="35">
        <v>22</v>
      </c>
    </row>
    <row r="7554" spans="1:3">
      <c r="A7554" t="s">
        <v>796</v>
      </c>
      <c r="B7554" s="2" t="s">
        <v>854</v>
      </c>
      <c r="C7554" s="35">
        <v>3</v>
      </c>
    </row>
    <row r="7555" spans="1:3">
      <c r="A7555" t="s">
        <v>796</v>
      </c>
      <c r="B7555" s="2" t="s">
        <v>868</v>
      </c>
      <c r="C7555" s="35">
        <v>5</v>
      </c>
    </row>
    <row r="7556" spans="1:3">
      <c r="A7556" t="s">
        <v>796</v>
      </c>
      <c r="B7556" s="2" t="s">
        <v>926</v>
      </c>
      <c r="C7556" s="35">
        <v>28</v>
      </c>
    </row>
    <row r="7557" spans="1:3">
      <c r="A7557" t="s">
        <v>797</v>
      </c>
      <c r="B7557" s="2" t="s">
        <v>879</v>
      </c>
      <c r="C7557" s="35">
        <v>3</v>
      </c>
    </row>
    <row r="7558" spans="1:3">
      <c r="A7558" t="s">
        <v>797</v>
      </c>
      <c r="B7558" s="2" t="s">
        <v>914</v>
      </c>
      <c r="C7558" s="35">
        <v>9</v>
      </c>
    </row>
    <row r="7559" spans="1:3">
      <c r="A7559" t="s">
        <v>797</v>
      </c>
      <c r="B7559" s="2" t="s">
        <v>915</v>
      </c>
      <c r="C7559" s="35">
        <v>1</v>
      </c>
    </row>
    <row r="7560" spans="1:3">
      <c r="A7560" t="s">
        <v>797</v>
      </c>
      <c r="B7560" s="2" t="s">
        <v>906</v>
      </c>
      <c r="C7560" s="35">
        <v>9</v>
      </c>
    </row>
    <row r="7561" spans="1:3">
      <c r="A7561" t="s">
        <v>797</v>
      </c>
      <c r="B7561" s="2" t="s">
        <v>907</v>
      </c>
      <c r="C7561" s="35">
        <v>22</v>
      </c>
    </row>
    <row r="7562" spans="1:3">
      <c r="A7562" t="s">
        <v>797</v>
      </c>
      <c r="B7562" s="2" t="s">
        <v>908</v>
      </c>
      <c r="C7562" s="35">
        <v>23</v>
      </c>
    </row>
    <row r="7563" spans="1:3">
      <c r="A7563" t="s">
        <v>797</v>
      </c>
      <c r="B7563" s="2" t="s">
        <v>619</v>
      </c>
      <c r="C7563" s="35">
        <v>1</v>
      </c>
    </row>
    <row r="7564" spans="1:3">
      <c r="A7564" t="s">
        <v>797</v>
      </c>
      <c r="B7564" s="2" t="s">
        <v>663</v>
      </c>
      <c r="C7564" s="35">
        <v>1</v>
      </c>
    </row>
    <row r="7565" spans="1:3">
      <c r="A7565" t="s">
        <v>797</v>
      </c>
      <c r="B7565" s="2" t="s">
        <v>916</v>
      </c>
      <c r="C7565" s="35">
        <v>3</v>
      </c>
    </row>
    <row r="7566" spans="1:3">
      <c r="A7566" t="s">
        <v>797</v>
      </c>
      <c r="B7566" s="2" t="s">
        <v>882</v>
      </c>
      <c r="C7566" s="35">
        <v>3</v>
      </c>
    </row>
    <row r="7567" spans="1:3">
      <c r="A7567" t="s">
        <v>797</v>
      </c>
      <c r="B7567" s="2" t="s">
        <v>883</v>
      </c>
      <c r="C7567" s="35">
        <v>3</v>
      </c>
    </row>
    <row r="7568" spans="1:3">
      <c r="A7568" t="s">
        <v>797</v>
      </c>
      <c r="B7568" s="2" t="s">
        <v>884</v>
      </c>
      <c r="C7568" s="35">
        <v>3</v>
      </c>
    </row>
    <row r="7569" spans="1:3">
      <c r="A7569" t="s">
        <v>797</v>
      </c>
      <c r="B7569" s="2" t="s">
        <v>917</v>
      </c>
      <c r="C7569" s="35">
        <v>27</v>
      </c>
    </row>
    <row r="7570" spans="1:3">
      <c r="A7570" t="s">
        <v>797</v>
      </c>
      <c r="B7570" s="2" t="s">
        <v>885</v>
      </c>
      <c r="C7570" s="35">
        <v>3</v>
      </c>
    </row>
    <row r="7571" spans="1:3">
      <c r="A7571" t="s">
        <v>797</v>
      </c>
      <c r="B7571" s="2" t="s">
        <v>918</v>
      </c>
      <c r="C7571" s="35">
        <v>28</v>
      </c>
    </row>
    <row r="7572" spans="1:3">
      <c r="A7572" t="s">
        <v>797</v>
      </c>
      <c r="B7572" s="2" t="s">
        <v>919</v>
      </c>
      <c r="C7572" s="35">
        <v>28</v>
      </c>
    </row>
    <row r="7573" spans="1:3">
      <c r="A7573" t="s">
        <v>797</v>
      </c>
      <c r="B7573" s="2" t="s">
        <v>729</v>
      </c>
      <c r="C7573" s="35">
        <v>1</v>
      </c>
    </row>
    <row r="7574" spans="1:3">
      <c r="A7574" t="s">
        <v>797</v>
      </c>
      <c r="B7574" s="2" t="s">
        <v>920</v>
      </c>
      <c r="C7574" s="35">
        <v>3</v>
      </c>
    </row>
    <row r="7575" spans="1:3">
      <c r="A7575" t="s">
        <v>797</v>
      </c>
      <c r="B7575" s="2" t="s">
        <v>921</v>
      </c>
      <c r="C7575" s="35">
        <v>27</v>
      </c>
    </row>
    <row r="7576" spans="1:3">
      <c r="A7576" t="s">
        <v>797</v>
      </c>
      <c r="B7576" s="2" t="s">
        <v>762</v>
      </c>
      <c r="C7576" s="35">
        <v>3</v>
      </c>
    </row>
    <row r="7577" spans="1:3">
      <c r="A7577" t="s">
        <v>797</v>
      </c>
      <c r="B7577" s="2" t="s">
        <v>890</v>
      </c>
      <c r="C7577" s="35">
        <v>1</v>
      </c>
    </row>
    <row r="7578" spans="1:3">
      <c r="A7578" t="s">
        <v>797</v>
      </c>
      <c r="B7578" s="2" t="s">
        <v>922</v>
      </c>
      <c r="C7578" s="35">
        <v>3</v>
      </c>
    </row>
    <row r="7579" spans="1:3">
      <c r="A7579" t="s">
        <v>797</v>
      </c>
      <c r="B7579" s="2" t="s">
        <v>923</v>
      </c>
      <c r="C7579" s="35">
        <v>3</v>
      </c>
    </row>
    <row r="7580" spans="1:3">
      <c r="A7580" t="s">
        <v>797</v>
      </c>
      <c r="B7580" s="2" t="s">
        <v>924</v>
      </c>
      <c r="C7580" s="35">
        <v>3</v>
      </c>
    </row>
    <row r="7581" spans="1:3">
      <c r="A7581" t="s">
        <v>797</v>
      </c>
      <c r="B7581" s="2" t="s">
        <v>892</v>
      </c>
      <c r="C7581" s="35">
        <v>19</v>
      </c>
    </row>
    <row r="7582" spans="1:3">
      <c r="A7582" t="s">
        <v>797</v>
      </c>
      <c r="B7582" s="2" t="s">
        <v>893</v>
      </c>
      <c r="C7582" s="35">
        <v>19</v>
      </c>
    </row>
    <row r="7583" spans="1:3">
      <c r="A7583" t="s">
        <v>797</v>
      </c>
      <c r="B7583" s="2" t="s">
        <v>894</v>
      </c>
      <c r="C7583" s="35">
        <v>19</v>
      </c>
    </row>
    <row r="7584" spans="1:3">
      <c r="A7584" t="s">
        <v>797</v>
      </c>
      <c r="B7584" s="2" t="s">
        <v>895</v>
      </c>
      <c r="C7584" s="35">
        <v>3</v>
      </c>
    </row>
    <row r="7585" spans="1:3">
      <c r="A7585" t="s">
        <v>797</v>
      </c>
      <c r="B7585" s="2" t="s">
        <v>896</v>
      </c>
      <c r="C7585" s="35">
        <v>3</v>
      </c>
    </row>
    <row r="7586" spans="1:3">
      <c r="A7586" t="s">
        <v>797</v>
      </c>
      <c r="B7586" s="2" t="s">
        <v>819</v>
      </c>
      <c r="C7586" s="35">
        <v>1</v>
      </c>
    </row>
    <row r="7587" spans="1:3">
      <c r="A7587" t="s">
        <v>797</v>
      </c>
      <c r="B7587" s="2" t="s">
        <v>897</v>
      </c>
      <c r="C7587" s="35">
        <v>3</v>
      </c>
    </row>
    <row r="7588" spans="1:3">
      <c r="A7588" t="s">
        <v>797</v>
      </c>
      <c r="B7588" s="2" t="s">
        <v>925</v>
      </c>
      <c r="C7588" s="35">
        <v>28</v>
      </c>
    </row>
    <row r="7589" spans="1:3">
      <c r="A7589" t="s">
        <v>797</v>
      </c>
      <c r="B7589" s="2" t="s">
        <v>899</v>
      </c>
      <c r="C7589" s="35">
        <v>21</v>
      </c>
    </row>
    <row r="7590" spans="1:3">
      <c r="A7590" t="s">
        <v>797</v>
      </c>
      <c r="B7590" s="2" t="s">
        <v>900</v>
      </c>
      <c r="C7590" s="35">
        <v>3</v>
      </c>
    </row>
    <row r="7591" spans="1:3">
      <c r="A7591" t="s">
        <v>797</v>
      </c>
      <c r="B7591" s="2" t="s">
        <v>841</v>
      </c>
      <c r="C7591" s="35">
        <v>1</v>
      </c>
    </row>
    <row r="7592" spans="1:3">
      <c r="A7592" t="s">
        <v>797</v>
      </c>
      <c r="B7592" s="2" t="s">
        <v>842</v>
      </c>
      <c r="C7592" s="35">
        <v>1</v>
      </c>
    </row>
    <row r="7593" spans="1:3">
      <c r="A7593" t="s">
        <v>797</v>
      </c>
      <c r="B7593" s="2" t="s">
        <v>901</v>
      </c>
      <c r="C7593" s="35">
        <v>3</v>
      </c>
    </row>
    <row r="7594" spans="1:3">
      <c r="A7594" t="s">
        <v>797</v>
      </c>
      <c r="B7594" s="2" t="s">
        <v>912</v>
      </c>
      <c r="C7594" s="35">
        <v>22</v>
      </c>
    </row>
    <row r="7595" spans="1:3">
      <c r="A7595" t="s">
        <v>797</v>
      </c>
      <c r="B7595" s="2" t="s">
        <v>854</v>
      </c>
      <c r="C7595" s="35">
        <v>3</v>
      </c>
    </row>
    <row r="7596" spans="1:3">
      <c r="A7596" t="s">
        <v>797</v>
      </c>
      <c r="B7596" s="2" t="s">
        <v>868</v>
      </c>
      <c r="C7596" s="35">
        <v>5</v>
      </c>
    </row>
    <row r="7597" spans="1:3">
      <c r="A7597" t="s">
        <v>797</v>
      </c>
      <c r="B7597" s="2" t="s">
        <v>926</v>
      </c>
      <c r="C7597" s="35">
        <v>28</v>
      </c>
    </row>
    <row r="7598" spans="1:3">
      <c r="A7598" t="s">
        <v>910</v>
      </c>
      <c r="B7598" s="2" t="s">
        <v>606</v>
      </c>
      <c r="C7598" s="35">
        <v>1</v>
      </c>
    </row>
    <row r="7599" spans="1:3">
      <c r="A7599" t="s">
        <v>910</v>
      </c>
      <c r="B7599" s="2" t="s">
        <v>906</v>
      </c>
      <c r="C7599" s="35">
        <v>9</v>
      </c>
    </row>
    <row r="7600" spans="1:3">
      <c r="A7600" t="s">
        <v>910</v>
      </c>
      <c r="B7600" s="2" t="s">
        <v>908</v>
      </c>
      <c r="C7600" s="35">
        <v>23</v>
      </c>
    </row>
    <row r="7601" spans="1:3">
      <c r="A7601" t="s">
        <v>910</v>
      </c>
      <c r="B7601" s="2" t="s">
        <v>619</v>
      </c>
      <c r="C7601" s="35">
        <v>1</v>
      </c>
    </row>
    <row r="7602" spans="1:3">
      <c r="A7602" t="s">
        <v>910</v>
      </c>
      <c r="B7602" s="2" t="s">
        <v>916</v>
      </c>
      <c r="C7602" s="35">
        <v>3</v>
      </c>
    </row>
    <row r="7603" spans="1:3">
      <c r="A7603" t="s">
        <v>910</v>
      </c>
      <c r="B7603" s="2" t="s">
        <v>917</v>
      </c>
      <c r="C7603" s="35">
        <v>27</v>
      </c>
    </row>
    <row r="7604" spans="1:3">
      <c r="A7604" t="s">
        <v>910</v>
      </c>
      <c r="B7604" s="2" t="s">
        <v>920</v>
      </c>
      <c r="C7604" s="35">
        <v>3</v>
      </c>
    </row>
    <row r="7605" spans="1:3">
      <c r="A7605" t="s">
        <v>910</v>
      </c>
      <c r="B7605" s="2" t="s">
        <v>921</v>
      </c>
      <c r="C7605" s="35">
        <v>27</v>
      </c>
    </row>
    <row r="7606" spans="1:3">
      <c r="A7606" t="s">
        <v>910</v>
      </c>
      <c r="B7606" s="2" t="s">
        <v>890</v>
      </c>
      <c r="C7606" s="35">
        <v>1</v>
      </c>
    </row>
    <row r="7607" spans="1:3">
      <c r="A7607" t="s">
        <v>910</v>
      </c>
      <c r="B7607" s="2" t="s">
        <v>819</v>
      </c>
      <c r="C7607" s="35">
        <v>1</v>
      </c>
    </row>
    <row r="7608" spans="1:3">
      <c r="A7608" t="s">
        <v>798</v>
      </c>
      <c r="B7608" s="2" t="s">
        <v>916</v>
      </c>
      <c r="C7608" s="35">
        <v>3</v>
      </c>
    </row>
    <row r="7609" spans="1:3">
      <c r="A7609" t="s">
        <v>798</v>
      </c>
      <c r="B7609" s="2" t="s">
        <v>920</v>
      </c>
      <c r="C7609" s="35">
        <v>3</v>
      </c>
    </row>
    <row r="7610" spans="1:3">
      <c r="A7610" t="s">
        <v>799</v>
      </c>
      <c r="B7610" s="2" t="s">
        <v>879</v>
      </c>
      <c r="C7610" s="35">
        <v>3</v>
      </c>
    </row>
    <row r="7611" spans="1:3">
      <c r="A7611" t="s">
        <v>799</v>
      </c>
      <c r="B7611" s="2" t="s">
        <v>906</v>
      </c>
      <c r="C7611" s="35">
        <v>9</v>
      </c>
    </row>
    <row r="7612" spans="1:3">
      <c r="A7612" t="s">
        <v>799</v>
      </c>
      <c r="B7612" s="2" t="s">
        <v>908</v>
      </c>
      <c r="C7612" s="35">
        <v>23</v>
      </c>
    </row>
    <row r="7613" spans="1:3">
      <c r="A7613" t="s">
        <v>799</v>
      </c>
      <c r="B7613" s="2" t="s">
        <v>916</v>
      </c>
      <c r="C7613" s="35">
        <v>3</v>
      </c>
    </row>
    <row r="7614" spans="1:3">
      <c r="A7614" t="s">
        <v>799</v>
      </c>
      <c r="B7614" s="2" t="s">
        <v>885</v>
      </c>
      <c r="C7614" s="35">
        <v>3</v>
      </c>
    </row>
    <row r="7615" spans="1:3">
      <c r="A7615" t="s">
        <v>799</v>
      </c>
      <c r="B7615" s="2" t="s">
        <v>927</v>
      </c>
      <c r="C7615" s="35">
        <v>1</v>
      </c>
    </row>
    <row r="7616" spans="1:3">
      <c r="A7616" t="s">
        <v>799</v>
      </c>
      <c r="B7616" s="2" t="s">
        <v>729</v>
      </c>
      <c r="C7616" s="35">
        <v>1</v>
      </c>
    </row>
    <row r="7617" spans="1:3">
      <c r="A7617" t="s">
        <v>799</v>
      </c>
      <c r="B7617" s="2" t="s">
        <v>920</v>
      </c>
      <c r="C7617" s="35">
        <v>3</v>
      </c>
    </row>
    <row r="7618" spans="1:3">
      <c r="A7618" t="s">
        <v>799</v>
      </c>
      <c r="B7618" s="2" t="s">
        <v>890</v>
      </c>
      <c r="C7618" s="35">
        <v>1</v>
      </c>
    </row>
    <row r="7619" spans="1:3">
      <c r="A7619" t="s">
        <v>799</v>
      </c>
      <c r="B7619" s="2" t="s">
        <v>922</v>
      </c>
      <c r="C7619" s="35">
        <v>3</v>
      </c>
    </row>
    <row r="7620" spans="1:3">
      <c r="A7620" t="s">
        <v>799</v>
      </c>
      <c r="B7620" s="2" t="s">
        <v>923</v>
      </c>
      <c r="C7620" s="35">
        <v>3</v>
      </c>
    </row>
    <row r="7621" spans="1:3">
      <c r="A7621" t="s">
        <v>799</v>
      </c>
      <c r="B7621" s="2" t="s">
        <v>924</v>
      </c>
      <c r="C7621" s="35">
        <v>3</v>
      </c>
    </row>
    <row r="7622" spans="1:3">
      <c r="A7622" t="s">
        <v>799</v>
      </c>
      <c r="B7622" s="2" t="s">
        <v>766</v>
      </c>
      <c r="C7622" s="35">
        <v>3</v>
      </c>
    </row>
    <row r="7623" spans="1:3">
      <c r="A7623" t="s">
        <v>799</v>
      </c>
      <c r="B7623" s="2" t="s">
        <v>892</v>
      </c>
      <c r="C7623" s="35">
        <v>19</v>
      </c>
    </row>
    <row r="7624" spans="1:3">
      <c r="A7624" t="s">
        <v>799</v>
      </c>
      <c r="B7624" s="2" t="s">
        <v>893</v>
      </c>
      <c r="C7624" s="35">
        <v>19</v>
      </c>
    </row>
    <row r="7625" spans="1:3">
      <c r="A7625" t="s">
        <v>799</v>
      </c>
      <c r="B7625" s="2" t="s">
        <v>894</v>
      </c>
      <c r="C7625" s="35">
        <v>19</v>
      </c>
    </row>
    <row r="7626" spans="1:3">
      <c r="A7626" t="s">
        <v>799</v>
      </c>
      <c r="B7626" s="2" t="s">
        <v>819</v>
      </c>
      <c r="C7626" s="35">
        <v>1</v>
      </c>
    </row>
    <row r="7627" spans="1:3">
      <c r="A7627" t="s">
        <v>799</v>
      </c>
      <c r="B7627" s="2" t="s">
        <v>899</v>
      </c>
      <c r="C7627" s="35">
        <v>21</v>
      </c>
    </row>
    <row r="7628" spans="1:3">
      <c r="A7628" t="s">
        <v>799</v>
      </c>
      <c r="B7628" s="2" t="s">
        <v>900</v>
      </c>
      <c r="C7628" s="35">
        <v>3</v>
      </c>
    </row>
    <row r="7629" spans="1:3">
      <c r="A7629" t="s">
        <v>799</v>
      </c>
      <c r="B7629" s="2" t="s">
        <v>841</v>
      </c>
      <c r="C7629" s="35">
        <v>1</v>
      </c>
    </row>
    <row r="7630" spans="1:3">
      <c r="A7630" t="s">
        <v>799</v>
      </c>
      <c r="B7630" s="2" t="s">
        <v>842</v>
      </c>
      <c r="C7630" s="35">
        <v>1</v>
      </c>
    </row>
    <row r="7631" spans="1:3">
      <c r="A7631" t="s">
        <v>800</v>
      </c>
      <c r="B7631" s="2" t="s">
        <v>914</v>
      </c>
      <c r="C7631" s="35">
        <v>9</v>
      </c>
    </row>
    <row r="7632" spans="1:3">
      <c r="A7632" t="s">
        <v>800</v>
      </c>
      <c r="B7632" s="2" t="s">
        <v>915</v>
      </c>
      <c r="C7632" s="35">
        <v>1</v>
      </c>
    </row>
    <row r="7633" spans="1:3">
      <c r="A7633" t="s">
        <v>800</v>
      </c>
      <c r="B7633" s="2" t="s">
        <v>906</v>
      </c>
      <c r="C7633" s="35">
        <v>9</v>
      </c>
    </row>
    <row r="7634" spans="1:3">
      <c r="A7634" t="s">
        <v>800</v>
      </c>
      <c r="B7634" s="2" t="s">
        <v>907</v>
      </c>
      <c r="C7634" s="35">
        <v>22</v>
      </c>
    </row>
    <row r="7635" spans="1:3">
      <c r="A7635" t="s">
        <v>800</v>
      </c>
      <c r="B7635" s="2" t="s">
        <v>908</v>
      </c>
      <c r="C7635" s="35">
        <v>23</v>
      </c>
    </row>
    <row r="7636" spans="1:3">
      <c r="A7636" t="s">
        <v>800</v>
      </c>
      <c r="B7636" s="2" t="s">
        <v>619</v>
      </c>
      <c r="C7636" s="35">
        <v>1</v>
      </c>
    </row>
    <row r="7637" spans="1:3">
      <c r="A7637" t="s">
        <v>800</v>
      </c>
      <c r="B7637" s="2" t="s">
        <v>663</v>
      </c>
      <c r="C7637" s="35">
        <v>1</v>
      </c>
    </row>
    <row r="7638" spans="1:3">
      <c r="A7638" t="s">
        <v>800</v>
      </c>
      <c r="B7638" s="2" t="s">
        <v>916</v>
      </c>
      <c r="C7638" s="35">
        <v>3</v>
      </c>
    </row>
    <row r="7639" spans="1:3">
      <c r="A7639" t="s">
        <v>800</v>
      </c>
      <c r="B7639" s="2" t="s">
        <v>882</v>
      </c>
      <c r="C7639" s="35">
        <v>3</v>
      </c>
    </row>
    <row r="7640" spans="1:3">
      <c r="A7640" t="s">
        <v>800</v>
      </c>
      <c r="B7640" s="2" t="s">
        <v>883</v>
      </c>
      <c r="C7640" s="35">
        <v>3</v>
      </c>
    </row>
    <row r="7641" spans="1:3">
      <c r="A7641" t="s">
        <v>800</v>
      </c>
      <c r="B7641" s="2" t="s">
        <v>884</v>
      </c>
      <c r="C7641" s="35">
        <v>3</v>
      </c>
    </row>
    <row r="7642" spans="1:3">
      <c r="A7642" t="s">
        <v>800</v>
      </c>
      <c r="B7642" s="2" t="s">
        <v>917</v>
      </c>
      <c r="C7642" s="35">
        <v>27</v>
      </c>
    </row>
    <row r="7643" spans="1:3">
      <c r="A7643" t="s">
        <v>800</v>
      </c>
      <c r="B7643" s="2" t="s">
        <v>885</v>
      </c>
      <c r="C7643" s="35">
        <v>3</v>
      </c>
    </row>
    <row r="7644" spans="1:3">
      <c r="A7644" t="s">
        <v>800</v>
      </c>
      <c r="B7644" s="2" t="s">
        <v>918</v>
      </c>
      <c r="C7644" s="35">
        <v>28</v>
      </c>
    </row>
    <row r="7645" spans="1:3">
      <c r="A7645" t="s">
        <v>800</v>
      </c>
      <c r="B7645" s="2" t="s">
        <v>919</v>
      </c>
      <c r="C7645" s="35">
        <v>28</v>
      </c>
    </row>
    <row r="7646" spans="1:3">
      <c r="A7646" t="s">
        <v>800</v>
      </c>
      <c r="B7646" s="2" t="s">
        <v>729</v>
      </c>
      <c r="C7646" s="35">
        <v>1</v>
      </c>
    </row>
    <row r="7647" spans="1:3">
      <c r="A7647" t="s">
        <v>800</v>
      </c>
      <c r="B7647" s="2" t="s">
        <v>920</v>
      </c>
      <c r="C7647" s="35">
        <v>3</v>
      </c>
    </row>
    <row r="7648" spans="1:3">
      <c r="A7648" t="s">
        <v>800</v>
      </c>
      <c r="B7648" s="2" t="s">
        <v>921</v>
      </c>
      <c r="C7648" s="35">
        <v>27</v>
      </c>
    </row>
    <row r="7649" spans="1:3">
      <c r="A7649" t="s">
        <v>800</v>
      </c>
      <c r="B7649" s="2" t="s">
        <v>762</v>
      </c>
      <c r="C7649" s="35">
        <v>3</v>
      </c>
    </row>
    <row r="7650" spans="1:3">
      <c r="A7650" t="s">
        <v>800</v>
      </c>
      <c r="B7650" s="2" t="s">
        <v>890</v>
      </c>
      <c r="C7650" s="35">
        <v>1</v>
      </c>
    </row>
    <row r="7651" spans="1:3">
      <c r="A7651" t="s">
        <v>800</v>
      </c>
      <c r="B7651" s="2" t="s">
        <v>922</v>
      </c>
      <c r="C7651" s="35">
        <v>3</v>
      </c>
    </row>
    <row r="7652" spans="1:3">
      <c r="A7652" t="s">
        <v>800</v>
      </c>
      <c r="B7652" s="2" t="s">
        <v>923</v>
      </c>
      <c r="C7652" s="35">
        <v>3</v>
      </c>
    </row>
    <row r="7653" spans="1:3">
      <c r="A7653" t="s">
        <v>800</v>
      </c>
      <c r="B7653" s="2" t="s">
        <v>924</v>
      </c>
      <c r="C7653" s="35">
        <v>3</v>
      </c>
    </row>
    <row r="7654" spans="1:3">
      <c r="A7654" t="s">
        <v>800</v>
      </c>
      <c r="B7654" s="2" t="s">
        <v>892</v>
      </c>
      <c r="C7654" s="35">
        <v>19</v>
      </c>
    </row>
    <row r="7655" spans="1:3">
      <c r="A7655" t="s">
        <v>800</v>
      </c>
      <c r="B7655" s="2" t="s">
        <v>893</v>
      </c>
      <c r="C7655" s="35">
        <v>19</v>
      </c>
    </row>
    <row r="7656" spans="1:3">
      <c r="A7656" t="s">
        <v>800</v>
      </c>
      <c r="B7656" s="2" t="s">
        <v>894</v>
      </c>
      <c r="C7656" s="35">
        <v>19</v>
      </c>
    </row>
    <row r="7657" spans="1:3">
      <c r="A7657" t="s">
        <v>800</v>
      </c>
      <c r="B7657" s="2" t="s">
        <v>895</v>
      </c>
      <c r="C7657" s="35">
        <v>3</v>
      </c>
    </row>
    <row r="7658" spans="1:3">
      <c r="A7658" t="s">
        <v>800</v>
      </c>
      <c r="B7658" s="2" t="s">
        <v>896</v>
      </c>
      <c r="C7658" s="35">
        <v>3</v>
      </c>
    </row>
    <row r="7659" spans="1:3">
      <c r="A7659" t="s">
        <v>800</v>
      </c>
      <c r="B7659" s="2" t="s">
        <v>819</v>
      </c>
      <c r="C7659" s="35">
        <v>1</v>
      </c>
    </row>
    <row r="7660" spans="1:3">
      <c r="A7660" t="s">
        <v>800</v>
      </c>
      <c r="B7660" s="2" t="s">
        <v>897</v>
      </c>
      <c r="C7660" s="35">
        <v>3</v>
      </c>
    </row>
    <row r="7661" spans="1:3">
      <c r="A7661" t="s">
        <v>800</v>
      </c>
      <c r="B7661" s="2" t="s">
        <v>925</v>
      </c>
      <c r="C7661" s="35">
        <v>28</v>
      </c>
    </row>
    <row r="7662" spans="1:3">
      <c r="A7662" t="s">
        <v>800</v>
      </c>
      <c r="B7662" s="2" t="s">
        <v>899</v>
      </c>
      <c r="C7662" s="35">
        <v>21</v>
      </c>
    </row>
    <row r="7663" spans="1:3">
      <c r="A7663" t="s">
        <v>800</v>
      </c>
      <c r="B7663" s="2" t="s">
        <v>900</v>
      </c>
      <c r="C7663" s="35">
        <v>3</v>
      </c>
    </row>
    <row r="7664" spans="1:3">
      <c r="A7664" t="s">
        <v>800</v>
      </c>
      <c r="B7664" s="2" t="s">
        <v>841</v>
      </c>
      <c r="C7664" s="35">
        <v>1</v>
      </c>
    </row>
    <row r="7665" spans="1:3">
      <c r="A7665" t="s">
        <v>800</v>
      </c>
      <c r="B7665" s="2" t="s">
        <v>842</v>
      </c>
      <c r="C7665" s="35">
        <v>1</v>
      </c>
    </row>
    <row r="7666" spans="1:3">
      <c r="A7666" t="s">
        <v>800</v>
      </c>
      <c r="B7666" s="2" t="s">
        <v>901</v>
      </c>
      <c r="C7666" s="35">
        <v>3</v>
      </c>
    </row>
    <row r="7667" spans="1:3">
      <c r="A7667" t="s">
        <v>800</v>
      </c>
      <c r="B7667" s="2" t="s">
        <v>912</v>
      </c>
      <c r="C7667" s="35">
        <v>22</v>
      </c>
    </row>
    <row r="7668" spans="1:3">
      <c r="A7668" t="s">
        <v>800</v>
      </c>
      <c r="B7668" s="2" t="s">
        <v>854</v>
      </c>
      <c r="C7668" s="35">
        <v>3</v>
      </c>
    </row>
    <row r="7669" spans="1:3">
      <c r="A7669" t="s">
        <v>800</v>
      </c>
      <c r="B7669" s="2" t="s">
        <v>868</v>
      </c>
      <c r="C7669" s="35">
        <v>5</v>
      </c>
    </row>
    <row r="7670" spans="1:3">
      <c r="A7670" t="s">
        <v>800</v>
      </c>
      <c r="B7670" s="2" t="s">
        <v>926</v>
      </c>
      <c r="C7670" s="35">
        <v>28</v>
      </c>
    </row>
    <row r="7671" spans="1:3">
      <c r="A7671" t="s">
        <v>801</v>
      </c>
      <c r="B7671" s="2" t="s">
        <v>879</v>
      </c>
      <c r="C7671" s="35">
        <v>3</v>
      </c>
    </row>
    <row r="7672" spans="1:3">
      <c r="A7672" t="s">
        <v>801</v>
      </c>
      <c r="B7672" s="2" t="s">
        <v>606</v>
      </c>
      <c r="C7672" s="35">
        <v>1</v>
      </c>
    </row>
    <row r="7673" spans="1:3">
      <c r="A7673" t="s">
        <v>801</v>
      </c>
      <c r="B7673" s="2" t="s">
        <v>906</v>
      </c>
      <c r="C7673" s="35">
        <v>9</v>
      </c>
    </row>
    <row r="7674" spans="1:3">
      <c r="A7674" t="s">
        <v>801</v>
      </c>
      <c r="B7674" s="2" t="s">
        <v>880</v>
      </c>
      <c r="C7674" s="35">
        <v>8</v>
      </c>
    </row>
    <row r="7675" spans="1:3">
      <c r="A7675" t="s">
        <v>801</v>
      </c>
      <c r="B7675" s="2" t="s">
        <v>907</v>
      </c>
      <c r="C7675" s="35">
        <v>22</v>
      </c>
    </row>
    <row r="7676" spans="1:3">
      <c r="A7676" t="s">
        <v>801</v>
      </c>
      <c r="B7676" s="2" t="s">
        <v>908</v>
      </c>
      <c r="C7676" s="35">
        <v>23</v>
      </c>
    </row>
    <row r="7677" spans="1:3">
      <c r="A7677" t="s">
        <v>801</v>
      </c>
      <c r="B7677" s="2" t="s">
        <v>619</v>
      </c>
      <c r="C7677" s="35">
        <v>1</v>
      </c>
    </row>
    <row r="7678" spans="1:3">
      <c r="A7678" t="s">
        <v>801</v>
      </c>
      <c r="B7678" s="2" t="s">
        <v>917</v>
      </c>
      <c r="C7678" s="35">
        <v>27</v>
      </c>
    </row>
    <row r="7679" spans="1:3">
      <c r="A7679" t="s">
        <v>801</v>
      </c>
      <c r="B7679" s="2" t="s">
        <v>706</v>
      </c>
      <c r="C7679" s="35">
        <v>11</v>
      </c>
    </row>
    <row r="7680" spans="1:3">
      <c r="A7680" t="s">
        <v>801</v>
      </c>
      <c r="B7680" s="2" t="s">
        <v>729</v>
      </c>
      <c r="C7680" s="35">
        <v>1</v>
      </c>
    </row>
    <row r="7681" spans="1:3">
      <c r="A7681" t="s">
        <v>801</v>
      </c>
      <c r="B7681" s="2" t="s">
        <v>921</v>
      </c>
      <c r="C7681" s="35">
        <v>27</v>
      </c>
    </row>
    <row r="7682" spans="1:3">
      <c r="A7682" t="s">
        <v>801</v>
      </c>
      <c r="B7682" s="2" t="s">
        <v>909</v>
      </c>
      <c r="C7682" s="35">
        <v>24</v>
      </c>
    </row>
    <row r="7683" spans="1:3">
      <c r="A7683" t="s">
        <v>801</v>
      </c>
      <c r="B7683" s="2" t="s">
        <v>910</v>
      </c>
      <c r="C7683" s="35">
        <v>1</v>
      </c>
    </row>
    <row r="7684" spans="1:3">
      <c r="A7684" t="s">
        <v>801</v>
      </c>
      <c r="B7684" s="2" t="s">
        <v>911</v>
      </c>
      <c r="C7684" s="35">
        <v>25</v>
      </c>
    </row>
    <row r="7685" spans="1:3">
      <c r="A7685" t="s">
        <v>801</v>
      </c>
      <c r="B7685" s="2" t="s">
        <v>892</v>
      </c>
      <c r="C7685" s="35">
        <v>19</v>
      </c>
    </row>
    <row r="7686" spans="1:3">
      <c r="A7686" t="s">
        <v>801</v>
      </c>
      <c r="B7686" s="2" t="s">
        <v>893</v>
      </c>
      <c r="C7686" s="35">
        <v>19</v>
      </c>
    </row>
    <row r="7687" spans="1:3">
      <c r="A7687" t="s">
        <v>801</v>
      </c>
      <c r="B7687" s="2" t="s">
        <v>894</v>
      </c>
      <c r="C7687" s="35">
        <v>19</v>
      </c>
    </row>
    <row r="7688" spans="1:3">
      <c r="A7688" t="s">
        <v>801</v>
      </c>
      <c r="B7688" s="2" t="s">
        <v>895</v>
      </c>
      <c r="C7688" s="35">
        <v>3</v>
      </c>
    </row>
    <row r="7689" spans="1:3">
      <c r="A7689" t="s">
        <v>801</v>
      </c>
      <c r="B7689" s="2" t="s">
        <v>896</v>
      </c>
      <c r="C7689" s="35">
        <v>3</v>
      </c>
    </row>
    <row r="7690" spans="1:3">
      <c r="A7690" t="s">
        <v>801</v>
      </c>
      <c r="B7690" s="2" t="s">
        <v>819</v>
      </c>
      <c r="C7690" s="35">
        <v>1</v>
      </c>
    </row>
    <row r="7691" spans="1:3">
      <c r="A7691" t="s">
        <v>801</v>
      </c>
      <c r="B7691" s="2" t="s">
        <v>898</v>
      </c>
      <c r="C7691" s="35">
        <v>20</v>
      </c>
    </row>
    <row r="7692" spans="1:3">
      <c r="A7692" t="s">
        <v>801</v>
      </c>
      <c r="B7692" s="2" t="s">
        <v>900</v>
      </c>
      <c r="C7692" s="35">
        <v>3</v>
      </c>
    </row>
    <row r="7693" spans="1:3">
      <c r="A7693" t="s">
        <v>801</v>
      </c>
      <c r="B7693" s="2" t="s">
        <v>841</v>
      </c>
      <c r="C7693" s="35">
        <v>1</v>
      </c>
    </row>
    <row r="7694" spans="1:3">
      <c r="A7694" t="s">
        <v>801</v>
      </c>
      <c r="B7694" s="2" t="s">
        <v>842</v>
      </c>
      <c r="C7694" s="35">
        <v>1</v>
      </c>
    </row>
    <row r="7695" spans="1:3">
      <c r="A7695" t="s">
        <v>801</v>
      </c>
      <c r="B7695" s="2" t="s">
        <v>912</v>
      </c>
      <c r="C7695" s="35">
        <v>22</v>
      </c>
    </row>
    <row r="7696" spans="1:3">
      <c r="A7696" t="s">
        <v>801</v>
      </c>
      <c r="B7696" s="2" t="s">
        <v>854</v>
      </c>
      <c r="C7696" s="35">
        <v>3</v>
      </c>
    </row>
    <row r="7697" spans="1:3">
      <c r="A7697" t="s">
        <v>801</v>
      </c>
      <c r="B7697" s="2" t="s">
        <v>913</v>
      </c>
      <c r="C7697" s="35">
        <v>26</v>
      </c>
    </row>
    <row r="7698" spans="1:3">
      <c r="A7698" t="s">
        <v>802</v>
      </c>
      <c r="B7698" s="2" t="s">
        <v>914</v>
      </c>
      <c r="C7698" s="35">
        <v>9</v>
      </c>
    </row>
    <row r="7699" spans="1:3">
      <c r="A7699" t="s">
        <v>802</v>
      </c>
      <c r="B7699" s="2" t="s">
        <v>915</v>
      </c>
      <c r="C7699" s="35">
        <v>1</v>
      </c>
    </row>
    <row r="7700" spans="1:3">
      <c r="A7700" t="s">
        <v>802</v>
      </c>
      <c r="B7700" s="2" t="s">
        <v>906</v>
      </c>
      <c r="C7700" s="35">
        <v>9</v>
      </c>
    </row>
    <row r="7701" spans="1:3">
      <c r="A7701" t="s">
        <v>802</v>
      </c>
      <c r="B7701" s="2" t="s">
        <v>907</v>
      </c>
      <c r="C7701" s="35">
        <v>22</v>
      </c>
    </row>
    <row r="7702" spans="1:3">
      <c r="A7702" t="s">
        <v>802</v>
      </c>
      <c r="B7702" s="2" t="s">
        <v>908</v>
      </c>
      <c r="C7702" s="35">
        <v>23</v>
      </c>
    </row>
    <row r="7703" spans="1:3">
      <c r="A7703" t="s">
        <v>802</v>
      </c>
      <c r="B7703" s="2" t="s">
        <v>619</v>
      </c>
      <c r="C7703" s="35">
        <v>1</v>
      </c>
    </row>
    <row r="7704" spans="1:3">
      <c r="A7704" t="s">
        <v>802</v>
      </c>
      <c r="B7704" s="2" t="s">
        <v>663</v>
      </c>
      <c r="C7704" s="35">
        <v>1</v>
      </c>
    </row>
    <row r="7705" spans="1:3">
      <c r="A7705" t="s">
        <v>802</v>
      </c>
      <c r="B7705" s="2" t="s">
        <v>916</v>
      </c>
      <c r="C7705" s="35">
        <v>3</v>
      </c>
    </row>
    <row r="7706" spans="1:3">
      <c r="A7706" t="s">
        <v>802</v>
      </c>
      <c r="B7706" s="2" t="s">
        <v>882</v>
      </c>
      <c r="C7706" s="35">
        <v>3</v>
      </c>
    </row>
    <row r="7707" spans="1:3">
      <c r="A7707" t="s">
        <v>802</v>
      </c>
      <c r="B7707" s="2" t="s">
        <v>883</v>
      </c>
      <c r="C7707" s="35">
        <v>3</v>
      </c>
    </row>
    <row r="7708" spans="1:3">
      <c r="A7708" t="s">
        <v>802</v>
      </c>
      <c r="B7708" s="2" t="s">
        <v>884</v>
      </c>
      <c r="C7708" s="35">
        <v>3</v>
      </c>
    </row>
    <row r="7709" spans="1:3">
      <c r="A7709" t="s">
        <v>802</v>
      </c>
      <c r="B7709" s="2" t="s">
        <v>917</v>
      </c>
      <c r="C7709" s="35">
        <v>27</v>
      </c>
    </row>
    <row r="7710" spans="1:3">
      <c r="A7710" t="s">
        <v>802</v>
      </c>
      <c r="B7710" s="2" t="s">
        <v>885</v>
      </c>
      <c r="C7710" s="35">
        <v>3</v>
      </c>
    </row>
    <row r="7711" spans="1:3">
      <c r="A7711" t="s">
        <v>802</v>
      </c>
      <c r="B7711" s="2" t="s">
        <v>918</v>
      </c>
      <c r="C7711" s="35">
        <v>28</v>
      </c>
    </row>
    <row r="7712" spans="1:3">
      <c r="A7712" t="s">
        <v>802</v>
      </c>
      <c r="B7712" s="2" t="s">
        <v>919</v>
      </c>
      <c r="C7712" s="35">
        <v>28</v>
      </c>
    </row>
    <row r="7713" spans="1:3">
      <c r="A7713" t="s">
        <v>802</v>
      </c>
      <c r="B7713" s="2" t="s">
        <v>729</v>
      </c>
      <c r="C7713" s="35">
        <v>1</v>
      </c>
    </row>
    <row r="7714" spans="1:3">
      <c r="A7714" t="s">
        <v>802</v>
      </c>
      <c r="B7714" s="2" t="s">
        <v>920</v>
      </c>
      <c r="C7714" s="35">
        <v>3</v>
      </c>
    </row>
    <row r="7715" spans="1:3">
      <c r="A7715" t="s">
        <v>802</v>
      </c>
      <c r="B7715" s="2" t="s">
        <v>921</v>
      </c>
      <c r="C7715" s="35">
        <v>27</v>
      </c>
    </row>
    <row r="7716" spans="1:3">
      <c r="A7716" t="s">
        <v>802</v>
      </c>
      <c r="B7716" s="2" t="s">
        <v>762</v>
      </c>
      <c r="C7716" s="35">
        <v>3</v>
      </c>
    </row>
    <row r="7717" spans="1:3">
      <c r="A7717" t="s">
        <v>802</v>
      </c>
      <c r="B7717" s="2" t="s">
        <v>890</v>
      </c>
      <c r="C7717" s="35">
        <v>1</v>
      </c>
    </row>
    <row r="7718" spans="1:3">
      <c r="A7718" t="s">
        <v>802</v>
      </c>
      <c r="B7718" s="2" t="s">
        <v>922</v>
      </c>
      <c r="C7718" s="35">
        <v>3</v>
      </c>
    </row>
    <row r="7719" spans="1:3">
      <c r="A7719" t="s">
        <v>802</v>
      </c>
      <c r="B7719" s="2" t="s">
        <v>923</v>
      </c>
      <c r="C7719" s="35">
        <v>3</v>
      </c>
    </row>
    <row r="7720" spans="1:3">
      <c r="A7720" t="s">
        <v>802</v>
      </c>
      <c r="B7720" s="2" t="s">
        <v>924</v>
      </c>
      <c r="C7720" s="35">
        <v>3</v>
      </c>
    </row>
    <row r="7721" spans="1:3">
      <c r="A7721" t="s">
        <v>802</v>
      </c>
      <c r="B7721" s="2" t="s">
        <v>892</v>
      </c>
      <c r="C7721" s="35">
        <v>19</v>
      </c>
    </row>
    <row r="7722" spans="1:3">
      <c r="A7722" t="s">
        <v>802</v>
      </c>
      <c r="B7722" s="2" t="s">
        <v>893</v>
      </c>
      <c r="C7722" s="35">
        <v>19</v>
      </c>
    </row>
    <row r="7723" spans="1:3">
      <c r="A7723" t="s">
        <v>802</v>
      </c>
      <c r="B7723" s="2" t="s">
        <v>894</v>
      </c>
      <c r="C7723" s="35">
        <v>19</v>
      </c>
    </row>
    <row r="7724" spans="1:3">
      <c r="A7724" t="s">
        <v>802</v>
      </c>
      <c r="B7724" s="2" t="s">
        <v>895</v>
      </c>
      <c r="C7724" s="35">
        <v>3</v>
      </c>
    </row>
    <row r="7725" spans="1:3">
      <c r="A7725" t="s">
        <v>802</v>
      </c>
      <c r="B7725" s="2" t="s">
        <v>896</v>
      </c>
      <c r="C7725" s="35">
        <v>3</v>
      </c>
    </row>
    <row r="7726" spans="1:3">
      <c r="A7726" t="s">
        <v>802</v>
      </c>
      <c r="B7726" s="2" t="s">
        <v>819</v>
      </c>
      <c r="C7726" s="35">
        <v>1</v>
      </c>
    </row>
    <row r="7727" spans="1:3">
      <c r="A7727" t="s">
        <v>802</v>
      </c>
      <c r="B7727" s="2" t="s">
        <v>897</v>
      </c>
      <c r="C7727" s="35">
        <v>3</v>
      </c>
    </row>
    <row r="7728" spans="1:3">
      <c r="A7728" t="s">
        <v>802</v>
      </c>
      <c r="B7728" s="2" t="s">
        <v>925</v>
      </c>
      <c r="C7728" s="35">
        <v>28</v>
      </c>
    </row>
    <row r="7729" spans="1:3">
      <c r="A7729" t="s">
        <v>802</v>
      </c>
      <c r="B7729" s="2" t="s">
        <v>899</v>
      </c>
      <c r="C7729" s="35">
        <v>21</v>
      </c>
    </row>
    <row r="7730" spans="1:3">
      <c r="A7730" t="s">
        <v>802</v>
      </c>
      <c r="B7730" s="2" t="s">
        <v>900</v>
      </c>
      <c r="C7730" s="35">
        <v>3</v>
      </c>
    </row>
    <row r="7731" spans="1:3">
      <c r="A7731" t="s">
        <v>802</v>
      </c>
      <c r="B7731" s="2" t="s">
        <v>841</v>
      </c>
      <c r="C7731" s="35">
        <v>1</v>
      </c>
    </row>
    <row r="7732" spans="1:3">
      <c r="A7732" t="s">
        <v>802</v>
      </c>
      <c r="B7732" s="2" t="s">
        <v>842</v>
      </c>
      <c r="C7732" s="35">
        <v>1</v>
      </c>
    </row>
    <row r="7733" spans="1:3">
      <c r="A7733" t="s">
        <v>802</v>
      </c>
      <c r="B7733" s="2" t="s">
        <v>901</v>
      </c>
      <c r="C7733" s="35">
        <v>3</v>
      </c>
    </row>
    <row r="7734" spans="1:3">
      <c r="A7734" t="s">
        <v>802</v>
      </c>
      <c r="B7734" s="2" t="s">
        <v>912</v>
      </c>
      <c r="C7734" s="35">
        <v>22</v>
      </c>
    </row>
    <row r="7735" spans="1:3">
      <c r="A7735" t="s">
        <v>802</v>
      </c>
      <c r="B7735" s="2" t="s">
        <v>854</v>
      </c>
      <c r="C7735" s="35">
        <v>3</v>
      </c>
    </row>
    <row r="7736" spans="1:3">
      <c r="A7736" t="s">
        <v>802</v>
      </c>
      <c r="B7736" s="2" t="s">
        <v>868</v>
      </c>
      <c r="C7736" s="35">
        <v>5</v>
      </c>
    </row>
    <row r="7737" spans="1:3">
      <c r="A7737" t="s">
        <v>802</v>
      </c>
      <c r="B7737" s="2" t="s">
        <v>926</v>
      </c>
      <c r="C7737" s="35">
        <v>28</v>
      </c>
    </row>
    <row r="7738" spans="1:3">
      <c r="A7738" t="s">
        <v>911</v>
      </c>
      <c r="B7738" s="2" t="s">
        <v>907</v>
      </c>
      <c r="C7738" s="35">
        <v>22</v>
      </c>
    </row>
    <row r="7739" spans="1:3">
      <c r="A7739" t="s">
        <v>911</v>
      </c>
      <c r="B7739" s="2" t="s">
        <v>916</v>
      </c>
      <c r="C7739" s="35">
        <v>3</v>
      </c>
    </row>
    <row r="7740" spans="1:3">
      <c r="A7740" t="s">
        <v>911</v>
      </c>
      <c r="B7740" s="2" t="s">
        <v>729</v>
      </c>
      <c r="C7740" s="35">
        <v>1</v>
      </c>
    </row>
    <row r="7741" spans="1:3">
      <c r="A7741" t="s">
        <v>911</v>
      </c>
      <c r="B7741" s="2" t="s">
        <v>920</v>
      </c>
      <c r="C7741" s="35">
        <v>3</v>
      </c>
    </row>
    <row r="7742" spans="1:3">
      <c r="A7742" t="s">
        <v>911</v>
      </c>
      <c r="B7742" s="2" t="s">
        <v>909</v>
      </c>
      <c r="C7742" s="35">
        <v>24</v>
      </c>
    </row>
    <row r="7743" spans="1:3">
      <c r="A7743" t="s">
        <v>911</v>
      </c>
      <c r="B7743" s="2" t="s">
        <v>890</v>
      </c>
      <c r="C7743" s="35">
        <v>1</v>
      </c>
    </row>
    <row r="7744" spans="1:3">
      <c r="A7744" t="s">
        <v>911</v>
      </c>
      <c r="B7744" s="2" t="s">
        <v>922</v>
      </c>
      <c r="C7744" s="35">
        <v>3</v>
      </c>
    </row>
    <row r="7745" spans="1:3">
      <c r="A7745" t="s">
        <v>911</v>
      </c>
      <c r="B7745" s="2" t="s">
        <v>923</v>
      </c>
      <c r="C7745" s="35">
        <v>3</v>
      </c>
    </row>
    <row r="7746" spans="1:3">
      <c r="A7746" t="s">
        <v>911</v>
      </c>
      <c r="B7746" s="2" t="s">
        <v>924</v>
      </c>
      <c r="C7746" s="35">
        <v>3</v>
      </c>
    </row>
    <row r="7747" spans="1:3">
      <c r="A7747" t="s">
        <v>911</v>
      </c>
      <c r="B7747" s="2" t="s">
        <v>910</v>
      </c>
      <c r="C7747" s="35">
        <v>1</v>
      </c>
    </row>
    <row r="7748" spans="1:3">
      <c r="A7748" t="s">
        <v>911</v>
      </c>
      <c r="B7748" s="2" t="s">
        <v>898</v>
      </c>
      <c r="C7748" s="35">
        <v>20</v>
      </c>
    </row>
    <row r="7749" spans="1:3">
      <c r="A7749" t="s">
        <v>911</v>
      </c>
      <c r="B7749" s="2" t="s">
        <v>912</v>
      </c>
      <c r="C7749" s="35">
        <v>22</v>
      </c>
    </row>
    <row r="7750" spans="1:3">
      <c r="A7750" s="2" t="s">
        <v>803</v>
      </c>
      <c r="B7750" s="2" t="s">
        <v>908</v>
      </c>
      <c r="C7750" s="35">
        <v>23</v>
      </c>
    </row>
    <row r="7751" spans="1:3">
      <c r="A7751" s="2" t="s">
        <v>803</v>
      </c>
      <c r="B7751" s="2" t="s">
        <v>917</v>
      </c>
      <c r="C7751" s="35">
        <v>27</v>
      </c>
    </row>
    <row r="7752" spans="1:3">
      <c r="A7752" s="2" t="s">
        <v>803</v>
      </c>
      <c r="B7752" s="2" t="s">
        <v>921</v>
      </c>
      <c r="C7752" s="35">
        <v>27</v>
      </c>
    </row>
    <row r="7753" spans="1:3">
      <c r="A7753" s="2" t="s">
        <v>803</v>
      </c>
      <c r="B7753" s="2" t="s">
        <v>890</v>
      </c>
      <c r="C7753" s="35">
        <v>1</v>
      </c>
    </row>
    <row r="7754" spans="1:3">
      <c r="A7754" t="s">
        <v>804</v>
      </c>
      <c r="B7754" s="2" t="s">
        <v>606</v>
      </c>
      <c r="C7754" s="35">
        <v>1</v>
      </c>
    </row>
    <row r="7755" spans="1:3">
      <c r="A7755" t="s">
        <v>804</v>
      </c>
      <c r="B7755" s="2" t="s">
        <v>648</v>
      </c>
      <c r="C7755" s="35">
        <v>5</v>
      </c>
    </row>
    <row r="7756" spans="1:3">
      <c r="A7756" t="s">
        <v>804</v>
      </c>
      <c r="B7756" s="2" t="s">
        <v>729</v>
      </c>
      <c r="C7756" s="35">
        <v>1</v>
      </c>
    </row>
    <row r="7757" spans="1:3">
      <c r="A7757" t="s">
        <v>804</v>
      </c>
      <c r="B7757" s="2" t="s">
        <v>890</v>
      </c>
      <c r="C7757" s="35">
        <v>1</v>
      </c>
    </row>
    <row r="7758" spans="1:3">
      <c r="A7758" t="s">
        <v>804</v>
      </c>
      <c r="B7758" s="2" t="s">
        <v>819</v>
      </c>
      <c r="C7758" s="35">
        <v>1</v>
      </c>
    </row>
    <row r="7759" spans="1:3">
      <c r="A7759" t="s">
        <v>804</v>
      </c>
      <c r="B7759" s="2" t="s">
        <v>868</v>
      </c>
      <c r="C7759" s="35">
        <v>5</v>
      </c>
    </row>
    <row r="7760" spans="1:3">
      <c r="A7760" t="s">
        <v>805</v>
      </c>
      <c r="B7760" s="2" t="s">
        <v>606</v>
      </c>
      <c r="C7760" s="35">
        <v>1</v>
      </c>
    </row>
    <row r="7761" spans="1:3">
      <c r="A7761" t="s">
        <v>805</v>
      </c>
      <c r="B7761" s="2" t="s">
        <v>648</v>
      </c>
      <c r="C7761" s="35">
        <v>5</v>
      </c>
    </row>
    <row r="7762" spans="1:3">
      <c r="A7762" t="s">
        <v>805</v>
      </c>
      <c r="B7762" s="2" t="s">
        <v>917</v>
      </c>
      <c r="C7762" s="35">
        <v>27</v>
      </c>
    </row>
    <row r="7763" spans="1:3">
      <c r="A7763" t="s">
        <v>805</v>
      </c>
      <c r="B7763" s="2" t="s">
        <v>729</v>
      </c>
      <c r="C7763" s="35">
        <v>1</v>
      </c>
    </row>
    <row r="7764" spans="1:3">
      <c r="A7764" t="s">
        <v>805</v>
      </c>
      <c r="B7764" s="2" t="s">
        <v>921</v>
      </c>
      <c r="C7764" s="35">
        <v>27</v>
      </c>
    </row>
    <row r="7765" spans="1:3">
      <c r="A7765" t="s">
        <v>805</v>
      </c>
      <c r="B7765" s="2" t="s">
        <v>890</v>
      </c>
      <c r="C7765" s="35">
        <v>1</v>
      </c>
    </row>
    <row r="7766" spans="1:3">
      <c r="A7766" t="s">
        <v>805</v>
      </c>
      <c r="B7766" s="2" t="s">
        <v>819</v>
      </c>
      <c r="C7766" s="35">
        <v>1</v>
      </c>
    </row>
    <row r="7767" spans="1:3">
      <c r="A7767" t="s">
        <v>805</v>
      </c>
      <c r="B7767" s="2" t="s">
        <v>868</v>
      </c>
      <c r="C7767" s="35">
        <v>5</v>
      </c>
    </row>
    <row r="7768" spans="1:3">
      <c r="A7768" t="s">
        <v>892</v>
      </c>
      <c r="B7768" s="2" t="s">
        <v>914</v>
      </c>
      <c r="C7768" s="35">
        <v>9</v>
      </c>
    </row>
    <row r="7769" spans="1:3">
      <c r="A7769" t="s">
        <v>892</v>
      </c>
      <c r="B7769" s="2" t="s">
        <v>915</v>
      </c>
      <c r="C7769" s="35">
        <v>1</v>
      </c>
    </row>
    <row r="7770" spans="1:3">
      <c r="A7770" t="s">
        <v>892</v>
      </c>
      <c r="B7770" s="2" t="s">
        <v>906</v>
      </c>
      <c r="C7770" s="35">
        <v>9</v>
      </c>
    </row>
    <row r="7771" spans="1:3">
      <c r="A7771" t="s">
        <v>892</v>
      </c>
      <c r="B7771" s="2" t="s">
        <v>907</v>
      </c>
      <c r="C7771" s="35">
        <v>22</v>
      </c>
    </row>
    <row r="7772" spans="1:3">
      <c r="A7772" t="s">
        <v>892</v>
      </c>
      <c r="B7772" s="2" t="s">
        <v>908</v>
      </c>
      <c r="C7772" s="35">
        <v>23</v>
      </c>
    </row>
    <row r="7773" spans="1:3">
      <c r="A7773" t="s">
        <v>892</v>
      </c>
      <c r="B7773" s="2" t="s">
        <v>619</v>
      </c>
      <c r="C7773" s="35">
        <v>1</v>
      </c>
    </row>
    <row r="7774" spans="1:3">
      <c r="A7774" t="s">
        <v>892</v>
      </c>
      <c r="B7774" s="2" t="s">
        <v>663</v>
      </c>
      <c r="C7774" s="35">
        <v>1</v>
      </c>
    </row>
    <row r="7775" spans="1:3">
      <c r="A7775" t="s">
        <v>892</v>
      </c>
      <c r="B7775" s="2" t="s">
        <v>916</v>
      </c>
      <c r="C7775" s="35">
        <v>3</v>
      </c>
    </row>
    <row r="7776" spans="1:3">
      <c r="A7776" t="s">
        <v>892</v>
      </c>
      <c r="B7776" s="2" t="s">
        <v>882</v>
      </c>
      <c r="C7776" s="35">
        <v>3</v>
      </c>
    </row>
    <row r="7777" spans="1:3">
      <c r="A7777" t="s">
        <v>892</v>
      </c>
      <c r="B7777" s="2" t="s">
        <v>883</v>
      </c>
      <c r="C7777" s="35">
        <v>3</v>
      </c>
    </row>
    <row r="7778" spans="1:3">
      <c r="A7778" t="s">
        <v>892</v>
      </c>
      <c r="B7778" s="2" t="s">
        <v>884</v>
      </c>
      <c r="C7778" s="35">
        <v>3</v>
      </c>
    </row>
    <row r="7779" spans="1:3">
      <c r="A7779" t="s">
        <v>892</v>
      </c>
      <c r="B7779" s="2" t="s">
        <v>917</v>
      </c>
      <c r="C7779" s="35">
        <v>27</v>
      </c>
    </row>
    <row r="7780" spans="1:3">
      <c r="A7780" t="s">
        <v>892</v>
      </c>
      <c r="B7780" s="2" t="s">
        <v>885</v>
      </c>
      <c r="C7780" s="35">
        <v>3</v>
      </c>
    </row>
    <row r="7781" spans="1:3">
      <c r="A7781" t="s">
        <v>892</v>
      </c>
      <c r="B7781" s="2" t="s">
        <v>918</v>
      </c>
      <c r="C7781" s="35">
        <v>28</v>
      </c>
    </row>
    <row r="7782" spans="1:3">
      <c r="A7782" t="s">
        <v>892</v>
      </c>
      <c r="B7782" s="2" t="s">
        <v>919</v>
      </c>
      <c r="C7782" s="35">
        <v>28</v>
      </c>
    </row>
    <row r="7783" spans="1:3">
      <c r="A7783" t="s">
        <v>892</v>
      </c>
      <c r="B7783" s="2" t="s">
        <v>729</v>
      </c>
      <c r="C7783" s="35">
        <v>1</v>
      </c>
    </row>
    <row r="7784" spans="1:3">
      <c r="A7784" t="s">
        <v>892</v>
      </c>
      <c r="B7784" s="2" t="s">
        <v>920</v>
      </c>
      <c r="C7784" s="35">
        <v>3</v>
      </c>
    </row>
    <row r="7785" spans="1:3">
      <c r="A7785" t="s">
        <v>892</v>
      </c>
      <c r="B7785" s="2" t="s">
        <v>921</v>
      </c>
      <c r="C7785" s="35">
        <v>27</v>
      </c>
    </row>
    <row r="7786" spans="1:3">
      <c r="A7786" t="s">
        <v>892</v>
      </c>
      <c r="B7786" s="2" t="s">
        <v>762</v>
      </c>
      <c r="C7786" s="35">
        <v>3</v>
      </c>
    </row>
    <row r="7787" spans="1:3">
      <c r="A7787" t="s">
        <v>892</v>
      </c>
      <c r="B7787" s="2" t="s">
        <v>890</v>
      </c>
      <c r="C7787" s="35">
        <v>1</v>
      </c>
    </row>
    <row r="7788" spans="1:3">
      <c r="A7788" t="s">
        <v>892</v>
      </c>
      <c r="B7788" s="2" t="s">
        <v>922</v>
      </c>
      <c r="C7788" s="35">
        <v>3</v>
      </c>
    </row>
    <row r="7789" spans="1:3">
      <c r="A7789" t="s">
        <v>892</v>
      </c>
      <c r="B7789" s="2" t="s">
        <v>923</v>
      </c>
      <c r="C7789" s="35">
        <v>3</v>
      </c>
    </row>
    <row r="7790" spans="1:3">
      <c r="A7790" t="s">
        <v>892</v>
      </c>
      <c r="B7790" s="2" t="s">
        <v>924</v>
      </c>
      <c r="C7790" s="35">
        <v>3</v>
      </c>
    </row>
    <row r="7791" spans="1:3">
      <c r="A7791" t="s">
        <v>892</v>
      </c>
      <c r="B7791" s="2" t="s">
        <v>892</v>
      </c>
      <c r="C7791" s="35">
        <v>19</v>
      </c>
    </row>
    <row r="7792" spans="1:3">
      <c r="A7792" t="s">
        <v>892</v>
      </c>
      <c r="B7792" s="2" t="s">
        <v>893</v>
      </c>
      <c r="C7792" s="35">
        <v>19</v>
      </c>
    </row>
    <row r="7793" spans="1:3">
      <c r="A7793" t="s">
        <v>892</v>
      </c>
      <c r="B7793" s="2" t="s">
        <v>894</v>
      </c>
      <c r="C7793" s="35">
        <v>19</v>
      </c>
    </row>
    <row r="7794" spans="1:3">
      <c r="A7794" t="s">
        <v>892</v>
      </c>
      <c r="B7794" s="2" t="s">
        <v>895</v>
      </c>
      <c r="C7794" s="35">
        <v>3</v>
      </c>
    </row>
    <row r="7795" spans="1:3">
      <c r="A7795" t="s">
        <v>892</v>
      </c>
      <c r="B7795" s="2" t="s">
        <v>896</v>
      </c>
      <c r="C7795" s="35">
        <v>3</v>
      </c>
    </row>
    <row r="7796" spans="1:3">
      <c r="A7796" t="s">
        <v>892</v>
      </c>
      <c r="B7796" s="2" t="s">
        <v>819</v>
      </c>
      <c r="C7796" s="35">
        <v>1</v>
      </c>
    </row>
    <row r="7797" spans="1:3">
      <c r="A7797" t="s">
        <v>892</v>
      </c>
      <c r="B7797" s="2" t="s">
        <v>897</v>
      </c>
      <c r="C7797" s="35">
        <v>3</v>
      </c>
    </row>
    <row r="7798" spans="1:3">
      <c r="A7798" t="s">
        <v>892</v>
      </c>
      <c r="B7798" s="2" t="s">
        <v>925</v>
      </c>
      <c r="C7798" s="35">
        <v>28</v>
      </c>
    </row>
    <row r="7799" spans="1:3">
      <c r="A7799" t="s">
        <v>892</v>
      </c>
      <c r="B7799" s="2" t="s">
        <v>899</v>
      </c>
      <c r="C7799" s="35">
        <v>21</v>
      </c>
    </row>
    <row r="7800" spans="1:3">
      <c r="A7800" t="s">
        <v>892</v>
      </c>
      <c r="B7800" s="2" t="s">
        <v>900</v>
      </c>
      <c r="C7800" s="35">
        <v>3</v>
      </c>
    </row>
    <row r="7801" spans="1:3">
      <c r="A7801" t="s">
        <v>892</v>
      </c>
      <c r="B7801" s="2" t="s">
        <v>841</v>
      </c>
      <c r="C7801" s="35">
        <v>1</v>
      </c>
    </row>
    <row r="7802" spans="1:3">
      <c r="A7802" t="s">
        <v>892</v>
      </c>
      <c r="B7802" s="2" t="s">
        <v>842</v>
      </c>
      <c r="C7802" s="35">
        <v>1</v>
      </c>
    </row>
    <row r="7803" spans="1:3">
      <c r="A7803" t="s">
        <v>892</v>
      </c>
      <c r="B7803" s="2" t="s">
        <v>901</v>
      </c>
      <c r="C7803" s="35">
        <v>3</v>
      </c>
    </row>
    <row r="7804" spans="1:3">
      <c r="A7804" t="s">
        <v>892</v>
      </c>
      <c r="B7804" s="2" t="s">
        <v>912</v>
      </c>
      <c r="C7804" s="35">
        <v>22</v>
      </c>
    </row>
    <row r="7805" spans="1:3">
      <c r="A7805" t="s">
        <v>892</v>
      </c>
      <c r="B7805" s="2" t="s">
        <v>854</v>
      </c>
      <c r="C7805" s="35">
        <v>3</v>
      </c>
    </row>
    <row r="7806" spans="1:3">
      <c r="A7806" t="s">
        <v>892</v>
      </c>
      <c r="B7806" s="2" t="s">
        <v>868</v>
      </c>
      <c r="C7806" s="35">
        <v>5</v>
      </c>
    </row>
    <row r="7807" spans="1:3">
      <c r="A7807" t="s">
        <v>892</v>
      </c>
      <c r="B7807" s="2" t="s">
        <v>926</v>
      </c>
      <c r="C7807" s="35">
        <v>28</v>
      </c>
    </row>
    <row r="7808" spans="1:3">
      <c r="A7808" t="s">
        <v>893</v>
      </c>
      <c r="B7808" s="2" t="s">
        <v>879</v>
      </c>
      <c r="C7808" s="35">
        <v>3</v>
      </c>
    </row>
    <row r="7809" spans="1:3">
      <c r="A7809" t="s">
        <v>893</v>
      </c>
      <c r="B7809" s="2" t="s">
        <v>914</v>
      </c>
      <c r="C7809" s="35">
        <v>9</v>
      </c>
    </row>
    <row r="7810" spans="1:3">
      <c r="A7810" t="s">
        <v>893</v>
      </c>
      <c r="B7810" s="2" t="s">
        <v>915</v>
      </c>
      <c r="C7810" s="35">
        <v>1</v>
      </c>
    </row>
    <row r="7811" spans="1:3">
      <c r="A7811" t="s">
        <v>893</v>
      </c>
      <c r="B7811" s="2" t="s">
        <v>906</v>
      </c>
      <c r="C7811" s="35">
        <v>9</v>
      </c>
    </row>
    <row r="7812" spans="1:3">
      <c r="A7812" t="s">
        <v>893</v>
      </c>
      <c r="B7812" s="2" t="s">
        <v>907</v>
      </c>
      <c r="C7812" s="35">
        <v>22</v>
      </c>
    </row>
    <row r="7813" spans="1:3">
      <c r="A7813" t="s">
        <v>893</v>
      </c>
      <c r="B7813" s="2" t="s">
        <v>908</v>
      </c>
      <c r="C7813" s="35">
        <v>23</v>
      </c>
    </row>
    <row r="7814" spans="1:3">
      <c r="A7814" t="s">
        <v>893</v>
      </c>
      <c r="B7814" s="2" t="s">
        <v>663</v>
      </c>
      <c r="C7814" s="35">
        <v>1</v>
      </c>
    </row>
    <row r="7815" spans="1:3">
      <c r="A7815" t="s">
        <v>893</v>
      </c>
      <c r="B7815" s="2" t="s">
        <v>916</v>
      </c>
      <c r="C7815" s="35">
        <v>3</v>
      </c>
    </row>
    <row r="7816" spans="1:3">
      <c r="A7816" t="s">
        <v>893</v>
      </c>
      <c r="B7816" s="2" t="s">
        <v>882</v>
      </c>
      <c r="C7816" s="35">
        <v>3</v>
      </c>
    </row>
    <row r="7817" spans="1:3">
      <c r="A7817" t="s">
        <v>893</v>
      </c>
      <c r="B7817" s="2" t="s">
        <v>883</v>
      </c>
      <c r="C7817" s="35">
        <v>3</v>
      </c>
    </row>
    <row r="7818" spans="1:3">
      <c r="A7818" t="s">
        <v>893</v>
      </c>
      <c r="B7818" s="2" t="s">
        <v>884</v>
      </c>
      <c r="C7818" s="35">
        <v>3</v>
      </c>
    </row>
    <row r="7819" spans="1:3">
      <c r="A7819" t="s">
        <v>893</v>
      </c>
      <c r="B7819" s="2" t="s">
        <v>917</v>
      </c>
      <c r="C7819" s="35">
        <v>27</v>
      </c>
    </row>
    <row r="7820" spans="1:3">
      <c r="A7820" t="s">
        <v>893</v>
      </c>
      <c r="B7820" s="2" t="s">
        <v>885</v>
      </c>
      <c r="C7820" s="35">
        <v>3</v>
      </c>
    </row>
    <row r="7821" spans="1:3">
      <c r="A7821" t="s">
        <v>893</v>
      </c>
      <c r="B7821" s="2" t="s">
        <v>918</v>
      </c>
      <c r="C7821" s="35">
        <v>28</v>
      </c>
    </row>
    <row r="7822" spans="1:3">
      <c r="A7822" t="s">
        <v>893</v>
      </c>
      <c r="B7822" s="2" t="s">
        <v>919</v>
      </c>
      <c r="C7822" s="35">
        <v>28</v>
      </c>
    </row>
    <row r="7823" spans="1:3">
      <c r="A7823" t="s">
        <v>893</v>
      </c>
      <c r="B7823" s="2" t="s">
        <v>729</v>
      </c>
      <c r="C7823" s="35">
        <v>1</v>
      </c>
    </row>
    <row r="7824" spans="1:3">
      <c r="A7824" t="s">
        <v>893</v>
      </c>
      <c r="B7824" s="2" t="s">
        <v>920</v>
      </c>
      <c r="C7824" s="35">
        <v>3</v>
      </c>
    </row>
    <row r="7825" spans="1:3">
      <c r="A7825" t="s">
        <v>893</v>
      </c>
      <c r="B7825" s="2" t="s">
        <v>921</v>
      </c>
      <c r="C7825" s="35">
        <v>27</v>
      </c>
    </row>
    <row r="7826" spans="1:3">
      <c r="A7826" t="s">
        <v>893</v>
      </c>
      <c r="B7826" s="2" t="s">
        <v>762</v>
      </c>
      <c r="C7826" s="35">
        <v>3</v>
      </c>
    </row>
    <row r="7827" spans="1:3">
      <c r="A7827" t="s">
        <v>893</v>
      </c>
      <c r="B7827" s="2" t="s">
        <v>890</v>
      </c>
      <c r="C7827" s="35">
        <v>1</v>
      </c>
    </row>
    <row r="7828" spans="1:3">
      <c r="A7828" t="s">
        <v>893</v>
      </c>
      <c r="B7828" s="2" t="s">
        <v>922</v>
      </c>
      <c r="C7828" s="35">
        <v>3</v>
      </c>
    </row>
    <row r="7829" spans="1:3">
      <c r="A7829" t="s">
        <v>893</v>
      </c>
      <c r="B7829" s="2" t="s">
        <v>923</v>
      </c>
      <c r="C7829" s="35">
        <v>3</v>
      </c>
    </row>
    <row r="7830" spans="1:3">
      <c r="A7830" t="s">
        <v>893</v>
      </c>
      <c r="B7830" s="2" t="s">
        <v>924</v>
      </c>
      <c r="C7830" s="35">
        <v>3</v>
      </c>
    </row>
    <row r="7831" spans="1:3">
      <c r="A7831" t="s">
        <v>893</v>
      </c>
      <c r="B7831" s="2" t="s">
        <v>892</v>
      </c>
      <c r="C7831" s="35">
        <v>19</v>
      </c>
    </row>
    <row r="7832" spans="1:3">
      <c r="A7832" t="s">
        <v>893</v>
      </c>
      <c r="B7832" s="2" t="s">
        <v>893</v>
      </c>
      <c r="C7832" s="35">
        <v>19</v>
      </c>
    </row>
    <row r="7833" spans="1:3">
      <c r="A7833" t="s">
        <v>893</v>
      </c>
      <c r="B7833" s="2" t="s">
        <v>894</v>
      </c>
      <c r="C7833" s="35">
        <v>19</v>
      </c>
    </row>
    <row r="7834" spans="1:3">
      <c r="A7834" t="s">
        <v>893</v>
      </c>
      <c r="B7834" s="2" t="s">
        <v>895</v>
      </c>
      <c r="C7834" s="35">
        <v>3</v>
      </c>
    </row>
    <row r="7835" spans="1:3">
      <c r="A7835" t="s">
        <v>893</v>
      </c>
      <c r="B7835" s="2" t="s">
        <v>896</v>
      </c>
      <c r="C7835" s="35">
        <v>3</v>
      </c>
    </row>
    <row r="7836" spans="1:3">
      <c r="A7836" t="s">
        <v>893</v>
      </c>
      <c r="B7836" s="2" t="s">
        <v>819</v>
      </c>
      <c r="C7836" s="35">
        <v>1</v>
      </c>
    </row>
    <row r="7837" spans="1:3">
      <c r="A7837" t="s">
        <v>893</v>
      </c>
      <c r="B7837" s="2" t="s">
        <v>897</v>
      </c>
      <c r="C7837" s="35">
        <v>3</v>
      </c>
    </row>
    <row r="7838" spans="1:3">
      <c r="A7838" t="s">
        <v>893</v>
      </c>
      <c r="B7838" s="2" t="s">
        <v>925</v>
      </c>
      <c r="C7838" s="35">
        <v>28</v>
      </c>
    </row>
    <row r="7839" spans="1:3">
      <c r="A7839" t="s">
        <v>893</v>
      </c>
      <c r="B7839" s="2" t="s">
        <v>899</v>
      </c>
      <c r="C7839" s="35">
        <v>21</v>
      </c>
    </row>
    <row r="7840" spans="1:3">
      <c r="A7840" t="s">
        <v>893</v>
      </c>
      <c r="B7840" s="2" t="s">
        <v>900</v>
      </c>
      <c r="C7840" s="35">
        <v>3</v>
      </c>
    </row>
    <row r="7841" spans="1:3">
      <c r="A7841" t="s">
        <v>893</v>
      </c>
      <c r="B7841" s="2" t="s">
        <v>841</v>
      </c>
      <c r="C7841" s="35">
        <v>1</v>
      </c>
    </row>
    <row r="7842" spans="1:3">
      <c r="A7842" t="s">
        <v>893</v>
      </c>
      <c r="B7842" s="2" t="s">
        <v>842</v>
      </c>
      <c r="C7842" s="35">
        <v>1</v>
      </c>
    </row>
    <row r="7843" spans="1:3">
      <c r="A7843" t="s">
        <v>893</v>
      </c>
      <c r="B7843" s="2" t="s">
        <v>901</v>
      </c>
      <c r="C7843" s="35">
        <v>3</v>
      </c>
    </row>
    <row r="7844" spans="1:3">
      <c r="A7844" t="s">
        <v>893</v>
      </c>
      <c r="B7844" s="2" t="s">
        <v>912</v>
      </c>
      <c r="C7844" s="35">
        <v>22</v>
      </c>
    </row>
    <row r="7845" spans="1:3">
      <c r="A7845" t="s">
        <v>893</v>
      </c>
      <c r="B7845" s="2" t="s">
        <v>854</v>
      </c>
      <c r="C7845" s="35">
        <v>3</v>
      </c>
    </row>
    <row r="7846" spans="1:3">
      <c r="A7846" t="s">
        <v>893</v>
      </c>
      <c r="B7846" s="2" t="s">
        <v>868</v>
      </c>
      <c r="C7846" s="35">
        <v>5</v>
      </c>
    </row>
    <row r="7847" spans="1:3">
      <c r="A7847" t="s">
        <v>893</v>
      </c>
      <c r="B7847" s="2" t="s">
        <v>926</v>
      </c>
      <c r="C7847" s="35">
        <v>28</v>
      </c>
    </row>
    <row r="7848" spans="1:3">
      <c r="A7848" t="s">
        <v>894</v>
      </c>
      <c r="B7848" s="2" t="s">
        <v>914</v>
      </c>
      <c r="C7848" s="35">
        <v>9</v>
      </c>
    </row>
    <row r="7849" spans="1:3">
      <c r="A7849" t="s">
        <v>894</v>
      </c>
      <c r="B7849" s="2" t="s">
        <v>915</v>
      </c>
      <c r="C7849" s="35">
        <v>1</v>
      </c>
    </row>
    <row r="7850" spans="1:3">
      <c r="A7850" t="s">
        <v>894</v>
      </c>
      <c r="B7850" s="2" t="s">
        <v>906</v>
      </c>
      <c r="C7850" s="35">
        <v>9</v>
      </c>
    </row>
    <row r="7851" spans="1:3">
      <c r="A7851" t="s">
        <v>894</v>
      </c>
      <c r="B7851" s="2" t="s">
        <v>907</v>
      </c>
      <c r="C7851" s="35">
        <v>22</v>
      </c>
    </row>
    <row r="7852" spans="1:3">
      <c r="A7852" t="s">
        <v>894</v>
      </c>
      <c r="B7852" s="2" t="s">
        <v>908</v>
      </c>
      <c r="C7852" s="35">
        <v>23</v>
      </c>
    </row>
    <row r="7853" spans="1:3">
      <c r="A7853" t="s">
        <v>894</v>
      </c>
      <c r="B7853" s="2" t="s">
        <v>619</v>
      </c>
      <c r="C7853" s="35">
        <v>1</v>
      </c>
    </row>
    <row r="7854" spans="1:3">
      <c r="A7854" t="s">
        <v>894</v>
      </c>
      <c r="B7854" s="2" t="s">
        <v>663</v>
      </c>
      <c r="C7854" s="35">
        <v>1</v>
      </c>
    </row>
    <row r="7855" spans="1:3">
      <c r="A7855" t="s">
        <v>894</v>
      </c>
      <c r="B7855" s="2" t="s">
        <v>916</v>
      </c>
      <c r="C7855" s="35">
        <v>3</v>
      </c>
    </row>
    <row r="7856" spans="1:3">
      <c r="A7856" t="s">
        <v>894</v>
      </c>
      <c r="B7856" s="2" t="s">
        <v>882</v>
      </c>
      <c r="C7856" s="35">
        <v>3</v>
      </c>
    </row>
    <row r="7857" spans="1:3">
      <c r="A7857" t="s">
        <v>894</v>
      </c>
      <c r="B7857" s="2" t="s">
        <v>883</v>
      </c>
      <c r="C7857" s="35">
        <v>3</v>
      </c>
    </row>
    <row r="7858" spans="1:3">
      <c r="A7858" t="s">
        <v>894</v>
      </c>
      <c r="B7858" s="2" t="s">
        <v>884</v>
      </c>
      <c r="C7858" s="35">
        <v>3</v>
      </c>
    </row>
    <row r="7859" spans="1:3">
      <c r="A7859" t="s">
        <v>894</v>
      </c>
      <c r="B7859" s="2" t="s">
        <v>917</v>
      </c>
      <c r="C7859" s="35">
        <v>27</v>
      </c>
    </row>
    <row r="7860" spans="1:3">
      <c r="A7860" t="s">
        <v>894</v>
      </c>
      <c r="B7860" s="2" t="s">
        <v>885</v>
      </c>
      <c r="C7860" s="35">
        <v>3</v>
      </c>
    </row>
    <row r="7861" spans="1:3">
      <c r="A7861" t="s">
        <v>894</v>
      </c>
      <c r="B7861" s="2" t="s">
        <v>918</v>
      </c>
      <c r="C7861" s="35">
        <v>28</v>
      </c>
    </row>
    <row r="7862" spans="1:3">
      <c r="A7862" t="s">
        <v>894</v>
      </c>
      <c r="B7862" s="2" t="s">
        <v>919</v>
      </c>
      <c r="C7862" s="35">
        <v>28</v>
      </c>
    </row>
    <row r="7863" spans="1:3">
      <c r="A7863" t="s">
        <v>894</v>
      </c>
      <c r="B7863" s="2" t="s">
        <v>729</v>
      </c>
      <c r="C7863" s="35">
        <v>1</v>
      </c>
    </row>
    <row r="7864" spans="1:3">
      <c r="A7864" t="s">
        <v>894</v>
      </c>
      <c r="B7864" s="2" t="s">
        <v>920</v>
      </c>
      <c r="C7864" s="35">
        <v>3</v>
      </c>
    </row>
    <row r="7865" spans="1:3">
      <c r="A7865" t="s">
        <v>894</v>
      </c>
      <c r="B7865" s="2" t="s">
        <v>921</v>
      </c>
      <c r="C7865" s="35">
        <v>27</v>
      </c>
    </row>
    <row r="7866" spans="1:3">
      <c r="A7866" t="s">
        <v>894</v>
      </c>
      <c r="B7866" s="2" t="s">
        <v>762</v>
      </c>
      <c r="C7866" s="35">
        <v>3</v>
      </c>
    </row>
    <row r="7867" spans="1:3">
      <c r="A7867" t="s">
        <v>894</v>
      </c>
      <c r="B7867" s="2" t="s">
        <v>890</v>
      </c>
      <c r="C7867" s="35">
        <v>1</v>
      </c>
    </row>
    <row r="7868" spans="1:3">
      <c r="A7868" t="s">
        <v>894</v>
      </c>
      <c r="B7868" s="2" t="s">
        <v>922</v>
      </c>
      <c r="C7868" s="35">
        <v>3</v>
      </c>
    </row>
    <row r="7869" spans="1:3">
      <c r="A7869" t="s">
        <v>894</v>
      </c>
      <c r="B7869" s="2" t="s">
        <v>923</v>
      </c>
      <c r="C7869" s="35">
        <v>3</v>
      </c>
    </row>
    <row r="7870" spans="1:3">
      <c r="A7870" t="s">
        <v>894</v>
      </c>
      <c r="B7870" s="2" t="s">
        <v>924</v>
      </c>
      <c r="C7870" s="35">
        <v>3</v>
      </c>
    </row>
    <row r="7871" spans="1:3">
      <c r="A7871" t="s">
        <v>894</v>
      </c>
      <c r="B7871" s="2" t="s">
        <v>892</v>
      </c>
      <c r="C7871" s="35">
        <v>19</v>
      </c>
    </row>
    <row r="7872" spans="1:3">
      <c r="A7872" t="s">
        <v>894</v>
      </c>
      <c r="B7872" s="2" t="s">
        <v>893</v>
      </c>
      <c r="C7872" s="35">
        <v>19</v>
      </c>
    </row>
    <row r="7873" spans="1:3">
      <c r="A7873" t="s">
        <v>894</v>
      </c>
      <c r="B7873" s="2" t="s">
        <v>894</v>
      </c>
      <c r="C7873" s="35">
        <v>19</v>
      </c>
    </row>
    <row r="7874" spans="1:3">
      <c r="A7874" t="s">
        <v>894</v>
      </c>
      <c r="B7874" s="2" t="s">
        <v>895</v>
      </c>
      <c r="C7874" s="35">
        <v>3</v>
      </c>
    </row>
    <row r="7875" spans="1:3">
      <c r="A7875" t="s">
        <v>894</v>
      </c>
      <c r="B7875" s="2" t="s">
        <v>896</v>
      </c>
      <c r="C7875" s="35">
        <v>3</v>
      </c>
    </row>
    <row r="7876" spans="1:3">
      <c r="A7876" t="s">
        <v>894</v>
      </c>
      <c r="B7876" s="2" t="s">
        <v>819</v>
      </c>
      <c r="C7876" s="35">
        <v>1</v>
      </c>
    </row>
    <row r="7877" spans="1:3">
      <c r="A7877" t="s">
        <v>894</v>
      </c>
      <c r="B7877" s="2" t="s">
        <v>897</v>
      </c>
      <c r="C7877" s="35">
        <v>3</v>
      </c>
    </row>
    <row r="7878" spans="1:3">
      <c r="A7878" t="s">
        <v>894</v>
      </c>
      <c r="B7878" s="2" t="s">
        <v>925</v>
      </c>
      <c r="C7878" s="35">
        <v>28</v>
      </c>
    </row>
    <row r="7879" spans="1:3">
      <c r="A7879" t="s">
        <v>894</v>
      </c>
      <c r="B7879" s="2" t="s">
        <v>899</v>
      </c>
      <c r="C7879" s="35">
        <v>21</v>
      </c>
    </row>
    <row r="7880" spans="1:3">
      <c r="A7880" t="s">
        <v>894</v>
      </c>
      <c r="B7880" s="2" t="s">
        <v>900</v>
      </c>
      <c r="C7880" s="35">
        <v>3</v>
      </c>
    </row>
    <row r="7881" spans="1:3">
      <c r="A7881" t="s">
        <v>894</v>
      </c>
      <c r="B7881" s="2" t="s">
        <v>841</v>
      </c>
      <c r="C7881" s="35">
        <v>1</v>
      </c>
    </row>
    <row r="7882" spans="1:3">
      <c r="A7882" t="s">
        <v>894</v>
      </c>
      <c r="B7882" s="2" t="s">
        <v>842</v>
      </c>
      <c r="C7882" s="35">
        <v>1</v>
      </c>
    </row>
    <row r="7883" spans="1:3">
      <c r="A7883" t="s">
        <v>894</v>
      </c>
      <c r="B7883" s="2" t="s">
        <v>901</v>
      </c>
      <c r="C7883" s="35">
        <v>3</v>
      </c>
    </row>
    <row r="7884" spans="1:3">
      <c r="A7884" t="s">
        <v>894</v>
      </c>
      <c r="B7884" s="2" t="s">
        <v>912</v>
      </c>
      <c r="C7884" s="35">
        <v>22</v>
      </c>
    </row>
    <row r="7885" spans="1:3">
      <c r="A7885" t="s">
        <v>894</v>
      </c>
      <c r="B7885" s="2" t="s">
        <v>854</v>
      </c>
      <c r="C7885" s="35">
        <v>3</v>
      </c>
    </row>
    <row r="7886" spans="1:3">
      <c r="A7886" t="s">
        <v>894</v>
      </c>
      <c r="B7886" s="2" t="s">
        <v>868</v>
      </c>
      <c r="C7886" s="35">
        <v>5</v>
      </c>
    </row>
    <row r="7887" spans="1:3">
      <c r="A7887" t="s">
        <v>894</v>
      </c>
      <c r="B7887" s="2" t="s">
        <v>926</v>
      </c>
      <c r="C7887" s="35">
        <v>28</v>
      </c>
    </row>
    <row r="7888" spans="1:3">
      <c r="A7888" t="s">
        <v>806</v>
      </c>
      <c r="B7888" s="2" t="s">
        <v>879</v>
      </c>
      <c r="C7888" s="35">
        <v>3</v>
      </c>
    </row>
    <row r="7889" spans="1:3">
      <c r="A7889" t="s">
        <v>806</v>
      </c>
      <c r="B7889" s="2" t="s">
        <v>914</v>
      </c>
      <c r="C7889" s="35">
        <v>9</v>
      </c>
    </row>
    <row r="7890" spans="1:3">
      <c r="A7890" t="s">
        <v>806</v>
      </c>
      <c r="B7890" s="2" t="s">
        <v>915</v>
      </c>
      <c r="C7890" s="35">
        <v>1</v>
      </c>
    </row>
    <row r="7891" spans="1:3">
      <c r="A7891" t="s">
        <v>806</v>
      </c>
      <c r="B7891" s="2" t="s">
        <v>906</v>
      </c>
      <c r="C7891" s="35">
        <v>9</v>
      </c>
    </row>
    <row r="7892" spans="1:3">
      <c r="A7892" t="s">
        <v>806</v>
      </c>
      <c r="B7892" s="2" t="s">
        <v>907</v>
      </c>
      <c r="C7892" s="35">
        <v>22</v>
      </c>
    </row>
    <row r="7893" spans="1:3">
      <c r="A7893" t="s">
        <v>806</v>
      </c>
      <c r="B7893" s="2" t="s">
        <v>908</v>
      </c>
      <c r="C7893" s="35">
        <v>23</v>
      </c>
    </row>
    <row r="7894" spans="1:3">
      <c r="A7894" t="s">
        <v>806</v>
      </c>
      <c r="B7894" s="2" t="s">
        <v>663</v>
      </c>
      <c r="C7894" s="35">
        <v>1</v>
      </c>
    </row>
    <row r="7895" spans="1:3">
      <c r="A7895" t="s">
        <v>806</v>
      </c>
      <c r="B7895" s="2" t="s">
        <v>916</v>
      </c>
      <c r="C7895" s="35">
        <v>3</v>
      </c>
    </row>
    <row r="7896" spans="1:3">
      <c r="A7896" t="s">
        <v>806</v>
      </c>
      <c r="B7896" s="2" t="s">
        <v>882</v>
      </c>
      <c r="C7896" s="35">
        <v>3</v>
      </c>
    </row>
    <row r="7897" spans="1:3">
      <c r="A7897" t="s">
        <v>806</v>
      </c>
      <c r="B7897" s="2" t="s">
        <v>883</v>
      </c>
      <c r="C7897" s="35">
        <v>3</v>
      </c>
    </row>
    <row r="7898" spans="1:3">
      <c r="A7898" t="s">
        <v>806</v>
      </c>
      <c r="B7898" s="2" t="s">
        <v>884</v>
      </c>
      <c r="C7898" s="35">
        <v>3</v>
      </c>
    </row>
    <row r="7899" spans="1:3">
      <c r="A7899" t="s">
        <v>806</v>
      </c>
      <c r="B7899" s="2" t="s">
        <v>917</v>
      </c>
      <c r="C7899" s="35">
        <v>27</v>
      </c>
    </row>
    <row r="7900" spans="1:3">
      <c r="A7900" t="s">
        <v>806</v>
      </c>
      <c r="B7900" s="2" t="s">
        <v>885</v>
      </c>
      <c r="C7900" s="35">
        <v>3</v>
      </c>
    </row>
    <row r="7901" spans="1:3">
      <c r="A7901" t="s">
        <v>806</v>
      </c>
      <c r="B7901" s="2" t="s">
        <v>918</v>
      </c>
      <c r="C7901" s="35">
        <v>28</v>
      </c>
    </row>
    <row r="7902" spans="1:3">
      <c r="A7902" t="s">
        <v>806</v>
      </c>
      <c r="B7902" s="2" t="s">
        <v>919</v>
      </c>
      <c r="C7902" s="35">
        <v>28</v>
      </c>
    </row>
    <row r="7903" spans="1:3">
      <c r="A7903" t="s">
        <v>806</v>
      </c>
      <c r="B7903" s="2" t="s">
        <v>920</v>
      </c>
      <c r="C7903" s="35">
        <v>3</v>
      </c>
    </row>
    <row r="7904" spans="1:3">
      <c r="A7904" t="s">
        <v>806</v>
      </c>
      <c r="B7904" s="2" t="s">
        <v>921</v>
      </c>
      <c r="C7904" s="35">
        <v>27</v>
      </c>
    </row>
    <row r="7905" spans="1:3">
      <c r="A7905" t="s">
        <v>806</v>
      </c>
      <c r="B7905" s="2" t="s">
        <v>762</v>
      </c>
      <c r="C7905" s="35">
        <v>3</v>
      </c>
    </row>
    <row r="7906" spans="1:3">
      <c r="A7906" t="s">
        <v>806</v>
      </c>
      <c r="B7906" s="2" t="s">
        <v>922</v>
      </c>
      <c r="C7906" s="35">
        <v>3</v>
      </c>
    </row>
    <row r="7907" spans="1:3">
      <c r="A7907" t="s">
        <v>806</v>
      </c>
      <c r="B7907" s="2" t="s">
        <v>923</v>
      </c>
      <c r="C7907" s="35">
        <v>3</v>
      </c>
    </row>
    <row r="7908" spans="1:3">
      <c r="A7908" t="s">
        <v>806</v>
      </c>
      <c r="B7908" s="2" t="s">
        <v>924</v>
      </c>
      <c r="C7908" s="35">
        <v>3</v>
      </c>
    </row>
    <row r="7909" spans="1:3">
      <c r="A7909" t="s">
        <v>806</v>
      </c>
      <c r="B7909" s="2" t="s">
        <v>892</v>
      </c>
      <c r="C7909" s="35">
        <v>19</v>
      </c>
    </row>
    <row r="7910" spans="1:3">
      <c r="A7910" t="s">
        <v>806</v>
      </c>
      <c r="B7910" s="2" t="s">
        <v>893</v>
      </c>
      <c r="C7910" s="35">
        <v>19</v>
      </c>
    </row>
    <row r="7911" spans="1:3">
      <c r="A7911" t="s">
        <v>806</v>
      </c>
      <c r="B7911" s="2" t="s">
        <v>894</v>
      </c>
      <c r="C7911" s="35">
        <v>19</v>
      </c>
    </row>
    <row r="7912" spans="1:3">
      <c r="A7912" t="s">
        <v>806</v>
      </c>
      <c r="B7912" s="2" t="s">
        <v>895</v>
      </c>
      <c r="C7912" s="35">
        <v>3</v>
      </c>
    </row>
    <row r="7913" spans="1:3">
      <c r="A7913" t="s">
        <v>806</v>
      </c>
      <c r="B7913" s="2" t="s">
        <v>896</v>
      </c>
      <c r="C7913" s="35">
        <v>3</v>
      </c>
    </row>
    <row r="7914" spans="1:3">
      <c r="A7914" t="s">
        <v>806</v>
      </c>
      <c r="B7914" s="2" t="s">
        <v>819</v>
      </c>
      <c r="C7914" s="35">
        <v>1</v>
      </c>
    </row>
    <row r="7915" spans="1:3">
      <c r="A7915" t="s">
        <v>806</v>
      </c>
      <c r="B7915" s="2" t="s">
        <v>897</v>
      </c>
      <c r="C7915" s="35">
        <v>3</v>
      </c>
    </row>
    <row r="7916" spans="1:3">
      <c r="A7916" t="s">
        <v>806</v>
      </c>
      <c r="B7916" s="2" t="s">
        <v>925</v>
      </c>
      <c r="C7916" s="35">
        <v>28</v>
      </c>
    </row>
    <row r="7917" spans="1:3">
      <c r="A7917" t="s">
        <v>806</v>
      </c>
      <c r="B7917" s="2" t="s">
        <v>899</v>
      </c>
      <c r="C7917" s="35">
        <v>21</v>
      </c>
    </row>
    <row r="7918" spans="1:3">
      <c r="A7918" t="s">
        <v>806</v>
      </c>
      <c r="B7918" s="2" t="s">
        <v>900</v>
      </c>
      <c r="C7918" s="35">
        <v>3</v>
      </c>
    </row>
    <row r="7919" spans="1:3">
      <c r="A7919" t="s">
        <v>806</v>
      </c>
      <c r="B7919" s="2" t="s">
        <v>841</v>
      </c>
      <c r="C7919" s="35">
        <v>1</v>
      </c>
    </row>
    <row r="7920" spans="1:3">
      <c r="A7920" t="s">
        <v>806</v>
      </c>
      <c r="B7920" s="2" t="s">
        <v>842</v>
      </c>
      <c r="C7920" s="35">
        <v>1</v>
      </c>
    </row>
    <row r="7921" spans="1:3">
      <c r="A7921" t="s">
        <v>806</v>
      </c>
      <c r="B7921" s="2" t="s">
        <v>901</v>
      </c>
      <c r="C7921" s="35">
        <v>3</v>
      </c>
    </row>
    <row r="7922" spans="1:3">
      <c r="A7922" t="s">
        <v>806</v>
      </c>
      <c r="B7922" s="2" t="s">
        <v>912</v>
      </c>
      <c r="C7922" s="35">
        <v>22</v>
      </c>
    </row>
    <row r="7923" spans="1:3">
      <c r="A7923" t="s">
        <v>806</v>
      </c>
      <c r="B7923" s="2" t="s">
        <v>854</v>
      </c>
      <c r="C7923" s="35">
        <v>3</v>
      </c>
    </row>
    <row r="7924" spans="1:3">
      <c r="A7924" t="s">
        <v>806</v>
      </c>
      <c r="B7924" s="2" t="s">
        <v>868</v>
      </c>
      <c r="C7924" s="35">
        <v>5</v>
      </c>
    </row>
    <row r="7925" spans="1:3">
      <c r="A7925" t="s">
        <v>806</v>
      </c>
      <c r="B7925" s="2" t="s">
        <v>926</v>
      </c>
      <c r="C7925" s="35">
        <v>28</v>
      </c>
    </row>
    <row r="7926" spans="1:3">
      <c r="A7926" t="s">
        <v>807</v>
      </c>
      <c r="B7926" s="2" t="s">
        <v>879</v>
      </c>
      <c r="C7926" s="35">
        <v>3</v>
      </c>
    </row>
    <row r="7927" spans="1:3">
      <c r="A7927" t="s">
        <v>807</v>
      </c>
      <c r="B7927" s="2" t="s">
        <v>906</v>
      </c>
      <c r="C7927" s="35">
        <v>9</v>
      </c>
    </row>
    <row r="7928" spans="1:3">
      <c r="A7928" t="s">
        <v>807</v>
      </c>
      <c r="B7928" s="2" t="s">
        <v>908</v>
      </c>
      <c r="C7928" s="35">
        <v>23</v>
      </c>
    </row>
    <row r="7929" spans="1:3">
      <c r="A7929" t="s">
        <v>807</v>
      </c>
      <c r="B7929" s="2" t="s">
        <v>618</v>
      </c>
      <c r="C7929" s="35">
        <v>1</v>
      </c>
    </row>
    <row r="7930" spans="1:3">
      <c r="A7930" t="s">
        <v>807</v>
      </c>
      <c r="B7930" s="2" t="s">
        <v>916</v>
      </c>
      <c r="C7930" s="35">
        <v>3</v>
      </c>
    </row>
    <row r="7931" spans="1:3">
      <c r="A7931" t="s">
        <v>807</v>
      </c>
      <c r="B7931" s="2" t="s">
        <v>917</v>
      </c>
      <c r="C7931" s="35">
        <v>27</v>
      </c>
    </row>
    <row r="7932" spans="1:3">
      <c r="A7932" t="s">
        <v>807</v>
      </c>
      <c r="B7932" s="2" t="s">
        <v>885</v>
      </c>
      <c r="C7932" s="35">
        <v>3</v>
      </c>
    </row>
    <row r="7933" spans="1:3">
      <c r="A7933" t="s">
        <v>807</v>
      </c>
      <c r="B7933" s="2" t="s">
        <v>699</v>
      </c>
      <c r="C7933" s="35">
        <v>1</v>
      </c>
    </row>
    <row r="7934" spans="1:3">
      <c r="A7934" t="s">
        <v>807</v>
      </c>
      <c r="B7934" s="2" t="s">
        <v>927</v>
      </c>
      <c r="C7934" s="35">
        <v>1</v>
      </c>
    </row>
    <row r="7935" spans="1:3">
      <c r="A7935" t="s">
        <v>807</v>
      </c>
      <c r="B7935" s="2" t="s">
        <v>729</v>
      </c>
      <c r="C7935" s="35">
        <v>1</v>
      </c>
    </row>
    <row r="7936" spans="1:3">
      <c r="A7936" t="s">
        <v>807</v>
      </c>
      <c r="B7936" s="2" t="s">
        <v>920</v>
      </c>
      <c r="C7936" s="35">
        <v>3</v>
      </c>
    </row>
    <row r="7937" spans="1:3">
      <c r="A7937" t="s">
        <v>807</v>
      </c>
      <c r="B7937" s="2" t="s">
        <v>921</v>
      </c>
      <c r="C7937" s="35">
        <v>27</v>
      </c>
    </row>
    <row r="7938" spans="1:3">
      <c r="A7938" t="s">
        <v>807</v>
      </c>
      <c r="B7938" s="2" t="s">
        <v>890</v>
      </c>
      <c r="C7938" s="35">
        <v>1</v>
      </c>
    </row>
    <row r="7939" spans="1:3">
      <c r="A7939" t="s">
        <v>807</v>
      </c>
      <c r="B7939" s="2" t="s">
        <v>922</v>
      </c>
      <c r="C7939" s="35">
        <v>3</v>
      </c>
    </row>
    <row r="7940" spans="1:3">
      <c r="A7940" t="s">
        <v>807</v>
      </c>
      <c r="B7940" s="2" t="s">
        <v>923</v>
      </c>
      <c r="C7940" s="35">
        <v>3</v>
      </c>
    </row>
    <row r="7941" spans="1:3">
      <c r="A7941" t="s">
        <v>807</v>
      </c>
      <c r="B7941" s="2" t="s">
        <v>924</v>
      </c>
      <c r="C7941" s="35">
        <v>3</v>
      </c>
    </row>
    <row r="7942" spans="1:3">
      <c r="A7942" t="s">
        <v>807</v>
      </c>
      <c r="B7942" s="2" t="s">
        <v>766</v>
      </c>
      <c r="C7942" s="35">
        <v>3</v>
      </c>
    </row>
    <row r="7943" spans="1:3">
      <c r="A7943" t="s">
        <v>807</v>
      </c>
      <c r="B7943" s="2" t="s">
        <v>892</v>
      </c>
      <c r="C7943" s="35">
        <v>19</v>
      </c>
    </row>
    <row r="7944" spans="1:3">
      <c r="A7944" t="s">
        <v>807</v>
      </c>
      <c r="B7944" s="2" t="s">
        <v>893</v>
      </c>
      <c r="C7944" s="35">
        <v>19</v>
      </c>
    </row>
    <row r="7945" spans="1:3">
      <c r="A7945" t="s">
        <v>807</v>
      </c>
      <c r="B7945" s="2" t="s">
        <v>894</v>
      </c>
      <c r="C7945" s="35">
        <v>19</v>
      </c>
    </row>
    <row r="7946" spans="1:3">
      <c r="A7946" t="s">
        <v>807</v>
      </c>
      <c r="B7946" s="2" t="s">
        <v>819</v>
      </c>
      <c r="C7946" s="35">
        <v>1</v>
      </c>
    </row>
    <row r="7947" spans="1:3">
      <c r="A7947" t="s">
        <v>807</v>
      </c>
      <c r="B7947" s="2" t="s">
        <v>899</v>
      </c>
      <c r="C7947" s="35">
        <v>21</v>
      </c>
    </row>
    <row r="7948" spans="1:3">
      <c r="A7948" t="s">
        <v>807</v>
      </c>
      <c r="B7948" s="2" t="s">
        <v>900</v>
      </c>
      <c r="C7948" s="35">
        <v>3</v>
      </c>
    </row>
    <row r="7949" spans="1:3">
      <c r="A7949" t="s">
        <v>807</v>
      </c>
      <c r="B7949" s="2" t="s">
        <v>841</v>
      </c>
      <c r="C7949" s="35">
        <v>1</v>
      </c>
    </row>
    <row r="7950" spans="1:3">
      <c r="A7950" t="s">
        <v>807</v>
      </c>
      <c r="B7950" s="2" t="s">
        <v>842</v>
      </c>
      <c r="C7950" s="35">
        <v>1</v>
      </c>
    </row>
    <row r="7951" spans="1:3">
      <c r="A7951" t="s">
        <v>808</v>
      </c>
      <c r="B7951" s="2" t="s">
        <v>879</v>
      </c>
      <c r="C7951" s="35">
        <v>3</v>
      </c>
    </row>
    <row r="7952" spans="1:3">
      <c r="A7952" t="s">
        <v>808</v>
      </c>
      <c r="B7952" s="2" t="s">
        <v>906</v>
      </c>
      <c r="C7952" s="35">
        <v>9</v>
      </c>
    </row>
    <row r="7953" spans="1:3">
      <c r="A7953" t="s">
        <v>808</v>
      </c>
      <c r="B7953" s="2" t="s">
        <v>908</v>
      </c>
      <c r="C7953" s="35">
        <v>23</v>
      </c>
    </row>
    <row r="7954" spans="1:3">
      <c r="A7954" t="s">
        <v>808</v>
      </c>
      <c r="B7954" s="2" t="s">
        <v>916</v>
      </c>
      <c r="C7954" s="35">
        <v>3</v>
      </c>
    </row>
    <row r="7955" spans="1:3">
      <c r="A7955" t="s">
        <v>808</v>
      </c>
      <c r="B7955" s="2" t="s">
        <v>917</v>
      </c>
      <c r="C7955" s="35">
        <v>27</v>
      </c>
    </row>
    <row r="7956" spans="1:3">
      <c r="A7956" t="s">
        <v>808</v>
      </c>
      <c r="B7956" s="2" t="s">
        <v>885</v>
      </c>
      <c r="C7956" s="35">
        <v>3</v>
      </c>
    </row>
    <row r="7957" spans="1:3">
      <c r="A7957" t="s">
        <v>808</v>
      </c>
      <c r="B7957" s="2" t="s">
        <v>699</v>
      </c>
      <c r="C7957" s="35">
        <v>1</v>
      </c>
    </row>
    <row r="7958" spans="1:3">
      <c r="A7958" t="s">
        <v>808</v>
      </c>
      <c r="B7958" s="2" t="s">
        <v>729</v>
      </c>
      <c r="C7958" s="35">
        <v>1</v>
      </c>
    </row>
    <row r="7959" spans="1:3">
      <c r="A7959" t="s">
        <v>808</v>
      </c>
      <c r="B7959" s="2" t="s">
        <v>920</v>
      </c>
      <c r="C7959" s="35">
        <v>3</v>
      </c>
    </row>
    <row r="7960" spans="1:3">
      <c r="A7960" t="s">
        <v>808</v>
      </c>
      <c r="B7960" s="2" t="s">
        <v>921</v>
      </c>
      <c r="C7960" s="35">
        <v>27</v>
      </c>
    </row>
    <row r="7961" spans="1:3">
      <c r="A7961" t="s">
        <v>808</v>
      </c>
      <c r="B7961" s="2" t="s">
        <v>890</v>
      </c>
      <c r="C7961" s="35">
        <v>1</v>
      </c>
    </row>
    <row r="7962" spans="1:3">
      <c r="A7962" t="s">
        <v>808</v>
      </c>
      <c r="B7962" s="2" t="s">
        <v>922</v>
      </c>
      <c r="C7962" s="35">
        <v>3</v>
      </c>
    </row>
    <row r="7963" spans="1:3">
      <c r="A7963" t="s">
        <v>808</v>
      </c>
      <c r="B7963" s="2" t="s">
        <v>923</v>
      </c>
      <c r="C7963" s="35">
        <v>3</v>
      </c>
    </row>
    <row r="7964" spans="1:3">
      <c r="A7964" t="s">
        <v>808</v>
      </c>
      <c r="B7964" s="2" t="s">
        <v>924</v>
      </c>
      <c r="C7964" s="35">
        <v>3</v>
      </c>
    </row>
    <row r="7965" spans="1:3">
      <c r="A7965" t="s">
        <v>808</v>
      </c>
      <c r="B7965" s="2" t="s">
        <v>766</v>
      </c>
      <c r="C7965" s="35">
        <v>3</v>
      </c>
    </row>
    <row r="7966" spans="1:3">
      <c r="A7966" t="s">
        <v>808</v>
      </c>
      <c r="B7966" s="2" t="s">
        <v>892</v>
      </c>
      <c r="C7966" s="35">
        <v>19</v>
      </c>
    </row>
    <row r="7967" spans="1:3">
      <c r="A7967" t="s">
        <v>808</v>
      </c>
      <c r="B7967" s="2" t="s">
        <v>893</v>
      </c>
      <c r="C7967" s="35">
        <v>19</v>
      </c>
    </row>
    <row r="7968" spans="1:3">
      <c r="A7968" t="s">
        <v>808</v>
      </c>
      <c r="B7968" s="2" t="s">
        <v>894</v>
      </c>
      <c r="C7968" s="35">
        <v>19</v>
      </c>
    </row>
    <row r="7969" spans="1:3">
      <c r="A7969" t="s">
        <v>808</v>
      </c>
      <c r="B7969" s="2" t="s">
        <v>819</v>
      </c>
      <c r="C7969" s="35">
        <v>1</v>
      </c>
    </row>
    <row r="7970" spans="1:3">
      <c r="A7970" t="s">
        <v>808</v>
      </c>
      <c r="B7970" s="2" t="s">
        <v>899</v>
      </c>
      <c r="C7970" s="35">
        <v>21</v>
      </c>
    </row>
    <row r="7971" spans="1:3">
      <c r="A7971" t="s">
        <v>808</v>
      </c>
      <c r="B7971" s="2" t="s">
        <v>900</v>
      </c>
      <c r="C7971" s="35">
        <v>3</v>
      </c>
    </row>
    <row r="7972" spans="1:3">
      <c r="A7972" t="s">
        <v>808</v>
      </c>
      <c r="B7972" s="2" t="s">
        <v>841</v>
      </c>
      <c r="C7972" s="35">
        <v>1</v>
      </c>
    </row>
    <row r="7973" spans="1:3">
      <c r="A7973" t="s">
        <v>808</v>
      </c>
      <c r="B7973" s="2" t="s">
        <v>842</v>
      </c>
      <c r="C7973" s="35">
        <v>1</v>
      </c>
    </row>
    <row r="7974" spans="1:3">
      <c r="A7974" t="s">
        <v>809</v>
      </c>
      <c r="B7974" s="2" t="s">
        <v>879</v>
      </c>
      <c r="C7974" s="35">
        <v>3</v>
      </c>
    </row>
    <row r="7975" spans="1:3">
      <c r="A7975" t="s">
        <v>809</v>
      </c>
      <c r="B7975" s="2" t="s">
        <v>906</v>
      </c>
      <c r="C7975" s="35">
        <v>9</v>
      </c>
    </row>
    <row r="7976" spans="1:3">
      <c r="A7976" t="s">
        <v>809</v>
      </c>
      <c r="B7976" s="2" t="s">
        <v>908</v>
      </c>
      <c r="C7976" s="35">
        <v>23</v>
      </c>
    </row>
    <row r="7977" spans="1:3">
      <c r="A7977" t="s">
        <v>809</v>
      </c>
      <c r="B7977" s="2" t="s">
        <v>618</v>
      </c>
      <c r="C7977" s="35">
        <v>1</v>
      </c>
    </row>
    <row r="7978" spans="1:3">
      <c r="A7978" t="s">
        <v>809</v>
      </c>
      <c r="B7978" s="2" t="s">
        <v>916</v>
      </c>
      <c r="C7978" s="35">
        <v>3</v>
      </c>
    </row>
    <row r="7979" spans="1:3">
      <c r="A7979" t="s">
        <v>809</v>
      </c>
      <c r="B7979" s="2" t="s">
        <v>917</v>
      </c>
      <c r="C7979" s="35">
        <v>27</v>
      </c>
    </row>
    <row r="7980" spans="1:3">
      <c r="A7980" t="s">
        <v>809</v>
      </c>
      <c r="B7980" s="2" t="s">
        <v>885</v>
      </c>
      <c r="C7980" s="35">
        <v>3</v>
      </c>
    </row>
    <row r="7981" spans="1:3">
      <c r="A7981" t="s">
        <v>809</v>
      </c>
      <c r="B7981" s="2" t="s">
        <v>699</v>
      </c>
      <c r="C7981" s="35">
        <v>1</v>
      </c>
    </row>
    <row r="7982" spans="1:3">
      <c r="A7982" t="s">
        <v>809</v>
      </c>
      <c r="B7982" s="2" t="s">
        <v>927</v>
      </c>
      <c r="C7982" s="35">
        <v>1</v>
      </c>
    </row>
    <row r="7983" spans="1:3">
      <c r="A7983" t="s">
        <v>809</v>
      </c>
      <c r="B7983" s="2" t="s">
        <v>729</v>
      </c>
      <c r="C7983" s="35">
        <v>1</v>
      </c>
    </row>
    <row r="7984" spans="1:3">
      <c r="A7984" t="s">
        <v>809</v>
      </c>
      <c r="B7984" s="2" t="s">
        <v>920</v>
      </c>
      <c r="C7984" s="35">
        <v>3</v>
      </c>
    </row>
    <row r="7985" spans="1:3">
      <c r="A7985" t="s">
        <v>809</v>
      </c>
      <c r="B7985" s="2" t="s">
        <v>921</v>
      </c>
      <c r="C7985" s="35">
        <v>27</v>
      </c>
    </row>
    <row r="7986" spans="1:3">
      <c r="A7986" t="s">
        <v>809</v>
      </c>
      <c r="B7986" s="2" t="s">
        <v>890</v>
      </c>
      <c r="C7986" s="35">
        <v>1</v>
      </c>
    </row>
    <row r="7987" spans="1:3">
      <c r="A7987" t="s">
        <v>809</v>
      </c>
      <c r="B7987" s="2" t="s">
        <v>922</v>
      </c>
      <c r="C7987" s="35">
        <v>3</v>
      </c>
    </row>
    <row r="7988" spans="1:3">
      <c r="A7988" t="s">
        <v>809</v>
      </c>
      <c r="B7988" s="2" t="s">
        <v>923</v>
      </c>
      <c r="C7988" s="35">
        <v>3</v>
      </c>
    </row>
    <row r="7989" spans="1:3">
      <c r="A7989" t="s">
        <v>809</v>
      </c>
      <c r="B7989" s="2" t="s">
        <v>924</v>
      </c>
      <c r="C7989" s="35">
        <v>3</v>
      </c>
    </row>
    <row r="7990" spans="1:3">
      <c r="A7990" t="s">
        <v>809</v>
      </c>
      <c r="B7990" s="2" t="s">
        <v>766</v>
      </c>
      <c r="C7990" s="35">
        <v>3</v>
      </c>
    </row>
    <row r="7991" spans="1:3">
      <c r="A7991" t="s">
        <v>809</v>
      </c>
      <c r="B7991" s="2" t="s">
        <v>892</v>
      </c>
      <c r="C7991" s="35">
        <v>19</v>
      </c>
    </row>
    <row r="7992" spans="1:3">
      <c r="A7992" t="s">
        <v>809</v>
      </c>
      <c r="B7992" s="2" t="s">
        <v>893</v>
      </c>
      <c r="C7992" s="35">
        <v>19</v>
      </c>
    </row>
    <row r="7993" spans="1:3">
      <c r="A7993" t="s">
        <v>809</v>
      </c>
      <c r="B7993" s="2" t="s">
        <v>894</v>
      </c>
      <c r="C7993" s="35">
        <v>19</v>
      </c>
    </row>
    <row r="7994" spans="1:3">
      <c r="A7994" t="s">
        <v>809</v>
      </c>
      <c r="B7994" s="2" t="s">
        <v>819</v>
      </c>
      <c r="C7994" s="35">
        <v>1</v>
      </c>
    </row>
    <row r="7995" spans="1:3">
      <c r="A7995" t="s">
        <v>809</v>
      </c>
      <c r="B7995" s="2" t="s">
        <v>899</v>
      </c>
      <c r="C7995" s="35">
        <v>21</v>
      </c>
    </row>
    <row r="7996" spans="1:3">
      <c r="A7996" t="s">
        <v>809</v>
      </c>
      <c r="B7996" s="2" t="s">
        <v>900</v>
      </c>
      <c r="C7996" s="35">
        <v>3</v>
      </c>
    </row>
    <row r="7997" spans="1:3">
      <c r="A7997" t="s">
        <v>809</v>
      </c>
      <c r="B7997" s="2" t="s">
        <v>841</v>
      </c>
      <c r="C7997" s="35">
        <v>1</v>
      </c>
    </row>
    <row r="7998" spans="1:3">
      <c r="A7998" t="s">
        <v>809</v>
      </c>
      <c r="B7998" s="2" t="s">
        <v>842</v>
      </c>
      <c r="C7998" s="35">
        <v>1</v>
      </c>
    </row>
    <row r="7999" spans="1:3">
      <c r="A7999" t="s">
        <v>895</v>
      </c>
      <c r="B7999" s="2" t="s">
        <v>879</v>
      </c>
      <c r="C7999" s="35">
        <v>3</v>
      </c>
    </row>
    <row r="8000" spans="1:3">
      <c r="A8000" t="s">
        <v>895</v>
      </c>
      <c r="B8000" s="2" t="s">
        <v>914</v>
      </c>
      <c r="C8000" s="35">
        <v>9</v>
      </c>
    </row>
    <row r="8001" spans="1:3">
      <c r="A8001" t="s">
        <v>895</v>
      </c>
      <c r="B8001" s="2" t="s">
        <v>915</v>
      </c>
      <c r="C8001" s="35">
        <v>1</v>
      </c>
    </row>
    <row r="8002" spans="1:3">
      <c r="A8002" t="s">
        <v>895</v>
      </c>
      <c r="B8002" s="2" t="s">
        <v>906</v>
      </c>
      <c r="C8002" s="35">
        <v>9</v>
      </c>
    </row>
    <row r="8003" spans="1:3">
      <c r="A8003" t="s">
        <v>895</v>
      </c>
      <c r="B8003" s="2" t="s">
        <v>907</v>
      </c>
      <c r="C8003" s="35">
        <v>22</v>
      </c>
    </row>
    <row r="8004" spans="1:3">
      <c r="A8004" t="s">
        <v>895</v>
      </c>
      <c r="B8004" s="2" t="s">
        <v>908</v>
      </c>
      <c r="C8004" s="35">
        <v>23</v>
      </c>
    </row>
    <row r="8005" spans="1:3">
      <c r="A8005" t="s">
        <v>895</v>
      </c>
      <c r="B8005" s="2" t="s">
        <v>663</v>
      </c>
      <c r="C8005" s="35">
        <v>1</v>
      </c>
    </row>
    <row r="8006" spans="1:3">
      <c r="A8006" t="s">
        <v>895</v>
      </c>
      <c r="B8006" s="2" t="s">
        <v>916</v>
      </c>
      <c r="C8006" s="35">
        <v>3</v>
      </c>
    </row>
    <row r="8007" spans="1:3">
      <c r="A8007" t="s">
        <v>895</v>
      </c>
      <c r="B8007" s="2" t="s">
        <v>882</v>
      </c>
      <c r="C8007" s="35">
        <v>3</v>
      </c>
    </row>
    <row r="8008" spans="1:3">
      <c r="A8008" t="s">
        <v>895</v>
      </c>
      <c r="B8008" s="2" t="s">
        <v>883</v>
      </c>
      <c r="C8008" s="35">
        <v>3</v>
      </c>
    </row>
    <row r="8009" spans="1:3">
      <c r="A8009" t="s">
        <v>895</v>
      </c>
      <c r="B8009" s="2" t="s">
        <v>884</v>
      </c>
      <c r="C8009" s="35">
        <v>3</v>
      </c>
    </row>
    <row r="8010" spans="1:3">
      <c r="A8010" t="s">
        <v>895</v>
      </c>
      <c r="B8010" s="2" t="s">
        <v>917</v>
      </c>
      <c r="C8010" s="35">
        <v>27</v>
      </c>
    </row>
    <row r="8011" spans="1:3">
      <c r="A8011" t="s">
        <v>895</v>
      </c>
      <c r="B8011" s="2" t="s">
        <v>885</v>
      </c>
      <c r="C8011" s="35">
        <v>3</v>
      </c>
    </row>
    <row r="8012" spans="1:3">
      <c r="A8012" t="s">
        <v>895</v>
      </c>
      <c r="B8012" s="2" t="s">
        <v>918</v>
      </c>
      <c r="C8012" s="35">
        <v>28</v>
      </c>
    </row>
    <row r="8013" spans="1:3">
      <c r="A8013" t="s">
        <v>895</v>
      </c>
      <c r="B8013" s="2" t="s">
        <v>919</v>
      </c>
      <c r="C8013" s="35">
        <v>28</v>
      </c>
    </row>
    <row r="8014" spans="1:3">
      <c r="A8014" t="s">
        <v>895</v>
      </c>
      <c r="B8014" s="2" t="s">
        <v>729</v>
      </c>
      <c r="C8014" s="35">
        <v>1</v>
      </c>
    </row>
    <row r="8015" spans="1:3">
      <c r="A8015" t="s">
        <v>895</v>
      </c>
      <c r="B8015" s="2" t="s">
        <v>920</v>
      </c>
      <c r="C8015" s="35">
        <v>3</v>
      </c>
    </row>
    <row r="8016" spans="1:3">
      <c r="A8016" t="s">
        <v>895</v>
      </c>
      <c r="B8016" s="2" t="s">
        <v>921</v>
      </c>
      <c r="C8016" s="35">
        <v>27</v>
      </c>
    </row>
    <row r="8017" spans="1:3">
      <c r="A8017" t="s">
        <v>895</v>
      </c>
      <c r="B8017" s="2" t="s">
        <v>762</v>
      </c>
      <c r="C8017" s="35">
        <v>3</v>
      </c>
    </row>
    <row r="8018" spans="1:3">
      <c r="A8018" t="s">
        <v>895</v>
      </c>
      <c r="B8018" s="2" t="s">
        <v>890</v>
      </c>
      <c r="C8018" s="35">
        <v>1</v>
      </c>
    </row>
    <row r="8019" spans="1:3">
      <c r="A8019" t="s">
        <v>895</v>
      </c>
      <c r="B8019" s="2" t="s">
        <v>922</v>
      </c>
      <c r="C8019" s="35">
        <v>3</v>
      </c>
    </row>
    <row r="8020" spans="1:3">
      <c r="A8020" t="s">
        <v>895</v>
      </c>
      <c r="B8020" s="2" t="s">
        <v>923</v>
      </c>
      <c r="C8020" s="35">
        <v>3</v>
      </c>
    </row>
    <row r="8021" spans="1:3">
      <c r="A8021" t="s">
        <v>895</v>
      </c>
      <c r="B8021" s="2" t="s">
        <v>924</v>
      </c>
      <c r="C8021" s="35">
        <v>3</v>
      </c>
    </row>
    <row r="8022" spans="1:3">
      <c r="A8022" t="s">
        <v>895</v>
      </c>
      <c r="B8022" s="2" t="s">
        <v>892</v>
      </c>
      <c r="C8022" s="35">
        <v>19</v>
      </c>
    </row>
    <row r="8023" spans="1:3">
      <c r="A8023" t="s">
        <v>895</v>
      </c>
      <c r="B8023" s="2" t="s">
        <v>893</v>
      </c>
      <c r="C8023" s="35">
        <v>19</v>
      </c>
    </row>
    <row r="8024" spans="1:3">
      <c r="A8024" t="s">
        <v>895</v>
      </c>
      <c r="B8024" s="2" t="s">
        <v>894</v>
      </c>
      <c r="C8024" s="35">
        <v>19</v>
      </c>
    </row>
    <row r="8025" spans="1:3">
      <c r="A8025" t="s">
        <v>895</v>
      </c>
      <c r="B8025" s="2" t="s">
        <v>895</v>
      </c>
      <c r="C8025" s="35">
        <v>3</v>
      </c>
    </row>
    <row r="8026" spans="1:3">
      <c r="A8026" t="s">
        <v>895</v>
      </c>
      <c r="B8026" s="2" t="s">
        <v>896</v>
      </c>
      <c r="C8026" s="35">
        <v>3</v>
      </c>
    </row>
    <row r="8027" spans="1:3">
      <c r="A8027" t="s">
        <v>895</v>
      </c>
      <c r="B8027" s="2" t="s">
        <v>819</v>
      </c>
      <c r="C8027" s="35">
        <v>1</v>
      </c>
    </row>
    <row r="8028" spans="1:3">
      <c r="A8028" t="s">
        <v>895</v>
      </c>
      <c r="B8028" s="2" t="s">
        <v>897</v>
      </c>
      <c r="C8028" s="35">
        <v>3</v>
      </c>
    </row>
    <row r="8029" spans="1:3">
      <c r="A8029" t="s">
        <v>895</v>
      </c>
      <c r="B8029" s="2" t="s">
        <v>925</v>
      </c>
      <c r="C8029" s="35">
        <v>28</v>
      </c>
    </row>
    <row r="8030" spans="1:3">
      <c r="A8030" t="s">
        <v>895</v>
      </c>
      <c r="B8030" s="2" t="s">
        <v>899</v>
      </c>
      <c r="C8030" s="35">
        <v>21</v>
      </c>
    </row>
    <row r="8031" spans="1:3">
      <c r="A8031" t="s">
        <v>895</v>
      </c>
      <c r="B8031" s="2" t="s">
        <v>900</v>
      </c>
      <c r="C8031" s="35">
        <v>3</v>
      </c>
    </row>
    <row r="8032" spans="1:3">
      <c r="A8032" t="s">
        <v>895</v>
      </c>
      <c r="B8032" s="2" t="s">
        <v>841</v>
      </c>
      <c r="C8032" s="35">
        <v>1</v>
      </c>
    </row>
    <row r="8033" spans="1:3">
      <c r="A8033" t="s">
        <v>895</v>
      </c>
      <c r="B8033" s="2" t="s">
        <v>842</v>
      </c>
      <c r="C8033" s="35">
        <v>1</v>
      </c>
    </row>
    <row r="8034" spans="1:3">
      <c r="A8034" t="s">
        <v>895</v>
      </c>
      <c r="B8034" s="2" t="s">
        <v>901</v>
      </c>
      <c r="C8034" s="35">
        <v>3</v>
      </c>
    </row>
    <row r="8035" spans="1:3">
      <c r="A8035" t="s">
        <v>895</v>
      </c>
      <c r="B8035" s="2" t="s">
        <v>912</v>
      </c>
      <c r="C8035" s="35">
        <v>22</v>
      </c>
    </row>
    <row r="8036" spans="1:3">
      <c r="A8036" t="s">
        <v>895</v>
      </c>
      <c r="B8036" s="2" t="s">
        <v>854</v>
      </c>
      <c r="C8036" s="35">
        <v>3</v>
      </c>
    </row>
    <row r="8037" spans="1:3">
      <c r="A8037" t="s">
        <v>895</v>
      </c>
      <c r="B8037" s="2" t="s">
        <v>868</v>
      </c>
      <c r="C8037" s="35">
        <v>5</v>
      </c>
    </row>
    <row r="8038" spans="1:3">
      <c r="A8038" t="s">
        <v>895</v>
      </c>
      <c r="B8038" s="2" t="s">
        <v>926</v>
      </c>
      <c r="C8038" s="35">
        <v>28</v>
      </c>
    </row>
    <row r="8039" spans="1:3">
      <c r="A8039" t="s">
        <v>896</v>
      </c>
      <c r="B8039" s="2" t="s">
        <v>879</v>
      </c>
      <c r="C8039" s="35">
        <v>3</v>
      </c>
    </row>
    <row r="8040" spans="1:3">
      <c r="A8040" t="s">
        <v>896</v>
      </c>
      <c r="B8040" s="2" t="s">
        <v>914</v>
      </c>
      <c r="C8040" s="35">
        <v>9</v>
      </c>
    </row>
    <row r="8041" spans="1:3">
      <c r="A8041" t="s">
        <v>896</v>
      </c>
      <c r="B8041" s="2" t="s">
        <v>915</v>
      </c>
      <c r="C8041" s="35">
        <v>1</v>
      </c>
    </row>
    <row r="8042" spans="1:3">
      <c r="A8042" t="s">
        <v>896</v>
      </c>
      <c r="B8042" s="2" t="s">
        <v>906</v>
      </c>
      <c r="C8042" s="35">
        <v>9</v>
      </c>
    </row>
    <row r="8043" spans="1:3">
      <c r="A8043" t="s">
        <v>896</v>
      </c>
      <c r="B8043" s="2" t="s">
        <v>907</v>
      </c>
      <c r="C8043" s="35">
        <v>22</v>
      </c>
    </row>
    <row r="8044" spans="1:3">
      <c r="A8044" t="s">
        <v>896</v>
      </c>
      <c r="B8044" s="2" t="s">
        <v>908</v>
      </c>
      <c r="C8044" s="35">
        <v>23</v>
      </c>
    </row>
    <row r="8045" spans="1:3">
      <c r="A8045" t="s">
        <v>896</v>
      </c>
      <c r="B8045" s="2" t="s">
        <v>619</v>
      </c>
      <c r="C8045" s="35">
        <v>1</v>
      </c>
    </row>
    <row r="8046" spans="1:3">
      <c r="A8046" t="s">
        <v>896</v>
      </c>
      <c r="B8046" s="2" t="s">
        <v>663</v>
      </c>
      <c r="C8046" s="35">
        <v>1</v>
      </c>
    </row>
    <row r="8047" spans="1:3">
      <c r="A8047" t="s">
        <v>896</v>
      </c>
      <c r="B8047" s="2" t="s">
        <v>916</v>
      </c>
      <c r="C8047" s="35">
        <v>3</v>
      </c>
    </row>
    <row r="8048" spans="1:3">
      <c r="A8048" t="s">
        <v>896</v>
      </c>
      <c r="B8048" s="2" t="s">
        <v>882</v>
      </c>
      <c r="C8048" s="35">
        <v>3</v>
      </c>
    </row>
    <row r="8049" spans="1:3">
      <c r="A8049" t="s">
        <v>896</v>
      </c>
      <c r="B8049" s="2" t="s">
        <v>883</v>
      </c>
      <c r="C8049" s="35">
        <v>3</v>
      </c>
    </row>
    <row r="8050" spans="1:3">
      <c r="A8050" t="s">
        <v>896</v>
      </c>
      <c r="B8050" s="2" t="s">
        <v>884</v>
      </c>
      <c r="C8050" s="35">
        <v>3</v>
      </c>
    </row>
    <row r="8051" spans="1:3">
      <c r="A8051" t="s">
        <v>896</v>
      </c>
      <c r="B8051" s="2" t="s">
        <v>917</v>
      </c>
      <c r="C8051" s="35">
        <v>27</v>
      </c>
    </row>
    <row r="8052" spans="1:3">
      <c r="A8052" t="s">
        <v>896</v>
      </c>
      <c r="B8052" s="2" t="s">
        <v>885</v>
      </c>
      <c r="C8052" s="35">
        <v>3</v>
      </c>
    </row>
    <row r="8053" spans="1:3">
      <c r="A8053" t="s">
        <v>896</v>
      </c>
      <c r="B8053" s="2" t="s">
        <v>918</v>
      </c>
      <c r="C8053" s="35">
        <v>28</v>
      </c>
    </row>
    <row r="8054" spans="1:3">
      <c r="A8054" t="s">
        <v>896</v>
      </c>
      <c r="B8054" s="2" t="s">
        <v>919</v>
      </c>
      <c r="C8054" s="35">
        <v>28</v>
      </c>
    </row>
    <row r="8055" spans="1:3">
      <c r="A8055" t="s">
        <v>896</v>
      </c>
      <c r="B8055" s="2" t="s">
        <v>729</v>
      </c>
      <c r="C8055" s="35">
        <v>1</v>
      </c>
    </row>
    <row r="8056" spans="1:3">
      <c r="A8056" t="s">
        <v>896</v>
      </c>
      <c r="B8056" s="2" t="s">
        <v>920</v>
      </c>
      <c r="C8056" s="35">
        <v>3</v>
      </c>
    </row>
    <row r="8057" spans="1:3">
      <c r="A8057" t="s">
        <v>896</v>
      </c>
      <c r="B8057" s="2" t="s">
        <v>921</v>
      </c>
      <c r="C8057" s="35">
        <v>27</v>
      </c>
    </row>
    <row r="8058" spans="1:3">
      <c r="A8058" t="s">
        <v>896</v>
      </c>
      <c r="B8058" s="2" t="s">
        <v>762</v>
      </c>
      <c r="C8058" s="35">
        <v>3</v>
      </c>
    </row>
    <row r="8059" spans="1:3">
      <c r="A8059" t="s">
        <v>896</v>
      </c>
      <c r="B8059" s="2" t="s">
        <v>890</v>
      </c>
      <c r="C8059" s="35">
        <v>1</v>
      </c>
    </row>
    <row r="8060" spans="1:3">
      <c r="A8060" t="s">
        <v>896</v>
      </c>
      <c r="B8060" s="2" t="s">
        <v>922</v>
      </c>
      <c r="C8060" s="35">
        <v>3</v>
      </c>
    </row>
    <row r="8061" spans="1:3">
      <c r="A8061" t="s">
        <v>896</v>
      </c>
      <c r="B8061" s="2" t="s">
        <v>923</v>
      </c>
      <c r="C8061" s="35">
        <v>3</v>
      </c>
    </row>
    <row r="8062" spans="1:3">
      <c r="A8062" t="s">
        <v>896</v>
      </c>
      <c r="B8062" s="2" t="s">
        <v>924</v>
      </c>
      <c r="C8062" s="35">
        <v>3</v>
      </c>
    </row>
    <row r="8063" spans="1:3">
      <c r="A8063" t="s">
        <v>896</v>
      </c>
      <c r="B8063" s="2" t="s">
        <v>892</v>
      </c>
      <c r="C8063" s="35">
        <v>19</v>
      </c>
    </row>
    <row r="8064" spans="1:3">
      <c r="A8064" t="s">
        <v>896</v>
      </c>
      <c r="B8064" s="2" t="s">
        <v>893</v>
      </c>
      <c r="C8064" s="35">
        <v>19</v>
      </c>
    </row>
    <row r="8065" spans="1:3">
      <c r="A8065" t="s">
        <v>896</v>
      </c>
      <c r="B8065" s="2" t="s">
        <v>894</v>
      </c>
      <c r="C8065" s="35">
        <v>19</v>
      </c>
    </row>
    <row r="8066" spans="1:3">
      <c r="A8066" t="s">
        <v>896</v>
      </c>
      <c r="B8066" s="2" t="s">
        <v>895</v>
      </c>
      <c r="C8066" s="35">
        <v>3</v>
      </c>
    </row>
    <row r="8067" spans="1:3">
      <c r="A8067" t="s">
        <v>896</v>
      </c>
      <c r="B8067" s="2" t="s">
        <v>896</v>
      </c>
      <c r="C8067" s="35">
        <v>3</v>
      </c>
    </row>
    <row r="8068" spans="1:3">
      <c r="A8068" t="s">
        <v>896</v>
      </c>
      <c r="B8068" s="2" t="s">
        <v>819</v>
      </c>
      <c r="C8068" s="35">
        <v>1</v>
      </c>
    </row>
    <row r="8069" spans="1:3">
      <c r="A8069" t="s">
        <v>896</v>
      </c>
      <c r="B8069" s="2" t="s">
        <v>897</v>
      </c>
      <c r="C8069" s="35">
        <v>3</v>
      </c>
    </row>
    <row r="8070" spans="1:3">
      <c r="A8070" t="s">
        <v>896</v>
      </c>
      <c r="B8070" s="2" t="s">
        <v>925</v>
      </c>
      <c r="C8070" s="35">
        <v>28</v>
      </c>
    </row>
    <row r="8071" spans="1:3">
      <c r="A8071" t="s">
        <v>896</v>
      </c>
      <c r="B8071" s="2" t="s">
        <v>899</v>
      </c>
      <c r="C8071" s="35">
        <v>21</v>
      </c>
    </row>
    <row r="8072" spans="1:3">
      <c r="A8072" t="s">
        <v>896</v>
      </c>
      <c r="B8072" s="2" t="s">
        <v>900</v>
      </c>
      <c r="C8072" s="35">
        <v>3</v>
      </c>
    </row>
    <row r="8073" spans="1:3">
      <c r="A8073" t="s">
        <v>896</v>
      </c>
      <c r="B8073" s="2" t="s">
        <v>841</v>
      </c>
      <c r="C8073" s="35">
        <v>1</v>
      </c>
    </row>
    <row r="8074" spans="1:3">
      <c r="A8074" t="s">
        <v>896</v>
      </c>
      <c r="B8074" s="2" t="s">
        <v>842</v>
      </c>
      <c r="C8074" s="35">
        <v>1</v>
      </c>
    </row>
    <row r="8075" spans="1:3">
      <c r="A8075" t="s">
        <v>896</v>
      </c>
      <c r="B8075" s="2" t="s">
        <v>901</v>
      </c>
      <c r="C8075" s="35">
        <v>3</v>
      </c>
    </row>
    <row r="8076" spans="1:3">
      <c r="A8076" t="s">
        <v>896</v>
      </c>
      <c r="B8076" s="2" t="s">
        <v>912</v>
      </c>
      <c r="C8076" s="35">
        <v>22</v>
      </c>
    </row>
    <row r="8077" spans="1:3">
      <c r="A8077" t="s">
        <v>896</v>
      </c>
      <c r="B8077" s="2" t="s">
        <v>854</v>
      </c>
      <c r="C8077" s="35">
        <v>3</v>
      </c>
    </row>
    <row r="8078" spans="1:3">
      <c r="A8078" t="s">
        <v>896</v>
      </c>
      <c r="B8078" s="2" t="s">
        <v>868</v>
      </c>
      <c r="C8078" s="35">
        <v>5</v>
      </c>
    </row>
    <row r="8079" spans="1:3">
      <c r="A8079" t="s">
        <v>896</v>
      </c>
      <c r="B8079" s="2" t="s">
        <v>926</v>
      </c>
      <c r="C8079" s="35">
        <v>28</v>
      </c>
    </row>
    <row r="8080" spans="1:3">
      <c r="A8080" t="s">
        <v>810</v>
      </c>
      <c r="B8080" s="2" t="s">
        <v>914</v>
      </c>
      <c r="C8080" s="35">
        <v>9</v>
      </c>
    </row>
    <row r="8081" spans="1:3">
      <c r="A8081" t="s">
        <v>810</v>
      </c>
      <c r="B8081" s="2" t="s">
        <v>915</v>
      </c>
      <c r="C8081" s="35">
        <v>1</v>
      </c>
    </row>
    <row r="8082" spans="1:3">
      <c r="A8082" t="s">
        <v>810</v>
      </c>
      <c r="B8082" s="2" t="s">
        <v>906</v>
      </c>
      <c r="C8082" s="35">
        <v>9</v>
      </c>
    </row>
    <row r="8083" spans="1:3">
      <c r="A8083" t="s">
        <v>810</v>
      </c>
      <c r="B8083" s="2" t="s">
        <v>907</v>
      </c>
      <c r="C8083" s="35">
        <v>22</v>
      </c>
    </row>
    <row r="8084" spans="1:3">
      <c r="A8084" t="s">
        <v>810</v>
      </c>
      <c r="B8084" s="2" t="s">
        <v>908</v>
      </c>
      <c r="C8084" s="35">
        <v>23</v>
      </c>
    </row>
    <row r="8085" spans="1:3">
      <c r="A8085" t="s">
        <v>810</v>
      </c>
      <c r="B8085" s="2" t="s">
        <v>619</v>
      </c>
      <c r="C8085" s="35">
        <v>1</v>
      </c>
    </row>
    <row r="8086" spans="1:3">
      <c r="A8086" t="s">
        <v>810</v>
      </c>
      <c r="B8086" s="2" t="s">
        <v>663</v>
      </c>
      <c r="C8086" s="35">
        <v>1</v>
      </c>
    </row>
    <row r="8087" spans="1:3">
      <c r="A8087" t="s">
        <v>810</v>
      </c>
      <c r="B8087" s="2" t="s">
        <v>916</v>
      </c>
      <c r="C8087" s="35">
        <v>3</v>
      </c>
    </row>
    <row r="8088" spans="1:3">
      <c r="A8088" t="s">
        <v>810</v>
      </c>
      <c r="B8088" s="2" t="s">
        <v>882</v>
      </c>
      <c r="C8088" s="35">
        <v>3</v>
      </c>
    </row>
    <row r="8089" spans="1:3">
      <c r="A8089" t="s">
        <v>810</v>
      </c>
      <c r="B8089" s="2" t="s">
        <v>883</v>
      </c>
      <c r="C8089" s="35">
        <v>3</v>
      </c>
    </row>
    <row r="8090" spans="1:3">
      <c r="A8090" t="s">
        <v>810</v>
      </c>
      <c r="B8090" s="2" t="s">
        <v>884</v>
      </c>
      <c r="C8090" s="35">
        <v>3</v>
      </c>
    </row>
    <row r="8091" spans="1:3">
      <c r="A8091" t="s">
        <v>810</v>
      </c>
      <c r="B8091" s="2" t="s">
        <v>917</v>
      </c>
      <c r="C8091" s="35">
        <v>27</v>
      </c>
    </row>
    <row r="8092" spans="1:3">
      <c r="A8092" t="s">
        <v>810</v>
      </c>
      <c r="B8092" s="2" t="s">
        <v>885</v>
      </c>
      <c r="C8092" s="35">
        <v>3</v>
      </c>
    </row>
    <row r="8093" spans="1:3">
      <c r="A8093" t="s">
        <v>810</v>
      </c>
      <c r="B8093" s="2" t="s">
        <v>918</v>
      </c>
      <c r="C8093" s="35">
        <v>28</v>
      </c>
    </row>
    <row r="8094" spans="1:3">
      <c r="A8094" t="s">
        <v>810</v>
      </c>
      <c r="B8094" s="2" t="s">
        <v>919</v>
      </c>
      <c r="C8094" s="35">
        <v>28</v>
      </c>
    </row>
    <row r="8095" spans="1:3">
      <c r="A8095" t="s">
        <v>810</v>
      </c>
      <c r="B8095" s="2" t="s">
        <v>729</v>
      </c>
      <c r="C8095" s="35">
        <v>1</v>
      </c>
    </row>
    <row r="8096" spans="1:3">
      <c r="A8096" t="s">
        <v>810</v>
      </c>
      <c r="B8096" s="2" t="s">
        <v>920</v>
      </c>
      <c r="C8096" s="35">
        <v>3</v>
      </c>
    </row>
    <row r="8097" spans="1:3">
      <c r="A8097" t="s">
        <v>810</v>
      </c>
      <c r="B8097" s="2" t="s">
        <v>921</v>
      </c>
      <c r="C8097" s="35">
        <v>27</v>
      </c>
    </row>
    <row r="8098" spans="1:3">
      <c r="A8098" t="s">
        <v>810</v>
      </c>
      <c r="B8098" s="2" t="s">
        <v>762</v>
      </c>
      <c r="C8098" s="35">
        <v>3</v>
      </c>
    </row>
    <row r="8099" spans="1:3">
      <c r="A8099" t="s">
        <v>810</v>
      </c>
      <c r="B8099" s="2" t="s">
        <v>890</v>
      </c>
      <c r="C8099" s="35">
        <v>1</v>
      </c>
    </row>
    <row r="8100" spans="1:3">
      <c r="A8100" t="s">
        <v>810</v>
      </c>
      <c r="B8100" s="2" t="s">
        <v>922</v>
      </c>
      <c r="C8100" s="35">
        <v>3</v>
      </c>
    </row>
    <row r="8101" spans="1:3">
      <c r="A8101" t="s">
        <v>810</v>
      </c>
      <c r="B8101" s="2" t="s">
        <v>923</v>
      </c>
      <c r="C8101" s="35">
        <v>3</v>
      </c>
    </row>
    <row r="8102" spans="1:3">
      <c r="A8102" t="s">
        <v>810</v>
      </c>
      <c r="B8102" s="2" t="s">
        <v>924</v>
      </c>
      <c r="C8102" s="35">
        <v>3</v>
      </c>
    </row>
    <row r="8103" spans="1:3">
      <c r="A8103" t="s">
        <v>810</v>
      </c>
      <c r="B8103" s="2" t="s">
        <v>892</v>
      </c>
      <c r="C8103" s="35">
        <v>19</v>
      </c>
    </row>
    <row r="8104" spans="1:3">
      <c r="A8104" t="s">
        <v>810</v>
      </c>
      <c r="B8104" s="2" t="s">
        <v>893</v>
      </c>
      <c r="C8104" s="35">
        <v>19</v>
      </c>
    </row>
    <row r="8105" spans="1:3">
      <c r="A8105" t="s">
        <v>810</v>
      </c>
      <c r="B8105" s="2" t="s">
        <v>894</v>
      </c>
      <c r="C8105" s="35">
        <v>19</v>
      </c>
    </row>
    <row r="8106" spans="1:3">
      <c r="A8106" t="s">
        <v>810</v>
      </c>
      <c r="B8106" s="2" t="s">
        <v>895</v>
      </c>
      <c r="C8106" s="35">
        <v>3</v>
      </c>
    </row>
    <row r="8107" spans="1:3">
      <c r="A8107" t="s">
        <v>810</v>
      </c>
      <c r="B8107" s="2" t="s">
        <v>896</v>
      </c>
      <c r="C8107" s="35">
        <v>3</v>
      </c>
    </row>
    <row r="8108" spans="1:3">
      <c r="A8108" t="s">
        <v>810</v>
      </c>
      <c r="B8108" s="2" t="s">
        <v>819</v>
      </c>
      <c r="C8108" s="35">
        <v>1</v>
      </c>
    </row>
    <row r="8109" spans="1:3">
      <c r="A8109" t="s">
        <v>810</v>
      </c>
      <c r="B8109" s="2" t="s">
        <v>897</v>
      </c>
      <c r="C8109" s="35">
        <v>3</v>
      </c>
    </row>
    <row r="8110" spans="1:3">
      <c r="A8110" t="s">
        <v>810</v>
      </c>
      <c r="B8110" s="2" t="s">
        <v>925</v>
      </c>
      <c r="C8110" s="35">
        <v>28</v>
      </c>
    </row>
    <row r="8111" spans="1:3">
      <c r="A8111" t="s">
        <v>810</v>
      </c>
      <c r="B8111" s="2" t="s">
        <v>899</v>
      </c>
      <c r="C8111" s="35">
        <v>21</v>
      </c>
    </row>
    <row r="8112" spans="1:3">
      <c r="A8112" t="s">
        <v>810</v>
      </c>
      <c r="B8112" s="2" t="s">
        <v>900</v>
      </c>
      <c r="C8112" s="35">
        <v>3</v>
      </c>
    </row>
    <row r="8113" spans="1:3">
      <c r="A8113" t="s">
        <v>810</v>
      </c>
      <c r="B8113" s="2" t="s">
        <v>841</v>
      </c>
      <c r="C8113" s="35">
        <v>1</v>
      </c>
    </row>
    <row r="8114" spans="1:3">
      <c r="A8114" t="s">
        <v>810</v>
      </c>
      <c r="B8114" s="2" t="s">
        <v>842</v>
      </c>
      <c r="C8114" s="35">
        <v>1</v>
      </c>
    </row>
    <row r="8115" spans="1:3">
      <c r="A8115" t="s">
        <v>810</v>
      </c>
      <c r="B8115" s="2" t="s">
        <v>901</v>
      </c>
      <c r="C8115" s="35">
        <v>3</v>
      </c>
    </row>
    <row r="8116" spans="1:3">
      <c r="A8116" t="s">
        <v>810</v>
      </c>
      <c r="B8116" s="2" t="s">
        <v>912</v>
      </c>
      <c r="C8116" s="35">
        <v>22</v>
      </c>
    </row>
    <row r="8117" spans="1:3">
      <c r="A8117" t="s">
        <v>810</v>
      </c>
      <c r="B8117" s="2" t="s">
        <v>854</v>
      </c>
      <c r="C8117" s="35">
        <v>3</v>
      </c>
    </row>
    <row r="8118" spans="1:3">
      <c r="A8118" t="s">
        <v>810</v>
      </c>
      <c r="B8118" s="2" t="s">
        <v>868</v>
      </c>
      <c r="C8118" s="35">
        <v>5</v>
      </c>
    </row>
    <row r="8119" spans="1:3">
      <c r="A8119" t="s">
        <v>810</v>
      </c>
      <c r="B8119" s="2" t="s">
        <v>926</v>
      </c>
      <c r="C8119" s="35">
        <v>28</v>
      </c>
    </row>
    <row r="8120" spans="1:3">
      <c r="A8120" t="s">
        <v>811</v>
      </c>
      <c r="B8120" s="2" t="s">
        <v>879</v>
      </c>
      <c r="C8120" s="35">
        <v>3</v>
      </c>
    </row>
    <row r="8121" spans="1:3">
      <c r="A8121" t="s">
        <v>811</v>
      </c>
      <c r="B8121" s="2" t="s">
        <v>914</v>
      </c>
      <c r="C8121" s="35">
        <v>9</v>
      </c>
    </row>
    <row r="8122" spans="1:3">
      <c r="A8122" t="s">
        <v>811</v>
      </c>
      <c r="B8122" s="2" t="s">
        <v>915</v>
      </c>
      <c r="C8122" s="35">
        <v>1</v>
      </c>
    </row>
    <row r="8123" spans="1:3">
      <c r="A8123" t="s">
        <v>811</v>
      </c>
      <c r="B8123" s="2" t="s">
        <v>906</v>
      </c>
      <c r="C8123" s="35">
        <v>9</v>
      </c>
    </row>
    <row r="8124" spans="1:3">
      <c r="A8124" t="s">
        <v>811</v>
      </c>
      <c r="B8124" s="2" t="s">
        <v>907</v>
      </c>
      <c r="C8124" s="35">
        <v>22</v>
      </c>
    </row>
    <row r="8125" spans="1:3">
      <c r="A8125" t="s">
        <v>811</v>
      </c>
      <c r="B8125" s="2" t="s">
        <v>908</v>
      </c>
      <c r="C8125" s="35">
        <v>23</v>
      </c>
    </row>
    <row r="8126" spans="1:3">
      <c r="A8126" t="s">
        <v>811</v>
      </c>
      <c r="B8126" s="2" t="s">
        <v>619</v>
      </c>
      <c r="C8126" s="35">
        <v>1</v>
      </c>
    </row>
    <row r="8127" spans="1:3">
      <c r="A8127" t="s">
        <v>811</v>
      </c>
      <c r="B8127" s="2" t="s">
        <v>663</v>
      </c>
      <c r="C8127" s="35">
        <v>1</v>
      </c>
    </row>
    <row r="8128" spans="1:3">
      <c r="A8128" t="s">
        <v>811</v>
      </c>
      <c r="B8128" s="2" t="s">
        <v>916</v>
      </c>
      <c r="C8128" s="35">
        <v>3</v>
      </c>
    </row>
    <row r="8129" spans="1:3">
      <c r="A8129" t="s">
        <v>811</v>
      </c>
      <c r="B8129" s="2" t="s">
        <v>882</v>
      </c>
      <c r="C8129" s="35">
        <v>3</v>
      </c>
    </row>
    <row r="8130" spans="1:3">
      <c r="A8130" t="s">
        <v>811</v>
      </c>
      <c r="B8130" s="2" t="s">
        <v>883</v>
      </c>
      <c r="C8130" s="35">
        <v>3</v>
      </c>
    </row>
    <row r="8131" spans="1:3">
      <c r="A8131" t="s">
        <v>811</v>
      </c>
      <c r="B8131" s="2" t="s">
        <v>884</v>
      </c>
      <c r="C8131" s="35">
        <v>3</v>
      </c>
    </row>
    <row r="8132" spans="1:3">
      <c r="A8132" t="s">
        <v>811</v>
      </c>
      <c r="B8132" s="2" t="s">
        <v>917</v>
      </c>
      <c r="C8132" s="35">
        <v>27</v>
      </c>
    </row>
    <row r="8133" spans="1:3">
      <c r="A8133" t="s">
        <v>811</v>
      </c>
      <c r="B8133" s="2" t="s">
        <v>885</v>
      </c>
      <c r="C8133" s="35">
        <v>3</v>
      </c>
    </row>
    <row r="8134" spans="1:3">
      <c r="A8134" t="s">
        <v>811</v>
      </c>
      <c r="B8134" s="2" t="s">
        <v>918</v>
      </c>
      <c r="C8134" s="35">
        <v>28</v>
      </c>
    </row>
    <row r="8135" spans="1:3">
      <c r="A8135" t="s">
        <v>811</v>
      </c>
      <c r="B8135" s="2" t="s">
        <v>919</v>
      </c>
      <c r="C8135" s="35">
        <v>28</v>
      </c>
    </row>
    <row r="8136" spans="1:3">
      <c r="A8136" t="s">
        <v>811</v>
      </c>
      <c r="B8136" s="2" t="s">
        <v>729</v>
      </c>
      <c r="C8136" s="35">
        <v>1</v>
      </c>
    </row>
    <row r="8137" spans="1:3">
      <c r="A8137" t="s">
        <v>811</v>
      </c>
      <c r="B8137" s="2" t="s">
        <v>920</v>
      </c>
      <c r="C8137" s="35">
        <v>3</v>
      </c>
    </row>
    <row r="8138" spans="1:3">
      <c r="A8138" t="s">
        <v>811</v>
      </c>
      <c r="B8138" s="2" t="s">
        <v>921</v>
      </c>
      <c r="C8138" s="35">
        <v>27</v>
      </c>
    </row>
    <row r="8139" spans="1:3">
      <c r="A8139" t="s">
        <v>811</v>
      </c>
      <c r="B8139" s="2" t="s">
        <v>762</v>
      </c>
      <c r="C8139" s="35">
        <v>3</v>
      </c>
    </row>
    <row r="8140" spans="1:3">
      <c r="A8140" t="s">
        <v>811</v>
      </c>
      <c r="B8140" s="2" t="s">
        <v>890</v>
      </c>
      <c r="C8140" s="35">
        <v>1</v>
      </c>
    </row>
    <row r="8141" spans="1:3">
      <c r="A8141" t="s">
        <v>811</v>
      </c>
      <c r="B8141" s="2" t="s">
        <v>922</v>
      </c>
      <c r="C8141" s="35">
        <v>3</v>
      </c>
    </row>
    <row r="8142" spans="1:3">
      <c r="A8142" t="s">
        <v>811</v>
      </c>
      <c r="B8142" s="2" t="s">
        <v>923</v>
      </c>
      <c r="C8142" s="35">
        <v>3</v>
      </c>
    </row>
    <row r="8143" spans="1:3">
      <c r="A8143" t="s">
        <v>811</v>
      </c>
      <c r="B8143" s="2" t="s">
        <v>924</v>
      </c>
      <c r="C8143" s="35">
        <v>3</v>
      </c>
    </row>
    <row r="8144" spans="1:3">
      <c r="A8144" t="s">
        <v>811</v>
      </c>
      <c r="B8144" s="2" t="s">
        <v>892</v>
      </c>
      <c r="C8144" s="35">
        <v>19</v>
      </c>
    </row>
    <row r="8145" spans="1:3">
      <c r="A8145" t="s">
        <v>811</v>
      </c>
      <c r="B8145" s="2" t="s">
        <v>893</v>
      </c>
      <c r="C8145" s="35">
        <v>19</v>
      </c>
    </row>
    <row r="8146" spans="1:3">
      <c r="A8146" t="s">
        <v>811</v>
      </c>
      <c r="B8146" s="2" t="s">
        <v>894</v>
      </c>
      <c r="C8146" s="35">
        <v>19</v>
      </c>
    </row>
    <row r="8147" spans="1:3">
      <c r="A8147" t="s">
        <v>811</v>
      </c>
      <c r="B8147" s="2" t="s">
        <v>895</v>
      </c>
      <c r="C8147" s="35">
        <v>3</v>
      </c>
    </row>
    <row r="8148" spans="1:3">
      <c r="A8148" t="s">
        <v>811</v>
      </c>
      <c r="B8148" s="2" t="s">
        <v>896</v>
      </c>
      <c r="C8148" s="35">
        <v>3</v>
      </c>
    </row>
    <row r="8149" spans="1:3">
      <c r="A8149" t="s">
        <v>811</v>
      </c>
      <c r="B8149" s="2" t="s">
        <v>819</v>
      </c>
      <c r="C8149" s="35">
        <v>1</v>
      </c>
    </row>
    <row r="8150" spans="1:3">
      <c r="A8150" t="s">
        <v>811</v>
      </c>
      <c r="B8150" s="2" t="s">
        <v>897</v>
      </c>
      <c r="C8150" s="35">
        <v>3</v>
      </c>
    </row>
    <row r="8151" spans="1:3">
      <c r="A8151" t="s">
        <v>811</v>
      </c>
      <c r="B8151" s="2" t="s">
        <v>925</v>
      </c>
      <c r="C8151" s="35">
        <v>28</v>
      </c>
    </row>
    <row r="8152" spans="1:3">
      <c r="A8152" t="s">
        <v>811</v>
      </c>
      <c r="B8152" s="2" t="s">
        <v>899</v>
      </c>
      <c r="C8152" s="35">
        <v>21</v>
      </c>
    </row>
    <row r="8153" spans="1:3">
      <c r="A8153" t="s">
        <v>811</v>
      </c>
      <c r="B8153" s="2" t="s">
        <v>900</v>
      </c>
      <c r="C8153" s="35">
        <v>3</v>
      </c>
    </row>
    <row r="8154" spans="1:3">
      <c r="A8154" t="s">
        <v>811</v>
      </c>
      <c r="B8154" s="2" t="s">
        <v>841</v>
      </c>
      <c r="C8154" s="35">
        <v>1</v>
      </c>
    </row>
    <row r="8155" spans="1:3">
      <c r="A8155" t="s">
        <v>811</v>
      </c>
      <c r="B8155" s="2" t="s">
        <v>842</v>
      </c>
      <c r="C8155" s="35">
        <v>1</v>
      </c>
    </row>
    <row r="8156" spans="1:3">
      <c r="A8156" t="s">
        <v>811</v>
      </c>
      <c r="B8156" s="2" t="s">
        <v>901</v>
      </c>
      <c r="C8156" s="35">
        <v>3</v>
      </c>
    </row>
    <row r="8157" spans="1:3">
      <c r="A8157" t="s">
        <v>811</v>
      </c>
      <c r="B8157" s="2" t="s">
        <v>912</v>
      </c>
      <c r="C8157" s="35">
        <v>22</v>
      </c>
    </row>
    <row r="8158" spans="1:3">
      <c r="A8158" t="s">
        <v>811</v>
      </c>
      <c r="B8158" s="2" t="s">
        <v>854</v>
      </c>
      <c r="C8158" s="35">
        <v>3</v>
      </c>
    </row>
    <row r="8159" spans="1:3">
      <c r="A8159" t="s">
        <v>811</v>
      </c>
      <c r="B8159" s="2" t="s">
        <v>868</v>
      </c>
      <c r="C8159" s="35">
        <v>5</v>
      </c>
    </row>
    <row r="8160" spans="1:3">
      <c r="A8160" t="s">
        <v>811</v>
      </c>
      <c r="B8160" s="2" t="s">
        <v>926</v>
      </c>
      <c r="C8160" s="35">
        <v>28</v>
      </c>
    </row>
    <row r="8161" spans="1:3">
      <c r="A8161" t="s">
        <v>812</v>
      </c>
      <c r="B8161" s="2" t="s">
        <v>879</v>
      </c>
      <c r="C8161" s="35">
        <v>3</v>
      </c>
    </row>
    <row r="8162" spans="1:3">
      <c r="A8162" t="s">
        <v>812</v>
      </c>
      <c r="B8162" s="2" t="s">
        <v>914</v>
      </c>
      <c r="C8162" s="35">
        <v>9</v>
      </c>
    </row>
    <row r="8163" spans="1:3">
      <c r="A8163" t="s">
        <v>812</v>
      </c>
      <c r="B8163" s="2" t="s">
        <v>915</v>
      </c>
      <c r="C8163" s="35">
        <v>1</v>
      </c>
    </row>
    <row r="8164" spans="1:3">
      <c r="A8164" t="s">
        <v>812</v>
      </c>
      <c r="B8164" s="2" t="s">
        <v>906</v>
      </c>
      <c r="C8164" s="35">
        <v>9</v>
      </c>
    </row>
    <row r="8165" spans="1:3">
      <c r="A8165" t="s">
        <v>812</v>
      </c>
      <c r="B8165" s="2" t="s">
        <v>907</v>
      </c>
      <c r="C8165" s="35">
        <v>22</v>
      </c>
    </row>
    <row r="8166" spans="1:3">
      <c r="A8166" t="s">
        <v>812</v>
      </c>
      <c r="B8166" s="2" t="s">
        <v>908</v>
      </c>
      <c r="C8166" s="35">
        <v>23</v>
      </c>
    </row>
    <row r="8167" spans="1:3">
      <c r="A8167" t="s">
        <v>812</v>
      </c>
      <c r="B8167" s="2" t="s">
        <v>663</v>
      </c>
      <c r="C8167" s="35">
        <v>1</v>
      </c>
    </row>
    <row r="8168" spans="1:3">
      <c r="A8168" t="s">
        <v>812</v>
      </c>
      <c r="B8168" s="2" t="s">
        <v>916</v>
      </c>
      <c r="C8168" s="35">
        <v>3</v>
      </c>
    </row>
    <row r="8169" spans="1:3">
      <c r="A8169" t="s">
        <v>812</v>
      </c>
      <c r="B8169" s="2" t="s">
        <v>882</v>
      </c>
      <c r="C8169" s="35">
        <v>3</v>
      </c>
    </row>
    <row r="8170" spans="1:3">
      <c r="A8170" t="s">
        <v>812</v>
      </c>
      <c r="B8170" s="2" t="s">
        <v>883</v>
      </c>
      <c r="C8170" s="35">
        <v>3</v>
      </c>
    </row>
    <row r="8171" spans="1:3">
      <c r="A8171" t="s">
        <v>812</v>
      </c>
      <c r="B8171" s="2" t="s">
        <v>884</v>
      </c>
      <c r="C8171" s="35">
        <v>3</v>
      </c>
    </row>
    <row r="8172" spans="1:3">
      <c r="A8172" t="s">
        <v>812</v>
      </c>
      <c r="B8172" s="2" t="s">
        <v>917</v>
      </c>
      <c r="C8172" s="35">
        <v>27</v>
      </c>
    </row>
    <row r="8173" spans="1:3">
      <c r="A8173" t="s">
        <v>812</v>
      </c>
      <c r="B8173" s="2" t="s">
        <v>885</v>
      </c>
      <c r="C8173" s="35">
        <v>3</v>
      </c>
    </row>
    <row r="8174" spans="1:3">
      <c r="A8174" t="s">
        <v>812</v>
      </c>
      <c r="B8174" s="2" t="s">
        <v>918</v>
      </c>
      <c r="C8174" s="35">
        <v>28</v>
      </c>
    </row>
    <row r="8175" spans="1:3">
      <c r="A8175" t="s">
        <v>812</v>
      </c>
      <c r="B8175" s="2" t="s">
        <v>919</v>
      </c>
      <c r="C8175" s="35">
        <v>28</v>
      </c>
    </row>
    <row r="8176" spans="1:3">
      <c r="A8176" t="s">
        <v>812</v>
      </c>
      <c r="B8176" s="2" t="s">
        <v>729</v>
      </c>
      <c r="C8176" s="35">
        <v>1</v>
      </c>
    </row>
    <row r="8177" spans="1:3">
      <c r="A8177" t="s">
        <v>812</v>
      </c>
      <c r="B8177" s="2" t="s">
        <v>920</v>
      </c>
      <c r="C8177" s="35">
        <v>3</v>
      </c>
    </row>
    <row r="8178" spans="1:3">
      <c r="A8178" t="s">
        <v>812</v>
      </c>
      <c r="B8178" s="2" t="s">
        <v>921</v>
      </c>
      <c r="C8178" s="35">
        <v>27</v>
      </c>
    </row>
    <row r="8179" spans="1:3">
      <c r="A8179" t="s">
        <v>812</v>
      </c>
      <c r="B8179" s="2" t="s">
        <v>762</v>
      </c>
      <c r="C8179" s="35">
        <v>3</v>
      </c>
    </row>
    <row r="8180" spans="1:3">
      <c r="A8180" t="s">
        <v>812</v>
      </c>
      <c r="B8180" s="2" t="s">
        <v>890</v>
      </c>
      <c r="C8180" s="35">
        <v>1</v>
      </c>
    </row>
    <row r="8181" spans="1:3">
      <c r="A8181" t="s">
        <v>812</v>
      </c>
      <c r="B8181" s="2" t="s">
        <v>922</v>
      </c>
      <c r="C8181" s="35">
        <v>3</v>
      </c>
    </row>
    <row r="8182" spans="1:3">
      <c r="A8182" t="s">
        <v>812</v>
      </c>
      <c r="B8182" s="2" t="s">
        <v>923</v>
      </c>
      <c r="C8182" s="35">
        <v>3</v>
      </c>
    </row>
    <row r="8183" spans="1:3">
      <c r="A8183" t="s">
        <v>812</v>
      </c>
      <c r="B8183" s="2" t="s">
        <v>924</v>
      </c>
      <c r="C8183" s="35">
        <v>3</v>
      </c>
    </row>
    <row r="8184" spans="1:3">
      <c r="A8184" t="s">
        <v>812</v>
      </c>
      <c r="B8184" s="2" t="s">
        <v>793</v>
      </c>
      <c r="C8184" s="35">
        <v>1</v>
      </c>
    </row>
    <row r="8185" spans="1:3">
      <c r="A8185" t="s">
        <v>812</v>
      </c>
      <c r="B8185" s="2" t="s">
        <v>892</v>
      </c>
      <c r="C8185" s="35">
        <v>19</v>
      </c>
    </row>
    <row r="8186" spans="1:3">
      <c r="A8186" t="s">
        <v>812</v>
      </c>
      <c r="B8186" s="2" t="s">
        <v>893</v>
      </c>
      <c r="C8186" s="35">
        <v>19</v>
      </c>
    </row>
    <row r="8187" spans="1:3">
      <c r="A8187" t="s">
        <v>812</v>
      </c>
      <c r="B8187" s="2" t="s">
        <v>894</v>
      </c>
      <c r="C8187" s="35">
        <v>19</v>
      </c>
    </row>
    <row r="8188" spans="1:3">
      <c r="A8188" t="s">
        <v>812</v>
      </c>
      <c r="B8188" s="2" t="s">
        <v>895</v>
      </c>
      <c r="C8188" s="35">
        <v>3</v>
      </c>
    </row>
    <row r="8189" spans="1:3">
      <c r="A8189" t="s">
        <v>812</v>
      </c>
      <c r="B8189" s="2" t="s">
        <v>896</v>
      </c>
      <c r="C8189" s="35">
        <v>3</v>
      </c>
    </row>
    <row r="8190" spans="1:3">
      <c r="A8190" t="s">
        <v>812</v>
      </c>
      <c r="B8190" s="2" t="s">
        <v>819</v>
      </c>
      <c r="C8190" s="35">
        <v>1</v>
      </c>
    </row>
    <row r="8191" spans="1:3">
      <c r="A8191" t="s">
        <v>812</v>
      </c>
      <c r="B8191" s="2" t="s">
        <v>897</v>
      </c>
      <c r="C8191" s="35">
        <v>3</v>
      </c>
    </row>
    <row r="8192" spans="1:3">
      <c r="A8192" t="s">
        <v>812</v>
      </c>
      <c r="B8192" s="2" t="s">
        <v>925</v>
      </c>
      <c r="C8192" s="35">
        <v>28</v>
      </c>
    </row>
    <row r="8193" spans="1:3">
      <c r="A8193" t="s">
        <v>812</v>
      </c>
      <c r="B8193" s="2" t="s">
        <v>899</v>
      </c>
      <c r="C8193" s="35">
        <v>21</v>
      </c>
    </row>
    <row r="8194" spans="1:3">
      <c r="A8194" t="s">
        <v>812</v>
      </c>
      <c r="B8194" s="2" t="s">
        <v>900</v>
      </c>
      <c r="C8194" s="35">
        <v>3</v>
      </c>
    </row>
    <row r="8195" spans="1:3">
      <c r="A8195" t="s">
        <v>812</v>
      </c>
      <c r="B8195" s="2" t="s">
        <v>841</v>
      </c>
      <c r="C8195" s="35">
        <v>1</v>
      </c>
    </row>
    <row r="8196" spans="1:3">
      <c r="A8196" t="s">
        <v>812</v>
      </c>
      <c r="B8196" s="2" t="s">
        <v>842</v>
      </c>
      <c r="C8196" s="35">
        <v>1</v>
      </c>
    </row>
    <row r="8197" spans="1:3">
      <c r="A8197" t="s">
        <v>812</v>
      </c>
      <c r="B8197" s="2" t="s">
        <v>901</v>
      </c>
      <c r="C8197" s="35">
        <v>3</v>
      </c>
    </row>
    <row r="8198" spans="1:3">
      <c r="A8198" t="s">
        <v>812</v>
      </c>
      <c r="B8198" s="2" t="s">
        <v>912</v>
      </c>
      <c r="C8198" s="35">
        <v>22</v>
      </c>
    </row>
    <row r="8199" spans="1:3">
      <c r="A8199" t="s">
        <v>812</v>
      </c>
      <c r="B8199" s="2" t="s">
        <v>854</v>
      </c>
      <c r="C8199" s="35">
        <v>3</v>
      </c>
    </row>
    <row r="8200" spans="1:3">
      <c r="A8200" t="s">
        <v>812</v>
      </c>
      <c r="B8200" s="2" t="s">
        <v>868</v>
      </c>
      <c r="C8200" s="35">
        <v>5</v>
      </c>
    </row>
    <row r="8201" spans="1:3">
      <c r="A8201" t="s">
        <v>812</v>
      </c>
      <c r="B8201" s="2" t="s">
        <v>926</v>
      </c>
      <c r="C8201" s="35">
        <v>28</v>
      </c>
    </row>
    <row r="8202" spans="1:3">
      <c r="A8202" t="s">
        <v>813</v>
      </c>
      <c r="B8202" s="2" t="s">
        <v>879</v>
      </c>
      <c r="C8202" s="35">
        <v>3</v>
      </c>
    </row>
    <row r="8203" spans="1:3">
      <c r="A8203" t="s">
        <v>813</v>
      </c>
      <c r="B8203" s="2" t="s">
        <v>914</v>
      </c>
      <c r="C8203" s="35">
        <v>9</v>
      </c>
    </row>
    <row r="8204" spans="1:3">
      <c r="A8204" t="s">
        <v>813</v>
      </c>
      <c r="B8204" s="2" t="s">
        <v>915</v>
      </c>
      <c r="C8204" s="35">
        <v>1</v>
      </c>
    </row>
    <row r="8205" spans="1:3">
      <c r="A8205" t="s">
        <v>813</v>
      </c>
      <c r="B8205" s="2" t="s">
        <v>906</v>
      </c>
      <c r="C8205" s="35">
        <v>9</v>
      </c>
    </row>
    <row r="8206" spans="1:3">
      <c r="A8206" t="s">
        <v>813</v>
      </c>
      <c r="B8206" s="2" t="s">
        <v>907</v>
      </c>
      <c r="C8206" s="35">
        <v>22</v>
      </c>
    </row>
    <row r="8207" spans="1:3">
      <c r="A8207" t="s">
        <v>813</v>
      </c>
      <c r="B8207" s="2" t="s">
        <v>908</v>
      </c>
      <c r="C8207" s="35">
        <v>23</v>
      </c>
    </row>
    <row r="8208" spans="1:3">
      <c r="A8208" t="s">
        <v>813</v>
      </c>
      <c r="B8208" s="2" t="s">
        <v>619</v>
      </c>
      <c r="C8208" s="35">
        <v>1</v>
      </c>
    </row>
    <row r="8209" spans="1:3">
      <c r="A8209" t="s">
        <v>813</v>
      </c>
      <c r="B8209" s="2" t="s">
        <v>663</v>
      </c>
      <c r="C8209" s="35">
        <v>1</v>
      </c>
    </row>
    <row r="8210" spans="1:3">
      <c r="A8210" t="s">
        <v>813</v>
      </c>
      <c r="B8210" s="2" t="s">
        <v>916</v>
      </c>
      <c r="C8210" s="35">
        <v>3</v>
      </c>
    </row>
    <row r="8211" spans="1:3">
      <c r="A8211" t="s">
        <v>813</v>
      </c>
      <c r="B8211" s="2" t="s">
        <v>882</v>
      </c>
      <c r="C8211" s="35">
        <v>3</v>
      </c>
    </row>
    <row r="8212" spans="1:3">
      <c r="A8212" t="s">
        <v>813</v>
      </c>
      <c r="B8212" s="2" t="s">
        <v>883</v>
      </c>
      <c r="C8212" s="35">
        <v>3</v>
      </c>
    </row>
    <row r="8213" spans="1:3">
      <c r="A8213" t="s">
        <v>813</v>
      </c>
      <c r="B8213" s="2" t="s">
        <v>884</v>
      </c>
      <c r="C8213" s="35">
        <v>3</v>
      </c>
    </row>
    <row r="8214" spans="1:3">
      <c r="A8214" t="s">
        <v>813</v>
      </c>
      <c r="B8214" s="2" t="s">
        <v>917</v>
      </c>
      <c r="C8214" s="35">
        <v>27</v>
      </c>
    </row>
    <row r="8215" spans="1:3">
      <c r="A8215" t="s">
        <v>813</v>
      </c>
      <c r="B8215" s="2" t="s">
        <v>885</v>
      </c>
      <c r="C8215" s="35">
        <v>3</v>
      </c>
    </row>
    <row r="8216" spans="1:3">
      <c r="A8216" t="s">
        <v>813</v>
      </c>
      <c r="B8216" s="2" t="s">
        <v>918</v>
      </c>
      <c r="C8216" s="35">
        <v>28</v>
      </c>
    </row>
    <row r="8217" spans="1:3">
      <c r="A8217" t="s">
        <v>813</v>
      </c>
      <c r="B8217" s="2" t="s">
        <v>919</v>
      </c>
      <c r="C8217" s="35">
        <v>28</v>
      </c>
    </row>
    <row r="8218" spans="1:3">
      <c r="A8218" t="s">
        <v>813</v>
      </c>
      <c r="B8218" s="2" t="s">
        <v>927</v>
      </c>
      <c r="C8218" s="35">
        <v>1</v>
      </c>
    </row>
    <row r="8219" spans="1:3">
      <c r="A8219" t="s">
        <v>813</v>
      </c>
      <c r="B8219" s="2" t="s">
        <v>729</v>
      </c>
      <c r="C8219" s="35">
        <v>1</v>
      </c>
    </row>
    <row r="8220" spans="1:3">
      <c r="A8220" t="s">
        <v>813</v>
      </c>
      <c r="B8220" s="2" t="s">
        <v>920</v>
      </c>
      <c r="C8220" s="35">
        <v>3</v>
      </c>
    </row>
    <row r="8221" spans="1:3">
      <c r="A8221" t="s">
        <v>813</v>
      </c>
      <c r="B8221" s="2" t="s">
        <v>921</v>
      </c>
      <c r="C8221" s="35">
        <v>27</v>
      </c>
    </row>
    <row r="8222" spans="1:3">
      <c r="A8222" t="s">
        <v>813</v>
      </c>
      <c r="B8222" s="2" t="s">
        <v>762</v>
      </c>
      <c r="C8222" s="35">
        <v>3</v>
      </c>
    </row>
    <row r="8223" spans="1:3">
      <c r="A8223" t="s">
        <v>813</v>
      </c>
      <c r="B8223" s="2" t="s">
        <v>890</v>
      </c>
      <c r="C8223" s="35">
        <v>1</v>
      </c>
    </row>
    <row r="8224" spans="1:3">
      <c r="A8224" t="s">
        <v>813</v>
      </c>
      <c r="B8224" s="2" t="s">
        <v>922</v>
      </c>
      <c r="C8224" s="35">
        <v>3</v>
      </c>
    </row>
    <row r="8225" spans="1:3">
      <c r="A8225" t="s">
        <v>813</v>
      </c>
      <c r="B8225" s="2" t="s">
        <v>923</v>
      </c>
      <c r="C8225" s="35">
        <v>3</v>
      </c>
    </row>
    <row r="8226" spans="1:3">
      <c r="A8226" t="s">
        <v>813</v>
      </c>
      <c r="B8226" s="2" t="s">
        <v>924</v>
      </c>
      <c r="C8226" s="35">
        <v>3</v>
      </c>
    </row>
    <row r="8227" spans="1:3">
      <c r="A8227" t="s">
        <v>813</v>
      </c>
      <c r="B8227" s="2" t="s">
        <v>892</v>
      </c>
      <c r="C8227" s="35">
        <v>19</v>
      </c>
    </row>
    <row r="8228" spans="1:3">
      <c r="A8228" t="s">
        <v>813</v>
      </c>
      <c r="B8228" s="2" t="s">
        <v>893</v>
      </c>
      <c r="C8228" s="35">
        <v>19</v>
      </c>
    </row>
    <row r="8229" spans="1:3">
      <c r="A8229" t="s">
        <v>813</v>
      </c>
      <c r="B8229" s="2" t="s">
        <v>894</v>
      </c>
      <c r="C8229" s="35">
        <v>19</v>
      </c>
    </row>
    <row r="8230" spans="1:3">
      <c r="A8230" t="s">
        <v>813</v>
      </c>
      <c r="B8230" s="2" t="s">
        <v>895</v>
      </c>
      <c r="C8230" s="35">
        <v>3</v>
      </c>
    </row>
    <row r="8231" spans="1:3">
      <c r="A8231" t="s">
        <v>813</v>
      </c>
      <c r="B8231" s="2" t="s">
        <v>896</v>
      </c>
      <c r="C8231" s="35">
        <v>3</v>
      </c>
    </row>
    <row r="8232" spans="1:3">
      <c r="A8232" t="s">
        <v>813</v>
      </c>
      <c r="B8232" s="2" t="s">
        <v>819</v>
      </c>
      <c r="C8232" s="35">
        <v>1</v>
      </c>
    </row>
    <row r="8233" spans="1:3">
      <c r="A8233" t="s">
        <v>813</v>
      </c>
      <c r="B8233" s="2" t="s">
        <v>897</v>
      </c>
      <c r="C8233" s="35">
        <v>3</v>
      </c>
    </row>
    <row r="8234" spans="1:3">
      <c r="A8234" t="s">
        <v>813</v>
      </c>
      <c r="B8234" s="2" t="s">
        <v>925</v>
      </c>
      <c r="C8234" s="35">
        <v>28</v>
      </c>
    </row>
    <row r="8235" spans="1:3">
      <c r="A8235" t="s">
        <v>813</v>
      </c>
      <c r="B8235" s="2" t="s">
        <v>899</v>
      </c>
      <c r="C8235" s="35">
        <v>21</v>
      </c>
    </row>
    <row r="8236" spans="1:3">
      <c r="A8236" t="s">
        <v>813</v>
      </c>
      <c r="B8236" s="2" t="s">
        <v>900</v>
      </c>
      <c r="C8236" s="35">
        <v>3</v>
      </c>
    </row>
    <row r="8237" spans="1:3">
      <c r="A8237" t="s">
        <v>813</v>
      </c>
      <c r="B8237" s="2" t="s">
        <v>841</v>
      </c>
      <c r="C8237" s="35">
        <v>1</v>
      </c>
    </row>
    <row r="8238" spans="1:3">
      <c r="A8238" t="s">
        <v>813</v>
      </c>
      <c r="B8238" s="2" t="s">
        <v>842</v>
      </c>
      <c r="C8238" s="35">
        <v>1</v>
      </c>
    </row>
    <row r="8239" spans="1:3">
      <c r="A8239" t="s">
        <v>813</v>
      </c>
      <c r="B8239" s="2" t="s">
        <v>901</v>
      </c>
      <c r="C8239" s="35">
        <v>3</v>
      </c>
    </row>
    <row r="8240" spans="1:3">
      <c r="A8240" t="s">
        <v>813</v>
      </c>
      <c r="B8240" s="2" t="s">
        <v>912</v>
      </c>
      <c r="C8240" s="35">
        <v>22</v>
      </c>
    </row>
    <row r="8241" spans="1:3">
      <c r="A8241" t="s">
        <v>813</v>
      </c>
      <c r="B8241" s="2" t="s">
        <v>854</v>
      </c>
      <c r="C8241" s="35">
        <v>3</v>
      </c>
    </row>
    <row r="8242" spans="1:3">
      <c r="A8242" t="s">
        <v>813</v>
      </c>
      <c r="B8242" s="2" t="s">
        <v>868</v>
      </c>
      <c r="C8242" s="35">
        <v>5</v>
      </c>
    </row>
    <row r="8243" spans="1:3">
      <c r="A8243" t="s">
        <v>813</v>
      </c>
      <c r="B8243" s="2" t="s">
        <v>926</v>
      </c>
      <c r="C8243" s="35">
        <v>28</v>
      </c>
    </row>
    <row r="8244" spans="1:3">
      <c r="A8244" t="s">
        <v>814</v>
      </c>
      <c r="B8244" s="2" t="s">
        <v>879</v>
      </c>
      <c r="C8244" s="35">
        <v>3</v>
      </c>
    </row>
    <row r="8245" spans="1:3">
      <c r="A8245" t="s">
        <v>814</v>
      </c>
      <c r="B8245" s="2" t="s">
        <v>906</v>
      </c>
      <c r="C8245" s="35">
        <v>9</v>
      </c>
    </row>
    <row r="8246" spans="1:3">
      <c r="A8246" t="s">
        <v>814</v>
      </c>
      <c r="B8246" s="2" t="s">
        <v>908</v>
      </c>
      <c r="C8246" s="35">
        <v>23</v>
      </c>
    </row>
    <row r="8247" spans="1:3">
      <c r="A8247" t="s">
        <v>814</v>
      </c>
      <c r="B8247" s="2" t="s">
        <v>618</v>
      </c>
      <c r="C8247" s="35">
        <v>1</v>
      </c>
    </row>
    <row r="8248" spans="1:3">
      <c r="A8248" t="s">
        <v>814</v>
      </c>
      <c r="B8248" s="2" t="s">
        <v>916</v>
      </c>
      <c r="C8248" s="35">
        <v>3</v>
      </c>
    </row>
    <row r="8249" spans="1:3">
      <c r="A8249" t="s">
        <v>814</v>
      </c>
      <c r="B8249" s="2" t="s">
        <v>917</v>
      </c>
      <c r="C8249" s="35">
        <v>27</v>
      </c>
    </row>
    <row r="8250" spans="1:3">
      <c r="A8250" t="s">
        <v>814</v>
      </c>
      <c r="B8250" s="2" t="s">
        <v>885</v>
      </c>
      <c r="C8250" s="35">
        <v>3</v>
      </c>
    </row>
    <row r="8251" spans="1:3">
      <c r="A8251" t="s">
        <v>814</v>
      </c>
      <c r="B8251" s="2" t="s">
        <v>699</v>
      </c>
      <c r="C8251" s="35">
        <v>1</v>
      </c>
    </row>
    <row r="8252" spans="1:3">
      <c r="A8252" t="s">
        <v>814</v>
      </c>
      <c r="B8252" s="2" t="s">
        <v>729</v>
      </c>
      <c r="C8252" s="35">
        <v>1</v>
      </c>
    </row>
    <row r="8253" spans="1:3">
      <c r="A8253" t="s">
        <v>814</v>
      </c>
      <c r="B8253" s="2" t="s">
        <v>920</v>
      </c>
      <c r="C8253" s="35">
        <v>3</v>
      </c>
    </row>
    <row r="8254" spans="1:3">
      <c r="A8254" t="s">
        <v>814</v>
      </c>
      <c r="B8254" s="2" t="s">
        <v>921</v>
      </c>
      <c r="C8254" s="35">
        <v>27</v>
      </c>
    </row>
    <row r="8255" spans="1:3">
      <c r="A8255" t="s">
        <v>814</v>
      </c>
      <c r="B8255" s="2" t="s">
        <v>890</v>
      </c>
      <c r="C8255" s="35">
        <v>1</v>
      </c>
    </row>
    <row r="8256" spans="1:3">
      <c r="A8256" t="s">
        <v>814</v>
      </c>
      <c r="B8256" s="2" t="s">
        <v>922</v>
      </c>
      <c r="C8256" s="35">
        <v>3</v>
      </c>
    </row>
    <row r="8257" spans="1:3">
      <c r="A8257" t="s">
        <v>814</v>
      </c>
      <c r="B8257" s="2" t="s">
        <v>923</v>
      </c>
      <c r="C8257" s="35">
        <v>3</v>
      </c>
    </row>
    <row r="8258" spans="1:3">
      <c r="A8258" t="s">
        <v>814</v>
      </c>
      <c r="B8258" s="2" t="s">
        <v>924</v>
      </c>
      <c r="C8258" s="35">
        <v>3</v>
      </c>
    </row>
    <row r="8259" spans="1:3">
      <c r="A8259" t="s">
        <v>814</v>
      </c>
      <c r="B8259" s="2" t="s">
        <v>766</v>
      </c>
      <c r="C8259" s="35">
        <v>3</v>
      </c>
    </row>
    <row r="8260" spans="1:3">
      <c r="A8260" t="s">
        <v>814</v>
      </c>
      <c r="B8260" s="2" t="s">
        <v>892</v>
      </c>
      <c r="C8260" s="35">
        <v>19</v>
      </c>
    </row>
    <row r="8261" spans="1:3">
      <c r="A8261" t="s">
        <v>814</v>
      </c>
      <c r="B8261" s="2" t="s">
        <v>893</v>
      </c>
      <c r="C8261" s="35">
        <v>19</v>
      </c>
    </row>
    <row r="8262" spans="1:3">
      <c r="A8262" t="s">
        <v>814</v>
      </c>
      <c r="B8262" s="2" t="s">
        <v>894</v>
      </c>
      <c r="C8262" s="35">
        <v>19</v>
      </c>
    </row>
    <row r="8263" spans="1:3">
      <c r="A8263" t="s">
        <v>814</v>
      </c>
      <c r="B8263" s="2" t="s">
        <v>819</v>
      </c>
      <c r="C8263" s="35">
        <v>1</v>
      </c>
    </row>
    <row r="8264" spans="1:3">
      <c r="A8264" t="s">
        <v>814</v>
      </c>
      <c r="B8264" s="2" t="s">
        <v>899</v>
      </c>
      <c r="C8264" s="35">
        <v>21</v>
      </c>
    </row>
    <row r="8265" spans="1:3">
      <c r="A8265" t="s">
        <v>814</v>
      </c>
      <c r="B8265" s="2" t="s">
        <v>900</v>
      </c>
      <c r="C8265" s="35">
        <v>3</v>
      </c>
    </row>
    <row r="8266" spans="1:3">
      <c r="A8266" t="s">
        <v>814</v>
      </c>
      <c r="B8266" s="2" t="s">
        <v>841</v>
      </c>
      <c r="C8266" s="35">
        <v>1</v>
      </c>
    </row>
    <row r="8267" spans="1:3">
      <c r="A8267" t="s">
        <v>814</v>
      </c>
      <c r="B8267" s="2" t="s">
        <v>842</v>
      </c>
      <c r="C8267" s="35">
        <v>1</v>
      </c>
    </row>
    <row r="8268" spans="1:3">
      <c r="A8268" t="s">
        <v>815</v>
      </c>
      <c r="B8268" s="2" t="s">
        <v>879</v>
      </c>
      <c r="C8268" s="35">
        <v>3</v>
      </c>
    </row>
    <row r="8269" spans="1:3">
      <c r="A8269" t="s">
        <v>815</v>
      </c>
      <c r="B8269" s="2" t="s">
        <v>914</v>
      </c>
      <c r="C8269" s="35">
        <v>9</v>
      </c>
    </row>
    <row r="8270" spans="1:3">
      <c r="A8270" t="s">
        <v>815</v>
      </c>
      <c r="B8270" s="2" t="s">
        <v>915</v>
      </c>
      <c r="C8270" s="35">
        <v>1</v>
      </c>
    </row>
    <row r="8271" spans="1:3">
      <c r="A8271" t="s">
        <v>815</v>
      </c>
      <c r="B8271" s="2" t="s">
        <v>906</v>
      </c>
      <c r="C8271" s="35">
        <v>9</v>
      </c>
    </row>
    <row r="8272" spans="1:3">
      <c r="A8272" t="s">
        <v>815</v>
      </c>
      <c r="B8272" s="2" t="s">
        <v>907</v>
      </c>
      <c r="C8272" s="35">
        <v>22</v>
      </c>
    </row>
    <row r="8273" spans="1:3">
      <c r="A8273" t="s">
        <v>815</v>
      </c>
      <c r="B8273" s="2" t="s">
        <v>908</v>
      </c>
      <c r="C8273" s="35">
        <v>23</v>
      </c>
    </row>
    <row r="8274" spans="1:3">
      <c r="A8274" t="s">
        <v>815</v>
      </c>
      <c r="B8274" s="2" t="s">
        <v>619</v>
      </c>
      <c r="C8274" s="35">
        <v>1</v>
      </c>
    </row>
    <row r="8275" spans="1:3">
      <c r="A8275" t="s">
        <v>815</v>
      </c>
      <c r="B8275" s="2" t="s">
        <v>663</v>
      </c>
      <c r="C8275" s="35">
        <v>1</v>
      </c>
    </row>
    <row r="8276" spans="1:3">
      <c r="A8276" t="s">
        <v>815</v>
      </c>
      <c r="B8276" s="2" t="s">
        <v>916</v>
      </c>
      <c r="C8276" s="35">
        <v>3</v>
      </c>
    </row>
    <row r="8277" spans="1:3">
      <c r="A8277" t="s">
        <v>815</v>
      </c>
      <c r="B8277" s="2" t="s">
        <v>882</v>
      </c>
      <c r="C8277" s="35">
        <v>3</v>
      </c>
    </row>
    <row r="8278" spans="1:3">
      <c r="A8278" t="s">
        <v>815</v>
      </c>
      <c r="B8278" s="2" t="s">
        <v>883</v>
      </c>
      <c r="C8278" s="35">
        <v>3</v>
      </c>
    </row>
    <row r="8279" spans="1:3">
      <c r="A8279" t="s">
        <v>815</v>
      </c>
      <c r="B8279" s="2" t="s">
        <v>884</v>
      </c>
      <c r="C8279" s="35">
        <v>3</v>
      </c>
    </row>
    <row r="8280" spans="1:3">
      <c r="A8280" t="s">
        <v>815</v>
      </c>
      <c r="B8280" s="2" t="s">
        <v>917</v>
      </c>
      <c r="C8280" s="35">
        <v>27</v>
      </c>
    </row>
    <row r="8281" spans="1:3">
      <c r="A8281" t="s">
        <v>815</v>
      </c>
      <c r="B8281" s="2" t="s">
        <v>885</v>
      </c>
      <c r="C8281" s="35">
        <v>3</v>
      </c>
    </row>
    <row r="8282" spans="1:3">
      <c r="A8282" t="s">
        <v>815</v>
      </c>
      <c r="B8282" s="2" t="s">
        <v>918</v>
      </c>
      <c r="C8282" s="35">
        <v>28</v>
      </c>
    </row>
    <row r="8283" spans="1:3">
      <c r="A8283" t="s">
        <v>815</v>
      </c>
      <c r="B8283" s="2" t="s">
        <v>919</v>
      </c>
      <c r="C8283" s="35">
        <v>28</v>
      </c>
    </row>
    <row r="8284" spans="1:3">
      <c r="A8284" t="s">
        <v>815</v>
      </c>
      <c r="B8284" s="2" t="s">
        <v>729</v>
      </c>
      <c r="C8284" s="35">
        <v>1</v>
      </c>
    </row>
    <row r="8285" spans="1:3">
      <c r="A8285" t="s">
        <v>815</v>
      </c>
      <c r="B8285" s="2" t="s">
        <v>920</v>
      </c>
      <c r="C8285" s="35">
        <v>3</v>
      </c>
    </row>
    <row r="8286" spans="1:3">
      <c r="A8286" t="s">
        <v>815</v>
      </c>
      <c r="B8286" s="2" t="s">
        <v>921</v>
      </c>
      <c r="C8286" s="35">
        <v>27</v>
      </c>
    </row>
    <row r="8287" spans="1:3">
      <c r="A8287" t="s">
        <v>815</v>
      </c>
      <c r="B8287" s="2" t="s">
        <v>762</v>
      </c>
      <c r="C8287" s="35">
        <v>3</v>
      </c>
    </row>
    <row r="8288" spans="1:3">
      <c r="A8288" t="s">
        <v>815</v>
      </c>
      <c r="B8288" s="2" t="s">
        <v>890</v>
      </c>
      <c r="C8288" s="35">
        <v>1</v>
      </c>
    </row>
    <row r="8289" spans="1:3">
      <c r="A8289" t="s">
        <v>815</v>
      </c>
      <c r="B8289" s="2" t="s">
        <v>922</v>
      </c>
      <c r="C8289" s="35">
        <v>3</v>
      </c>
    </row>
    <row r="8290" spans="1:3">
      <c r="A8290" t="s">
        <v>815</v>
      </c>
      <c r="B8290" s="2" t="s">
        <v>923</v>
      </c>
      <c r="C8290" s="35">
        <v>3</v>
      </c>
    </row>
    <row r="8291" spans="1:3">
      <c r="A8291" t="s">
        <v>815</v>
      </c>
      <c r="B8291" s="2" t="s">
        <v>924</v>
      </c>
      <c r="C8291" s="35">
        <v>3</v>
      </c>
    </row>
    <row r="8292" spans="1:3">
      <c r="A8292" t="s">
        <v>815</v>
      </c>
      <c r="B8292" s="2" t="s">
        <v>892</v>
      </c>
      <c r="C8292" s="35">
        <v>19</v>
      </c>
    </row>
    <row r="8293" spans="1:3">
      <c r="A8293" t="s">
        <v>815</v>
      </c>
      <c r="B8293" s="2" t="s">
        <v>893</v>
      </c>
      <c r="C8293" s="35">
        <v>19</v>
      </c>
    </row>
    <row r="8294" spans="1:3">
      <c r="A8294" t="s">
        <v>815</v>
      </c>
      <c r="B8294" s="2" t="s">
        <v>894</v>
      </c>
      <c r="C8294" s="35">
        <v>19</v>
      </c>
    </row>
    <row r="8295" spans="1:3">
      <c r="A8295" t="s">
        <v>815</v>
      </c>
      <c r="B8295" s="2" t="s">
        <v>895</v>
      </c>
      <c r="C8295" s="35">
        <v>3</v>
      </c>
    </row>
    <row r="8296" spans="1:3">
      <c r="A8296" t="s">
        <v>815</v>
      </c>
      <c r="B8296" s="2" t="s">
        <v>896</v>
      </c>
      <c r="C8296" s="35">
        <v>3</v>
      </c>
    </row>
    <row r="8297" spans="1:3">
      <c r="A8297" t="s">
        <v>815</v>
      </c>
      <c r="B8297" s="2" t="s">
        <v>819</v>
      </c>
      <c r="C8297" s="35">
        <v>1</v>
      </c>
    </row>
    <row r="8298" spans="1:3">
      <c r="A8298" t="s">
        <v>815</v>
      </c>
      <c r="B8298" s="2" t="s">
        <v>897</v>
      </c>
      <c r="C8298" s="35">
        <v>3</v>
      </c>
    </row>
    <row r="8299" spans="1:3">
      <c r="A8299" t="s">
        <v>815</v>
      </c>
      <c r="B8299" s="2" t="s">
        <v>925</v>
      </c>
      <c r="C8299" s="35">
        <v>28</v>
      </c>
    </row>
    <row r="8300" spans="1:3">
      <c r="A8300" t="s">
        <v>815</v>
      </c>
      <c r="B8300" s="2" t="s">
        <v>899</v>
      </c>
      <c r="C8300" s="35">
        <v>21</v>
      </c>
    </row>
    <row r="8301" spans="1:3">
      <c r="A8301" t="s">
        <v>815</v>
      </c>
      <c r="B8301" s="2" t="s">
        <v>900</v>
      </c>
      <c r="C8301" s="35">
        <v>3</v>
      </c>
    </row>
    <row r="8302" spans="1:3">
      <c r="A8302" t="s">
        <v>815</v>
      </c>
      <c r="B8302" s="2" t="s">
        <v>841</v>
      </c>
      <c r="C8302" s="35">
        <v>1</v>
      </c>
    </row>
    <row r="8303" spans="1:3">
      <c r="A8303" t="s">
        <v>815</v>
      </c>
      <c r="B8303" s="2" t="s">
        <v>842</v>
      </c>
      <c r="C8303" s="35">
        <v>1</v>
      </c>
    </row>
    <row r="8304" spans="1:3">
      <c r="A8304" t="s">
        <v>815</v>
      </c>
      <c r="B8304" s="2" t="s">
        <v>901</v>
      </c>
      <c r="C8304" s="35">
        <v>3</v>
      </c>
    </row>
    <row r="8305" spans="1:3">
      <c r="A8305" t="s">
        <v>815</v>
      </c>
      <c r="B8305" s="2" t="s">
        <v>912</v>
      </c>
      <c r="C8305" s="35">
        <v>22</v>
      </c>
    </row>
    <row r="8306" spans="1:3">
      <c r="A8306" t="s">
        <v>815</v>
      </c>
      <c r="B8306" s="2" t="s">
        <v>854</v>
      </c>
      <c r="C8306" s="35">
        <v>3</v>
      </c>
    </row>
    <row r="8307" spans="1:3">
      <c r="A8307" t="s">
        <v>815</v>
      </c>
      <c r="B8307" s="2" t="s">
        <v>868</v>
      </c>
      <c r="C8307" s="35">
        <v>5</v>
      </c>
    </row>
    <row r="8308" spans="1:3">
      <c r="A8308" t="s">
        <v>815</v>
      </c>
      <c r="B8308" s="2" t="s">
        <v>926</v>
      </c>
      <c r="C8308" s="35">
        <v>28</v>
      </c>
    </row>
    <row r="8309" spans="1:3">
      <c r="A8309" t="s">
        <v>816</v>
      </c>
      <c r="B8309" s="2" t="s">
        <v>879</v>
      </c>
      <c r="C8309" s="35">
        <v>3</v>
      </c>
    </row>
    <row r="8310" spans="1:3">
      <c r="A8310" t="s">
        <v>816</v>
      </c>
      <c r="B8310" s="2" t="s">
        <v>914</v>
      </c>
      <c r="C8310" s="35">
        <v>9</v>
      </c>
    </row>
    <row r="8311" spans="1:3">
      <c r="A8311" t="s">
        <v>816</v>
      </c>
      <c r="B8311" s="2" t="s">
        <v>915</v>
      </c>
      <c r="C8311" s="35">
        <v>1</v>
      </c>
    </row>
    <row r="8312" spans="1:3">
      <c r="A8312" t="s">
        <v>816</v>
      </c>
      <c r="B8312" s="2" t="s">
        <v>906</v>
      </c>
      <c r="C8312" s="35">
        <v>9</v>
      </c>
    </row>
    <row r="8313" spans="1:3">
      <c r="A8313" t="s">
        <v>816</v>
      </c>
      <c r="B8313" s="2" t="s">
        <v>907</v>
      </c>
      <c r="C8313" s="35">
        <v>22</v>
      </c>
    </row>
    <row r="8314" spans="1:3">
      <c r="A8314" t="s">
        <v>816</v>
      </c>
      <c r="B8314" s="2" t="s">
        <v>908</v>
      </c>
      <c r="C8314" s="35">
        <v>23</v>
      </c>
    </row>
    <row r="8315" spans="1:3">
      <c r="A8315" t="s">
        <v>816</v>
      </c>
      <c r="B8315" s="2" t="s">
        <v>619</v>
      </c>
      <c r="C8315" s="35">
        <v>1</v>
      </c>
    </row>
    <row r="8316" spans="1:3">
      <c r="A8316" t="s">
        <v>816</v>
      </c>
      <c r="B8316" s="2" t="s">
        <v>663</v>
      </c>
      <c r="C8316" s="35">
        <v>1</v>
      </c>
    </row>
    <row r="8317" spans="1:3">
      <c r="A8317" t="s">
        <v>816</v>
      </c>
      <c r="B8317" s="2" t="s">
        <v>916</v>
      </c>
      <c r="C8317" s="35">
        <v>3</v>
      </c>
    </row>
    <row r="8318" spans="1:3">
      <c r="A8318" t="s">
        <v>816</v>
      </c>
      <c r="B8318" s="2" t="s">
        <v>882</v>
      </c>
      <c r="C8318" s="35">
        <v>3</v>
      </c>
    </row>
    <row r="8319" spans="1:3">
      <c r="A8319" t="s">
        <v>816</v>
      </c>
      <c r="B8319" s="2" t="s">
        <v>883</v>
      </c>
      <c r="C8319" s="35">
        <v>3</v>
      </c>
    </row>
    <row r="8320" spans="1:3">
      <c r="A8320" t="s">
        <v>816</v>
      </c>
      <c r="B8320" s="2" t="s">
        <v>884</v>
      </c>
      <c r="C8320" s="35">
        <v>3</v>
      </c>
    </row>
    <row r="8321" spans="1:3">
      <c r="A8321" t="s">
        <v>816</v>
      </c>
      <c r="B8321" s="2" t="s">
        <v>917</v>
      </c>
      <c r="C8321" s="35">
        <v>27</v>
      </c>
    </row>
    <row r="8322" spans="1:3">
      <c r="A8322" t="s">
        <v>816</v>
      </c>
      <c r="B8322" s="2" t="s">
        <v>885</v>
      </c>
      <c r="C8322" s="35">
        <v>3</v>
      </c>
    </row>
    <row r="8323" spans="1:3">
      <c r="A8323" t="s">
        <v>816</v>
      </c>
      <c r="B8323" s="2" t="s">
        <v>918</v>
      </c>
      <c r="C8323" s="35">
        <v>28</v>
      </c>
    </row>
    <row r="8324" spans="1:3">
      <c r="A8324" t="s">
        <v>816</v>
      </c>
      <c r="B8324" s="2" t="s">
        <v>919</v>
      </c>
      <c r="C8324" s="35">
        <v>28</v>
      </c>
    </row>
    <row r="8325" spans="1:3">
      <c r="A8325" t="s">
        <v>816</v>
      </c>
      <c r="B8325" s="2" t="s">
        <v>729</v>
      </c>
      <c r="C8325" s="35">
        <v>1</v>
      </c>
    </row>
    <row r="8326" spans="1:3">
      <c r="A8326" t="s">
        <v>816</v>
      </c>
      <c r="B8326" s="2" t="s">
        <v>920</v>
      </c>
      <c r="C8326" s="35">
        <v>3</v>
      </c>
    </row>
    <row r="8327" spans="1:3">
      <c r="A8327" t="s">
        <v>816</v>
      </c>
      <c r="B8327" s="2" t="s">
        <v>921</v>
      </c>
      <c r="C8327" s="35">
        <v>27</v>
      </c>
    </row>
    <row r="8328" spans="1:3">
      <c r="A8328" t="s">
        <v>816</v>
      </c>
      <c r="B8328" s="2" t="s">
        <v>762</v>
      </c>
      <c r="C8328" s="35">
        <v>3</v>
      </c>
    </row>
    <row r="8329" spans="1:3">
      <c r="A8329" t="s">
        <v>816</v>
      </c>
      <c r="B8329" s="2" t="s">
        <v>890</v>
      </c>
      <c r="C8329" s="35">
        <v>1</v>
      </c>
    </row>
    <row r="8330" spans="1:3">
      <c r="A8330" t="s">
        <v>816</v>
      </c>
      <c r="B8330" s="2" t="s">
        <v>922</v>
      </c>
      <c r="C8330" s="35">
        <v>3</v>
      </c>
    </row>
    <row r="8331" spans="1:3">
      <c r="A8331" t="s">
        <v>816</v>
      </c>
      <c r="B8331" s="2" t="s">
        <v>923</v>
      </c>
      <c r="C8331" s="35">
        <v>3</v>
      </c>
    </row>
    <row r="8332" spans="1:3">
      <c r="A8332" t="s">
        <v>816</v>
      </c>
      <c r="B8332" s="2" t="s">
        <v>924</v>
      </c>
      <c r="C8332" s="35">
        <v>3</v>
      </c>
    </row>
    <row r="8333" spans="1:3">
      <c r="A8333" t="s">
        <v>816</v>
      </c>
      <c r="B8333" s="2" t="s">
        <v>892</v>
      </c>
      <c r="C8333" s="35">
        <v>19</v>
      </c>
    </row>
    <row r="8334" spans="1:3">
      <c r="A8334" t="s">
        <v>816</v>
      </c>
      <c r="B8334" s="2" t="s">
        <v>893</v>
      </c>
      <c r="C8334" s="35">
        <v>19</v>
      </c>
    </row>
    <row r="8335" spans="1:3">
      <c r="A8335" t="s">
        <v>816</v>
      </c>
      <c r="B8335" s="2" t="s">
        <v>894</v>
      </c>
      <c r="C8335" s="35">
        <v>19</v>
      </c>
    </row>
    <row r="8336" spans="1:3">
      <c r="A8336" t="s">
        <v>816</v>
      </c>
      <c r="B8336" s="2" t="s">
        <v>895</v>
      </c>
      <c r="C8336" s="35">
        <v>3</v>
      </c>
    </row>
    <row r="8337" spans="1:3">
      <c r="A8337" t="s">
        <v>816</v>
      </c>
      <c r="B8337" s="2" t="s">
        <v>896</v>
      </c>
      <c r="C8337" s="35">
        <v>3</v>
      </c>
    </row>
    <row r="8338" spans="1:3">
      <c r="A8338" t="s">
        <v>816</v>
      </c>
      <c r="B8338" s="2" t="s">
        <v>819</v>
      </c>
      <c r="C8338" s="35">
        <v>1</v>
      </c>
    </row>
    <row r="8339" spans="1:3">
      <c r="A8339" t="s">
        <v>816</v>
      </c>
      <c r="B8339" s="2" t="s">
        <v>897</v>
      </c>
      <c r="C8339" s="35">
        <v>3</v>
      </c>
    </row>
    <row r="8340" spans="1:3">
      <c r="A8340" t="s">
        <v>816</v>
      </c>
      <c r="B8340" s="2" t="s">
        <v>925</v>
      </c>
      <c r="C8340" s="35">
        <v>28</v>
      </c>
    </row>
    <row r="8341" spans="1:3">
      <c r="A8341" t="s">
        <v>816</v>
      </c>
      <c r="B8341" s="2" t="s">
        <v>899</v>
      </c>
      <c r="C8341" s="35">
        <v>21</v>
      </c>
    </row>
    <row r="8342" spans="1:3">
      <c r="A8342" t="s">
        <v>816</v>
      </c>
      <c r="B8342" s="2" t="s">
        <v>900</v>
      </c>
      <c r="C8342" s="35">
        <v>3</v>
      </c>
    </row>
    <row r="8343" spans="1:3">
      <c r="A8343" t="s">
        <v>816</v>
      </c>
      <c r="B8343" s="2" t="s">
        <v>841</v>
      </c>
      <c r="C8343" s="35">
        <v>1</v>
      </c>
    </row>
    <row r="8344" spans="1:3">
      <c r="A8344" t="s">
        <v>816</v>
      </c>
      <c r="B8344" s="2" t="s">
        <v>842</v>
      </c>
      <c r="C8344" s="35">
        <v>1</v>
      </c>
    </row>
    <row r="8345" spans="1:3">
      <c r="A8345" t="s">
        <v>816</v>
      </c>
      <c r="B8345" s="2" t="s">
        <v>901</v>
      </c>
      <c r="C8345" s="35">
        <v>3</v>
      </c>
    </row>
    <row r="8346" spans="1:3">
      <c r="A8346" t="s">
        <v>816</v>
      </c>
      <c r="B8346" s="2" t="s">
        <v>912</v>
      </c>
      <c r="C8346" s="35">
        <v>22</v>
      </c>
    </row>
    <row r="8347" spans="1:3">
      <c r="A8347" t="s">
        <v>816</v>
      </c>
      <c r="B8347" s="2" t="s">
        <v>854</v>
      </c>
      <c r="C8347" s="35">
        <v>3</v>
      </c>
    </row>
    <row r="8348" spans="1:3">
      <c r="A8348" t="s">
        <v>816</v>
      </c>
      <c r="B8348" s="2" t="s">
        <v>868</v>
      </c>
      <c r="C8348" s="35">
        <v>5</v>
      </c>
    </row>
    <row r="8349" spans="1:3">
      <c r="A8349" t="s">
        <v>816</v>
      </c>
      <c r="B8349" s="2" t="s">
        <v>926</v>
      </c>
      <c r="C8349" s="35">
        <v>28</v>
      </c>
    </row>
    <row r="8350" spans="1:3">
      <c r="A8350" t="s">
        <v>817</v>
      </c>
      <c r="B8350" s="2" t="s">
        <v>879</v>
      </c>
      <c r="C8350" s="35">
        <v>3</v>
      </c>
    </row>
    <row r="8351" spans="1:3">
      <c r="A8351" t="s">
        <v>817</v>
      </c>
      <c r="B8351" s="2" t="s">
        <v>914</v>
      </c>
      <c r="C8351" s="35">
        <v>9</v>
      </c>
    </row>
    <row r="8352" spans="1:3">
      <c r="A8352" t="s">
        <v>817</v>
      </c>
      <c r="B8352" s="2" t="s">
        <v>915</v>
      </c>
      <c r="C8352" s="35">
        <v>1</v>
      </c>
    </row>
    <row r="8353" spans="1:3">
      <c r="A8353" t="s">
        <v>817</v>
      </c>
      <c r="B8353" s="2" t="s">
        <v>906</v>
      </c>
      <c r="C8353" s="35">
        <v>9</v>
      </c>
    </row>
    <row r="8354" spans="1:3">
      <c r="A8354" t="s">
        <v>817</v>
      </c>
      <c r="B8354" s="2" t="s">
        <v>907</v>
      </c>
      <c r="C8354" s="35">
        <v>22</v>
      </c>
    </row>
    <row r="8355" spans="1:3">
      <c r="A8355" t="s">
        <v>817</v>
      </c>
      <c r="B8355" s="2" t="s">
        <v>908</v>
      </c>
      <c r="C8355" s="35">
        <v>23</v>
      </c>
    </row>
    <row r="8356" spans="1:3">
      <c r="A8356" t="s">
        <v>817</v>
      </c>
      <c r="B8356" s="2" t="s">
        <v>619</v>
      </c>
      <c r="C8356" s="35">
        <v>1</v>
      </c>
    </row>
    <row r="8357" spans="1:3">
      <c r="A8357" t="s">
        <v>817</v>
      </c>
      <c r="B8357" s="2" t="s">
        <v>663</v>
      </c>
      <c r="C8357" s="35">
        <v>1</v>
      </c>
    </row>
    <row r="8358" spans="1:3">
      <c r="A8358" t="s">
        <v>817</v>
      </c>
      <c r="B8358" s="2" t="s">
        <v>916</v>
      </c>
      <c r="C8358" s="35">
        <v>3</v>
      </c>
    </row>
    <row r="8359" spans="1:3">
      <c r="A8359" t="s">
        <v>817</v>
      </c>
      <c r="B8359" s="2" t="s">
        <v>882</v>
      </c>
      <c r="C8359" s="35">
        <v>3</v>
      </c>
    </row>
    <row r="8360" spans="1:3">
      <c r="A8360" t="s">
        <v>817</v>
      </c>
      <c r="B8360" s="2" t="s">
        <v>883</v>
      </c>
      <c r="C8360" s="35">
        <v>3</v>
      </c>
    </row>
    <row r="8361" spans="1:3">
      <c r="A8361" t="s">
        <v>817</v>
      </c>
      <c r="B8361" s="2" t="s">
        <v>884</v>
      </c>
      <c r="C8361" s="35">
        <v>3</v>
      </c>
    </row>
    <row r="8362" spans="1:3">
      <c r="A8362" t="s">
        <v>817</v>
      </c>
      <c r="B8362" s="2" t="s">
        <v>917</v>
      </c>
      <c r="C8362" s="35">
        <v>27</v>
      </c>
    </row>
    <row r="8363" spans="1:3">
      <c r="A8363" t="s">
        <v>817</v>
      </c>
      <c r="B8363" s="2" t="s">
        <v>885</v>
      </c>
      <c r="C8363" s="35">
        <v>3</v>
      </c>
    </row>
    <row r="8364" spans="1:3">
      <c r="A8364" t="s">
        <v>817</v>
      </c>
      <c r="B8364" s="2" t="s">
        <v>918</v>
      </c>
      <c r="C8364" s="35">
        <v>28</v>
      </c>
    </row>
    <row r="8365" spans="1:3">
      <c r="A8365" t="s">
        <v>817</v>
      </c>
      <c r="B8365" s="2" t="s">
        <v>919</v>
      </c>
      <c r="C8365" s="35">
        <v>28</v>
      </c>
    </row>
    <row r="8366" spans="1:3">
      <c r="A8366" t="s">
        <v>817</v>
      </c>
      <c r="B8366" s="2" t="s">
        <v>729</v>
      </c>
      <c r="C8366" s="35">
        <v>1</v>
      </c>
    </row>
    <row r="8367" spans="1:3">
      <c r="A8367" t="s">
        <v>817</v>
      </c>
      <c r="B8367" s="2" t="s">
        <v>920</v>
      </c>
      <c r="C8367" s="35">
        <v>3</v>
      </c>
    </row>
    <row r="8368" spans="1:3">
      <c r="A8368" t="s">
        <v>817</v>
      </c>
      <c r="B8368" s="2" t="s">
        <v>921</v>
      </c>
      <c r="C8368" s="35">
        <v>27</v>
      </c>
    </row>
    <row r="8369" spans="1:3">
      <c r="A8369" t="s">
        <v>817</v>
      </c>
      <c r="B8369" s="2" t="s">
        <v>762</v>
      </c>
      <c r="C8369" s="35">
        <v>3</v>
      </c>
    </row>
    <row r="8370" spans="1:3">
      <c r="A8370" t="s">
        <v>817</v>
      </c>
      <c r="B8370" s="2" t="s">
        <v>890</v>
      </c>
      <c r="C8370" s="35">
        <v>1</v>
      </c>
    </row>
    <row r="8371" spans="1:3">
      <c r="A8371" t="s">
        <v>817</v>
      </c>
      <c r="B8371" s="2" t="s">
        <v>922</v>
      </c>
      <c r="C8371" s="35">
        <v>3</v>
      </c>
    </row>
    <row r="8372" spans="1:3">
      <c r="A8372" t="s">
        <v>817</v>
      </c>
      <c r="B8372" s="2" t="s">
        <v>923</v>
      </c>
      <c r="C8372" s="35">
        <v>3</v>
      </c>
    </row>
    <row r="8373" spans="1:3">
      <c r="A8373" t="s">
        <v>817</v>
      </c>
      <c r="B8373" s="2" t="s">
        <v>924</v>
      </c>
      <c r="C8373" s="35">
        <v>3</v>
      </c>
    </row>
    <row r="8374" spans="1:3">
      <c r="A8374" t="s">
        <v>817</v>
      </c>
      <c r="B8374" s="2" t="s">
        <v>892</v>
      </c>
      <c r="C8374" s="35">
        <v>19</v>
      </c>
    </row>
    <row r="8375" spans="1:3">
      <c r="A8375" t="s">
        <v>817</v>
      </c>
      <c r="B8375" s="2" t="s">
        <v>893</v>
      </c>
      <c r="C8375" s="35">
        <v>19</v>
      </c>
    </row>
    <row r="8376" spans="1:3">
      <c r="A8376" t="s">
        <v>817</v>
      </c>
      <c r="B8376" s="2" t="s">
        <v>894</v>
      </c>
      <c r="C8376" s="35">
        <v>19</v>
      </c>
    </row>
    <row r="8377" spans="1:3">
      <c r="A8377" t="s">
        <v>817</v>
      </c>
      <c r="B8377" s="2" t="s">
        <v>895</v>
      </c>
      <c r="C8377" s="35">
        <v>3</v>
      </c>
    </row>
    <row r="8378" spans="1:3">
      <c r="A8378" t="s">
        <v>817</v>
      </c>
      <c r="B8378" s="2" t="s">
        <v>896</v>
      </c>
      <c r="C8378" s="35">
        <v>3</v>
      </c>
    </row>
    <row r="8379" spans="1:3">
      <c r="A8379" t="s">
        <v>817</v>
      </c>
      <c r="B8379" s="2" t="s">
        <v>819</v>
      </c>
      <c r="C8379" s="35">
        <v>1</v>
      </c>
    </row>
    <row r="8380" spans="1:3">
      <c r="A8380" t="s">
        <v>817</v>
      </c>
      <c r="B8380" s="2" t="s">
        <v>897</v>
      </c>
      <c r="C8380" s="35">
        <v>3</v>
      </c>
    </row>
    <row r="8381" spans="1:3">
      <c r="A8381" t="s">
        <v>817</v>
      </c>
      <c r="B8381" s="2" t="s">
        <v>925</v>
      </c>
      <c r="C8381" s="35">
        <v>28</v>
      </c>
    </row>
    <row r="8382" spans="1:3">
      <c r="A8382" t="s">
        <v>817</v>
      </c>
      <c r="B8382" s="2" t="s">
        <v>899</v>
      </c>
      <c r="C8382" s="35">
        <v>21</v>
      </c>
    </row>
    <row r="8383" spans="1:3">
      <c r="A8383" t="s">
        <v>817</v>
      </c>
      <c r="B8383" s="2" t="s">
        <v>900</v>
      </c>
      <c r="C8383" s="35">
        <v>3</v>
      </c>
    </row>
    <row r="8384" spans="1:3">
      <c r="A8384" t="s">
        <v>817</v>
      </c>
      <c r="B8384" s="2" t="s">
        <v>841</v>
      </c>
      <c r="C8384" s="35">
        <v>1</v>
      </c>
    </row>
    <row r="8385" spans="1:3">
      <c r="A8385" t="s">
        <v>817</v>
      </c>
      <c r="B8385" s="2" t="s">
        <v>842</v>
      </c>
      <c r="C8385" s="35">
        <v>1</v>
      </c>
    </row>
    <row r="8386" spans="1:3">
      <c r="A8386" t="s">
        <v>817</v>
      </c>
      <c r="B8386" s="2" t="s">
        <v>901</v>
      </c>
      <c r="C8386" s="35">
        <v>3</v>
      </c>
    </row>
    <row r="8387" spans="1:3">
      <c r="A8387" t="s">
        <v>817</v>
      </c>
      <c r="B8387" s="2" t="s">
        <v>912</v>
      </c>
      <c r="C8387" s="35">
        <v>22</v>
      </c>
    </row>
    <row r="8388" spans="1:3">
      <c r="A8388" t="s">
        <v>817</v>
      </c>
      <c r="B8388" s="2" t="s">
        <v>854</v>
      </c>
      <c r="C8388" s="35">
        <v>3</v>
      </c>
    </row>
    <row r="8389" spans="1:3">
      <c r="A8389" t="s">
        <v>817</v>
      </c>
      <c r="B8389" s="2" t="s">
        <v>868</v>
      </c>
      <c r="C8389" s="35">
        <v>5</v>
      </c>
    </row>
    <row r="8390" spans="1:3">
      <c r="A8390" t="s">
        <v>817</v>
      </c>
      <c r="B8390" s="2" t="s">
        <v>926</v>
      </c>
      <c r="C8390" s="35">
        <v>28</v>
      </c>
    </row>
    <row r="8391" spans="1:3">
      <c r="A8391" t="s">
        <v>818</v>
      </c>
      <c r="B8391" s="2" t="s">
        <v>879</v>
      </c>
      <c r="C8391" s="35">
        <v>3</v>
      </c>
    </row>
    <row r="8392" spans="1:3">
      <c r="A8392" t="s">
        <v>818</v>
      </c>
      <c r="B8392" s="2" t="s">
        <v>906</v>
      </c>
      <c r="C8392" s="35">
        <v>9</v>
      </c>
    </row>
    <row r="8393" spans="1:3">
      <c r="A8393" t="s">
        <v>818</v>
      </c>
      <c r="B8393" s="2" t="s">
        <v>907</v>
      </c>
      <c r="C8393" s="35">
        <v>22</v>
      </c>
    </row>
    <row r="8394" spans="1:3">
      <c r="A8394" t="s">
        <v>818</v>
      </c>
      <c r="B8394" s="2" t="s">
        <v>908</v>
      </c>
      <c r="C8394" s="35">
        <v>23</v>
      </c>
    </row>
    <row r="8395" spans="1:3">
      <c r="A8395" t="s">
        <v>818</v>
      </c>
      <c r="B8395" s="2" t="s">
        <v>619</v>
      </c>
      <c r="C8395" s="35">
        <v>1</v>
      </c>
    </row>
    <row r="8396" spans="1:3">
      <c r="A8396" t="s">
        <v>818</v>
      </c>
      <c r="B8396" s="2" t="s">
        <v>916</v>
      </c>
      <c r="C8396" s="35">
        <v>3</v>
      </c>
    </row>
    <row r="8397" spans="1:3">
      <c r="A8397" t="s">
        <v>818</v>
      </c>
      <c r="B8397" s="2" t="s">
        <v>882</v>
      </c>
      <c r="C8397" s="35">
        <v>3</v>
      </c>
    </row>
    <row r="8398" spans="1:3">
      <c r="A8398" t="s">
        <v>818</v>
      </c>
      <c r="B8398" s="2" t="s">
        <v>883</v>
      </c>
      <c r="C8398" s="35">
        <v>3</v>
      </c>
    </row>
    <row r="8399" spans="1:3">
      <c r="A8399" t="s">
        <v>818</v>
      </c>
      <c r="B8399" s="2" t="s">
        <v>884</v>
      </c>
      <c r="C8399" s="35">
        <v>3</v>
      </c>
    </row>
    <row r="8400" spans="1:3">
      <c r="A8400" t="s">
        <v>818</v>
      </c>
      <c r="B8400" s="2" t="s">
        <v>917</v>
      </c>
      <c r="C8400" s="35">
        <v>27</v>
      </c>
    </row>
    <row r="8401" spans="1:3">
      <c r="A8401" t="s">
        <v>818</v>
      </c>
      <c r="B8401" s="2" t="s">
        <v>885</v>
      </c>
      <c r="C8401" s="35">
        <v>3</v>
      </c>
    </row>
    <row r="8402" spans="1:3">
      <c r="A8402" t="s">
        <v>818</v>
      </c>
      <c r="B8402" s="2" t="s">
        <v>729</v>
      </c>
      <c r="C8402" s="35">
        <v>1</v>
      </c>
    </row>
    <row r="8403" spans="1:3">
      <c r="A8403" t="s">
        <v>818</v>
      </c>
      <c r="B8403" s="2" t="s">
        <v>920</v>
      </c>
      <c r="C8403" s="35">
        <v>3</v>
      </c>
    </row>
    <row r="8404" spans="1:3">
      <c r="A8404" t="s">
        <v>818</v>
      </c>
      <c r="B8404" s="2" t="s">
        <v>921</v>
      </c>
      <c r="C8404" s="35">
        <v>27</v>
      </c>
    </row>
    <row r="8405" spans="1:3">
      <c r="A8405" t="s">
        <v>818</v>
      </c>
      <c r="B8405" s="2" t="s">
        <v>762</v>
      </c>
      <c r="C8405" s="35">
        <v>3</v>
      </c>
    </row>
    <row r="8406" spans="1:3">
      <c r="A8406" t="s">
        <v>818</v>
      </c>
      <c r="B8406" s="2" t="s">
        <v>890</v>
      </c>
      <c r="C8406" s="35">
        <v>1</v>
      </c>
    </row>
    <row r="8407" spans="1:3">
      <c r="A8407" t="s">
        <v>818</v>
      </c>
      <c r="B8407" s="2" t="s">
        <v>922</v>
      </c>
      <c r="C8407" s="35">
        <v>3</v>
      </c>
    </row>
    <row r="8408" spans="1:3">
      <c r="A8408" t="s">
        <v>818</v>
      </c>
      <c r="B8408" s="2" t="s">
        <v>923</v>
      </c>
      <c r="C8408" s="35">
        <v>3</v>
      </c>
    </row>
    <row r="8409" spans="1:3">
      <c r="A8409" t="s">
        <v>818</v>
      </c>
      <c r="B8409" s="2" t="s">
        <v>924</v>
      </c>
      <c r="C8409" s="35">
        <v>3</v>
      </c>
    </row>
    <row r="8410" spans="1:3">
      <c r="A8410" t="s">
        <v>818</v>
      </c>
      <c r="B8410" s="2" t="s">
        <v>892</v>
      </c>
      <c r="C8410" s="35">
        <v>19</v>
      </c>
    </row>
    <row r="8411" spans="1:3">
      <c r="A8411" t="s">
        <v>818</v>
      </c>
      <c r="B8411" s="2" t="s">
        <v>893</v>
      </c>
      <c r="C8411" s="35">
        <v>19</v>
      </c>
    </row>
    <row r="8412" spans="1:3">
      <c r="A8412" t="s">
        <v>818</v>
      </c>
      <c r="B8412" s="2" t="s">
        <v>894</v>
      </c>
      <c r="C8412" s="35">
        <v>19</v>
      </c>
    </row>
    <row r="8413" spans="1:3">
      <c r="A8413" t="s">
        <v>818</v>
      </c>
      <c r="B8413" s="2" t="s">
        <v>895</v>
      </c>
      <c r="C8413" s="35">
        <v>3</v>
      </c>
    </row>
    <row r="8414" spans="1:3">
      <c r="A8414" t="s">
        <v>818</v>
      </c>
      <c r="B8414" s="2" t="s">
        <v>896</v>
      </c>
      <c r="C8414" s="35">
        <v>3</v>
      </c>
    </row>
    <row r="8415" spans="1:3">
      <c r="A8415" t="s">
        <v>818</v>
      </c>
      <c r="B8415" s="2" t="s">
        <v>819</v>
      </c>
      <c r="C8415" s="35">
        <v>1</v>
      </c>
    </row>
    <row r="8416" spans="1:3">
      <c r="A8416" t="s">
        <v>818</v>
      </c>
      <c r="B8416" s="2" t="s">
        <v>899</v>
      </c>
      <c r="C8416" s="35">
        <v>21</v>
      </c>
    </row>
    <row r="8417" spans="1:3">
      <c r="A8417" t="s">
        <v>818</v>
      </c>
      <c r="B8417" s="2" t="s">
        <v>900</v>
      </c>
      <c r="C8417" s="35">
        <v>3</v>
      </c>
    </row>
    <row r="8418" spans="1:3">
      <c r="A8418" t="s">
        <v>818</v>
      </c>
      <c r="B8418" s="2" t="s">
        <v>841</v>
      </c>
      <c r="C8418" s="35">
        <v>1</v>
      </c>
    </row>
    <row r="8419" spans="1:3">
      <c r="A8419" t="s">
        <v>818</v>
      </c>
      <c r="B8419" s="2" t="s">
        <v>842</v>
      </c>
      <c r="C8419" s="35">
        <v>1</v>
      </c>
    </row>
    <row r="8420" spans="1:3">
      <c r="A8420" t="s">
        <v>818</v>
      </c>
      <c r="B8420" s="2" t="s">
        <v>912</v>
      </c>
      <c r="C8420" s="35">
        <v>22</v>
      </c>
    </row>
    <row r="8421" spans="1:3">
      <c r="A8421" t="s">
        <v>818</v>
      </c>
      <c r="B8421" s="2" t="s">
        <v>854</v>
      </c>
      <c r="C8421" s="35">
        <v>3</v>
      </c>
    </row>
    <row r="8422" spans="1:3">
      <c r="A8422" t="s">
        <v>819</v>
      </c>
      <c r="B8422" s="2" t="s">
        <v>914</v>
      </c>
      <c r="C8422" s="35">
        <v>9</v>
      </c>
    </row>
    <row r="8423" spans="1:3">
      <c r="A8423" t="s">
        <v>819</v>
      </c>
      <c r="B8423" s="2" t="s">
        <v>915</v>
      </c>
      <c r="C8423" s="35">
        <v>1</v>
      </c>
    </row>
    <row r="8424" spans="1:3">
      <c r="A8424" t="s">
        <v>819</v>
      </c>
      <c r="B8424" s="2" t="s">
        <v>906</v>
      </c>
      <c r="C8424" s="35">
        <v>9</v>
      </c>
    </row>
    <row r="8425" spans="1:3">
      <c r="A8425" t="s">
        <v>819</v>
      </c>
      <c r="B8425" s="2" t="s">
        <v>907</v>
      </c>
      <c r="C8425" s="35">
        <v>22</v>
      </c>
    </row>
    <row r="8426" spans="1:3">
      <c r="A8426" t="s">
        <v>819</v>
      </c>
      <c r="B8426" s="2" t="s">
        <v>908</v>
      </c>
      <c r="C8426" s="35">
        <v>23</v>
      </c>
    </row>
    <row r="8427" spans="1:3">
      <c r="A8427" t="s">
        <v>819</v>
      </c>
      <c r="B8427" s="2" t="s">
        <v>619</v>
      </c>
      <c r="C8427" s="35">
        <v>1</v>
      </c>
    </row>
    <row r="8428" spans="1:3">
      <c r="A8428" t="s">
        <v>819</v>
      </c>
      <c r="B8428" s="2" t="s">
        <v>663</v>
      </c>
      <c r="C8428" s="35">
        <v>1</v>
      </c>
    </row>
    <row r="8429" spans="1:3">
      <c r="A8429" t="s">
        <v>819</v>
      </c>
      <c r="B8429" s="2" t="s">
        <v>916</v>
      </c>
      <c r="C8429" s="35">
        <v>3</v>
      </c>
    </row>
    <row r="8430" spans="1:3">
      <c r="A8430" t="s">
        <v>819</v>
      </c>
      <c r="B8430" s="2" t="s">
        <v>882</v>
      </c>
      <c r="C8430" s="35">
        <v>3</v>
      </c>
    </row>
    <row r="8431" spans="1:3">
      <c r="A8431" t="s">
        <v>819</v>
      </c>
      <c r="B8431" s="2" t="s">
        <v>883</v>
      </c>
      <c r="C8431" s="35">
        <v>3</v>
      </c>
    </row>
    <row r="8432" spans="1:3">
      <c r="A8432" t="s">
        <v>819</v>
      </c>
      <c r="B8432" s="2" t="s">
        <v>884</v>
      </c>
      <c r="C8432" s="35">
        <v>3</v>
      </c>
    </row>
    <row r="8433" spans="1:3">
      <c r="A8433" t="s">
        <v>819</v>
      </c>
      <c r="B8433" s="2" t="s">
        <v>917</v>
      </c>
      <c r="C8433" s="35">
        <v>27</v>
      </c>
    </row>
    <row r="8434" spans="1:3">
      <c r="A8434" t="s">
        <v>819</v>
      </c>
      <c r="B8434" s="2" t="s">
        <v>885</v>
      </c>
      <c r="C8434" s="35">
        <v>3</v>
      </c>
    </row>
    <row r="8435" spans="1:3">
      <c r="A8435" t="s">
        <v>819</v>
      </c>
      <c r="B8435" s="2" t="s">
        <v>918</v>
      </c>
      <c r="C8435" s="35">
        <v>28</v>
      </c>
    </row>
    <row r="8436" spans="1:3">
      <c r="A8436" t="s">
        <v>819</v>
      </c>
      <c r="B8436" s="2" t="s">
        <v>919</v>
      </c>
      <c r="C8436" s="35">
        <v>28</v>
      </c>
    </row>
    <row r="8437" spans="1:3">
      <c r="A8437" t="s">
        <v>819</v>
      </c>
      <c r="B8437" s="2" t="s">
        <v>729</v>
      </c>
      <c r="C8437" s="35">
        <v>1</v>
      </c>
    </row>
    <row r="8438" spans="1:3">
      <c r="A8438" t="s">
        <v>819</v>
      </c>
      <c r="B8438" s="2" t="s">
        <v>920</v>
      </c>
      <c r="C8438" s="35">
        <v>3</v>
      </c>
    </row>
    <row r="8439" spans="1:3">
      <c r="A8439" t="s">
        <v>819</v>
      </c>
      <c r="B8439" s="2" t="s">
        <v>921</v>
      </c>
      <c r="C8439" s="35">
        <v>27</v>
      </c>
    </row>
    <row r="8440" spans="1:3">
      <c r="A8440" t="s">
        <v>819</v>
      </c>
      <c r="B8440" s="2" t="s">
        <v>762</v>
      </c>
      <c r="C8440" s="35">
        <v>3</v>
      </c>
    </row>
    <row r="8441" spans="1:3">
      <c r="A8441" t="s">
        <v>819</v>
      </c>
      <c r="B8441" s="2" t="s">
        <v>890</v>
      </c>
      <c r="C8441" s="35">
        <v>1</v>
      </c>
    </row>
    <row r="8442" spans="1:3">
      <c r="A8442" t="s">
        <v>819</v>
      </c>
      <c r="B8442" s="2" t="s">
        <v>922</v>
      </c>
      <c r="C8442" s="35">
        <v>3</v>
      </c>
    </row>
    <row r="8443" spans="1:3">
      <c r="A8443" t="s">
        <v>819</v>
      </c>
      <c r="B8443" s="2" t="s">
        <v>923</v>
      </c>
      <c r="C8443" s="35">
        <v>3</v>
      </c>
    </row>
    <row r="8444" spans="1:3">
      <c r="A8444" t="s">
        <v>819</v>
      </c>
      <c r="B8444" s="2" t="s">
        <v>924</v>
      </c>
      <c r="C8444" s="35">
        <v>3</v>
      </c>
    </row>
    <row r="8445" spans="1:3">
      <c r="A8445" t="s">
        <v>819</v>
      </c>
      <c r="B8445" s="2" t="s">
        <v>892</v>
      </c>
      <c r="C8445" s="35">
        <v>19</v>
      </c>
    </row>
    <row r="8446" spans="1:3">
      <c r="A8446" t="s">
        <v>819</v>
      </c>
      <c r="B8446" s="2" t="s">
        <v>893</v>
      </c>
      <c r="C8446" s="35">
        <v>19</v>
      </c>
    </row>
    <row r="8447" spans="1:3">
      <c r="A8447" t="s">
        <v>819</v>
      </c>
      <c r="B8447" s="2" t="s">
        <v>894</v>
      </c>
      <c r="C8447" s="35">
        <v>19</v>
      </c>
    </row>
    <row r="8448" spans="1:3">
      <c r="A8448" t="s">
        <v>819</v>
      </c>
      <c r="B8448" s="2" t="s">
        <v>895</v>
      </c>
      <c r="C8448" s="35">
        <v>3</v>
      </c>
    </row>
    <row r="8449" spans="1:3">
      <c r="A8449" t="s">
        <v>819</v>
      </c>
      <c r="B8449" s="2" t="s">
        <v>896</v>
      </c>
      <c r="C8449" s="35">
        <v>3</v>
      </c>
    </row>
    <row r="8450" spans="1:3">
      <c r="A8450" t="s">
        <v>819</v>
      </c>
      <c r="B8450" s="2" t="s">
        <v>819</v>
      </c>
      <c r="C8450" s="35">
        <v>1</v>
      </c>
    </row>
    <row r="8451" spans="1:3">
      <c r="A8451" t="s">
        <v>819</v>
      </c>
      <c r="B8451" s="2" t="s">
        <v>897</v>
      </c>
      <c r="C8451" s="35">
        <v>3</v>
      </c>
    </row>
    <row r="8452" spans="1:3">
      <c r="A8452" t="s">
        <v>819</v>
      </c>
      <c r="B8452" s="2" t="s">
        <v>925</v>
      </c>
      <c r="C8452" s="35">
        <v>28</v>
      </c>
    </row>
    <row r="8453" spans="1:3">
      <c r="A8453" t="s">
        <v>819</v>
      </c>
      <c r="B8453" s="2" t="s">
        <v>899</v>
      </c>
      <c r="C8453" s="35">
        <v>21</v>
      </c>
    </row>
    <row r="8454" spans="1:3">
      <c r="A8454" t="s">
        <v>819</v>
      </c>
      <c r="B8454" s="2" t="s">
        <v>900</v>
      </c>
      <c r="C8454" s="35">
        <v>3</v>
      </c>
    </row>
    <row r="8455" spans="1:3">
      <c r="A8455" t="s">
        <v>819</v>
      </c>
      <c r="B8455" s="2" t="s">
        <v>841</v>
      </c>
      <c r="C8455" s="35">
        <v>1</v>
      </c>
    </row>
    <row r="8456" spans="1:3">
      <c r="A8456" t="s">
        <v>819</v>
      </c>
      <c r="B8456" s="2" t="s">
        <v>842</v>
      </c>
      <c r="C8456" s="35">
        <v>1</v>
      </c>
    </row>
    <row r="8457" spans="1:3">
      <c r="A8457" t="s">
        <v>819</v>
      </c>
      <c r="B8457" s="2" t="s">
        <v>901</v>
      </c>
      <c r="C8457" s="35">
        <v>3</v>
      </c>
    </row>
    <row r="8458" spans="1:3">
      <c r="A8458" t="s">
        <v>819</v>
      </c>
      <c r="B8458" s="2" t="s">
        <v>912</v>
      </c>
      <c r="C8458" s="35">
        <v>22</v>
      </c>
    </row>
    <row r="8459" spans="1:3">
      <c r="A8459" t="s">
        <v>819</v>
      </c>
      <c r="B8459" s="2" t="s">
        <v>854</v>
      </c>
      <c r="C8459" s="35">
        <v>3</v>
      </c>
    </row>
    <row r="8460" spans="1:3">
      <c r="A8460" t="s">
        <v>819</v>
      </c>
      <c r="B8460" s="2" t="s">
        <v>868</v>
      </c>
      <c r="C8460" s="35">
        <v>5</v>
      </c>
    </row>
    <row r="8461" spans="1:3">
      <c r="A8461" t="s">
        <v>819</v>
      </c>
      <c r="B8461" s="2" t="s">
        <v>926</v>
      </c>
      <c r="C8461" s="35">
        <v>28</v>
      </c>
    </row>
    <row r="8462" spans="1:3">
      <c r="A8462" t="s">
        <v>820</v>
      </c>
      <c r="B8462" s="2" t="s">
        <v>879</v>
      </c>
      <c r="C8462" s="35">
        <v>3</v>
      </c>
    </row>
    <row r="8463" spans="1:3">
      <c r="A8463" t="s">
        <v>820</v>
      </c>
      <c r="B8463" s="2" t="s">
        <v>914</v>
      </c>
      <c r="C8463" s="35">
        <v>9</v>
      </c>
    </row>
    <row r="8464" spans="1:3">
      <c r="A8464" t="s">
        <v>820</v>
      </c>
      <c r="B8464" s="2" t="s">
        <v>915</v>
      </c>
      <c r="C8464" s="35">
        <v>1</v>
      </c>
    </row>
    <row r="8465" spans="1:3">
      <c r="A8465" t="s">
        <v>820</v>
      </c>
      <c r="B8465" s="2" t="s">
        <v>906</v>
      </c>
      <c r="C8465" s="35">
        <v>9</v>
      </c>
    </row>
    <row r="8466" spans="1:3">
      <c r="A8466" t="s">
        <v>820</v>
      </c>
      <c r="B8466" s="2" t="s">
        <v>907</v>
      </c>
      <c r="C8466" s="35">
        <v>22</v>
      </c>
    </row>
    <row r="8467" spans="1:3">
      <c r="A8467" t="s">
        <v>820</v>
      </c>
      <c r="B8467" s="2" t="s">
        <v>908</v>
      </c>
      <c r="C8467" s="35">
        <v>23</v>
      </c>
    </row>
    <row r="8468" spans="1:3">
      <c r="A8468" t="s">
        <v>820</v>
      </c>
      <c r="B8468" s="2" t="s">
        <v>619</v>
      </c>
      <c r="C8468" s="35">
        <v>1</v>
      </c>
    </row>
    <row r="8469" spans="1:3">
      <c r="A8469" t="s">
        <v>820</v>
      </c>
      <c r="B8469" s="2" t="s">
        <v>663</v>
      </c>
      <c r="C8469" s="35">
        <v>1</v>
      </c>
    </row>
    <row r="8470" spans="1:3">
      <c r="A8470" t="s">
        <v>820</v>
      </c>
      <c r="B8470" s="2" t="s">
        <v>916</v>
      </c>
      <c r="C8470" s="35">
        <v>3</v>
      </c>
    </row>
    <row r="8471" spans="1:3">
      <c r="A8471" t="s">
        <v>820</v>
      </c>
      <c r="B8471" s="2" t="s">
        <v>882</v>
      </c>
      <c r="C8471" s="35">
        <v>3</v>
      </c>
    </row>
    <row r="8472" spans="1:3">
      <c r="A8472" t="s">
        <v>820</v>
      </c>
      <c r="B8472" s="2" t="s">
        <v>883</v>
      </c>
      <c r="C8472" s="35">
        <v>3</v>
      </c>
    </row>
    <row r="8473" spans="1:3">
      <c r="A8473" t="s">
        <v>820</v>
      </c>
      <c r="B8473" s="2" t="s">
        <v>884</v>
      </c>
      <c r="C8473" s="35">
        <v>3</v>
      </c>
    </row>
    <row r="8474" spans="1:3">
      <c r="A8474" t="s">
        <v>820</v>
      </c>
      <c r="B8474" s="2" t="s">
        <v>917</v>
      </c>
      <c r="C8474" s="35">
        <v>27</v>
      </c>
    </row>
    <row r="8475" spans="1:3">
      <c r="A8475" t="s">
        <v>820</v>
      </c>
      <c r="B8475" s="2" t="s">
        <v>885</v>
      </c>
      <c r="C8475" s="35">
        <v>3</v>
      </c>
    </row>
    <row r="8476" spans="1:3">
      <c r="A8476" t="s">
        <v>820</v>
      </c>
      <c r="B8476" s="2" t="s">
        <v>918</v>
      </c>
      <c r="C8476" s="35">
        <v>28</v>
      </c>
    </row>
    <row r="8477" spans="1:3">
      <c r="A8477" t="s">
        <v>820</v>
      </c>
      <c r="B8477" s="2" t="s">
        <v>919</v>
      </c>
      <c r="C8477" s="35">
        <v>28</v>
      </c>
    </row>
    <row r="8478" spans="1:3">
      <c r="A8478" t="s">
        <v>820</v>
      </c>
      <c r="B8478" s="2" t="s">
        <v>927</v>
      </c>
      <c r="C8478" s="35">
        <v>1</v>
      </c>
    </row>
    <row r="8479" spans="1:3">
      <c r="A8479" t="s">
        <v>820</v>
      </c>
      <c r="B8479" s="2" t="s">
        <v>729</v>
      </c>
      <c r="C8479" s="35">
        <v>1</v>
      </c>
    </row>
    <row r="8480" spans="1:3">
      <c r="A8480" t="s">
        <v>820</v>
      </c>
      <c r="B8480" s="2" t="s">
        <v>920</v>
      </c>
      <c r="C8480" s="35">
        <v>3</v>
      </c>
    </row>
    <row r="8481" spans="1:3">
      <c r="A8481" t="s">
        <v>820</v>
      </c>
      <c r="B8481" s="2" t="s">
        <v>921</v>
      </c>
      <c r="C8481" s="35">
        <v>27</v>
      </c>
    </row>
    <row r="8482" spans="1:3">
      <c r="A8482" t="s">
        <v>820</v>
      </c>
      <c r="B8482" s="2" t="s">
        <v>762</v>
      </c>
      <c r="C8482" s="35">
        <v>3</v>
      </c>
    </row>
    <row r="8483" spans="1:3">
      <c r="A8483" t="s">
        <v>820</v>
      </c>
      <c r="B8483" s="2" t="s">
        <v>890</v>
      </c>
      <c r="C8483" s="35">
        <v>1</v>
      </c>
    </row>
    <row r="8484" spans="1:3">
      <c r="A8484" t="s">
        <v>820</v>
      </c>
      <c r="B8484" s="2" t="s">
        <v>922</v>
      </c>
      <c r="C8484" s="35">
        <v>3</v>
      </c>
    </row>
    <row r="8485" spans="1:3">
      <c r="A8485" t="s">
        <v>820</v>
      </c>
      <c r="B8485" s="2" t="s">
        <v>923</v>
      </c>
      <c r="C8485" s="35">
        <v>3</v>
      </c>
    </row>
    <row r="8486" spans="1:3">
      <c r="A8486" t="s">
        <v>820</v>
      </c>
      <c r="B8486" s="2" t="s">
        <v>924</v>
      </c>
      <c r="C8486" s="35">
        <v>3</v>
      </c>
    </row>
    <row r="8487" spans="1:3">
      <c r="A8487" t="s">
        <v>820</v>
      </c>
      <c r="B8487" s="2" t="s">
        <v>892</v>
      </c>
      <c r="C8487" s="35">
        <v>19</v>
      </c>
    </row>
    <row r="8488" spans="1:3">
      <c r="A8488" t="s">
        <v>820</v>
      </c>
      <c r="B8488" s="2" t="s">
        <v>893</v>
      </c>
      <c r="C8488" s="35">
        <v>19</v>
      </c>
    </row>
    <row r="8489" spans="1:3">
      <c r="A8489" t="s">
        <v>820</v>
      </c>
      <c r="B8489" s="2" t="s">
        <v>894</v>
      </c>
      <c r="C8489" s="35">
        <v>19</v>
      </c>
    </row>
    <row r="8490" spans="1:3">
      <c r="A8490" t="s">
        <v>820</v>
      </c>
      <c r="B8490" s="2" t="s">
        <v>895</v>
      </c>
      <c r="C8490" s="35">
        <v>3</v>
      </c>
    </row>
    <row r="8491" spans="1:3">
      <c r="A8491" t="s">
        <v>820</v>
      </c>
      <c r="B8491" s="2" t="s">
        <v>896</v>
      </c>
      <c r="C8491" s="35">
        <v>3</v>
      </c>
    </row>
    <row r="8492" spans="1:3">
      <c r="A8492" t="s">
        <v>820</v>
      </c>
      <c r="B8492" s="2" t="s">
        <v>819</v>
      </c>
      <c r="C8492" s="35">
        <v>1</v>
      </c>
    </row>
    <row r="8493" spans="1:3">
      <c r="A8493" t="s">
        <v>820</v>
      </c>
      <c r="B8493" s="2" t="s">
        <v>897</v>
      </c>
      <c r="C8493" s="35">
        <v>3</v>
      </c>
    </row>
    <row r="8494" spans="1:3">
      <c r="A8494" t="s">
        <v>820</v>
      </c>
      <c r="B8494" s="2" t="s">
        <v>925</v>
      </c>
      <c r="C8494" s="35">
        <v>28</v>
      </c>
    </row>
    <row r="8495" spans="1:3">
      <c r="A8495" t="s">
        <v>820</v>
      </c>
      <c r="B8495" s="2" t="s">
        <v>899</v>
      </c>
      <c r="C8495" s="35">
        <v>21</v>
      </c>
    </row>
    <row r="8496" spans="1:3">
      <c r="A8496" t="s">
        <v>820</v>
      </c>
      <c r="B8496" s="2" t="s">
        <v>900</v>
      </c>
      <c r="C8496" s="35">
        <v>3</v>
      </c>
    </row>
    <row r="8497" spans="1:3">
      <c r="A8497" t="s">
        <v>820</v>
      </c>
      <c r="B8497" s="2" t="s">
        <v>841</v>
      </c>
      <c r="C8497" s="35">
        <v>1</v>
      </c>
    </row>
    <row r="8498" spans="1:3">
      <c r="A8498" t="s">
        <v>820</v>
      </c>
      <c r="B8498" s="2" t="s">
        <v>842</v>
      </c>
      <c r="C8498" s="35">
        <v>1</v>
      </c>
    </row>
    <row r="8499" spans="1:3">
      <c r="A8499" t="s">
        <v>820</v>
      </c>
      <c r="B8499" s="2" t="s">
        <v>901</v>
      </c>
      <c r="C8499" s="35">
        <v>3</v>
      </c>
    </row>
    <row r="8500" spans="1:3">
      <c r="A8500" t="s">
        <v>820</v>
      </c>
      <c r="B8500" s="2" t="s">
        <v>912</v>
      </c>
      <c r="C8500" s="35">
        <v>22</v>
      </c>
    </row>
    <row r="8501" spans="1:3">
      <c r="A8501" t="s">
        <v>820</v>
      </c>
      <c r="B8501" s="2" t="s">
        <v>854</v>
      </c>
      <c r="C8501" s="35">
        <v>3</v>
      </c>
    </row>
    <row r="8502" spans="1:3">
      <c r="A8502" t="s">
        <v>820</v>
      </c>
      <c r="B8502" s="2" t="s">
        <v>868</v>
      </c>
      <c r="C8502" s="35">
        <v>5</v>
      </c>
    </row>
    <row r="8503" spans="1:3">
      <c r="A8503" t="s">
        <v>820</v>
      </c>
      <c r="B8503" s="2" t="s">
        <v>926</v>
      </c>
      <c r="C8503" s="35">
        <v>28</v>
      </c>
    </row>
    <row r="8504" spans="1:3">
      <c r="A8504" t="s">
        <v>821</v>
      </c>
      <c r="B8504" s="2" t="s">
        <v>879</v>
      </c>
      <c r="C8504" s="35">
        <v>3</v>
      </c>
    </row>
    <row r="8505" spans="1:3">
      <c r="A8505" t="s">
        <v>821</v>
      </c>
      <c r="B8505" s="2" t="s">
        <v>914</v>
      </c>
      <c r="C8505" s="35">
        <v>9</v>
      </c>
    </row>
    <row r="8506" spans="1:3">
      <c r="A8506" t="s">
        <v>821</v>
      </c>
      <c r="B8506" s="2" t="s">
        <v>915</v>
      </c>
      <c r="C8506" s="35">
        <v>1</v>
      </c>
    </row>
    <row r="8507" spans="1:3">
      <c r="A8507" t="s">
        <v>821</v>
      </c>
      <c r="B8507" s="2" t="s">
        <v>906</v>
      </c>
      <c r="C8507" s="35">
        <v>9</v>
      </c>
    </row>
    <row r="8508" spans="1:3">
      <c r="A8508" t="s">
        <v>821</v>
      </c>
      <c r="B8508" s="2" t="s">
        <v>907</v>
      </c>
      <c r="C8508" s="35">
        <v>22</v>
      </c>
    </row>
    <row r="8509" spans="1:3">
      <c r="A8509" t="s">
        <v>821</v>
      </c>
      <c r="B8509" s="2" t="s">
        <v>908</v>
      </c>
      <c r="C8509" s="35">
        <v>23</v>
      </c>
    </row>
    <row r="8510" spans="1:3">
      <c r="A8510" t="s">
        <v>821</v>
      </c>
      <c r="B8510" s="2" t="s">
        <v>619</v>
      </c>
      <c r="C8510" s="35">
        <v>1</v>
      </c>
    </row>
    <row r="8511" spans="1:3">
      <c r="A8511" t="s">
        <v>821</v>
      </c>
      <c r="B8511" s="2" t="s">
        <v>663</v>
      </c>
      <c r="C8511" s="35">
        <v>1</v>
      </c>
    </row>
    <row r="8512" spans="1:3">
      <c r="A8512" t="s">
        <v>821</v>
      </c>
      <c r="B8512" s="2" t="s">
        <v>916</v>
      </c>
      <c r="C8512" s="35">
        <v>3</v>
      </c>
    </row>
    <row r="8513" spans="1:3">
      <c r="A8513" t="s">
        <v>821</v>
      </c>
      <c r="B8513" s="2" t="s">
        <v>882</v>
      </c>
      <c r="C8513" s="35">
        <v>3</v>
      </c>
    </row>
    <row r="8514" spans="1:3">
      <c r="A8514" t="s">
        <v>821</v>
      </c>
      <c r="B8514" s="2" t="s">
        <v>883</v>
      </c>
      <c r="C8514" s="35">
        <v>3</v>
      </c>
    </row>
    <row r="8515" spans="1:3">
      <c r="A8515" t="s">
        <v>821</v>
      </c>
      <c r="B8515" s="2" t="s">
        <v>884</v>
      </c>
      <c r="C8515" s="35">
        <v>3</v>
      </c>
    </row>
    <row r="8516" spans="1:3">
      <c r="A8516" t="s">
        <v>821</v>
      </c>
      <c r="B8516" s="2" t="s">
        <v>917</v>
      </c>
      <c r="C8516" s="35">
        <v>27</v>
      </c>
    </row>
    <row r="8517" spans="1:3">
      <c r="A8517" t="s">
        <v>821</v>
      </c>
      <c r="B8517" s="2" t="s">
        <v>885</v>
      </c>
      <c r="C8517" s="35">
        <v>3</v>
      </c>
    </row>
    <row r="8518" spans="1:3">
      <c r="A8518" t="s">
        <v>821</v>
      </c>
      <c r="B8518" s="2" t="s">
        <v>918</v>
      </c>
      <c r="C8518" s="35">
        <v>28</v>
      </c>
    </row>
    <row r="8519" spans="1:3">
      <c r="A8519" t="s">
        <v>821</v>
      </c>
      <c r="B8519" s="2" t="s">
        <v>919</v>
      </c>
      <c r="C8519" s="35">
        <v>28</v>
      </c>
    </row>
    <row r="8520" spans="1:3">
      <c r="A8520" t="s">
        <v>821</v>
      </c>
      <c r="B8520" s="2" t="s">
        <v>729</v>
      </c>
      <c r="C8520" s="35">
        <v>1</v>
      </c>
    </row>
    <row r="8521" spans="1:3">
      <c r="A8521" t="s">
        <v>821</v>
      </c>
      <c r="B8521" s="2" t="s">
        <v>920</v>
      </c>
      <c r="C8521" s="35">
        <v>3</v>
      </c>
    </row>
    <row r="8522" spans="1:3">
      <c r="A8522" t="s">
        <v>821</v>
      </c>
      <c r="B8522" s="2" t="s">
        <v>921</v>
      </c>
      <c r="C8522" s="35">
        <v>27</v>
      </c>
    </row>
    <row r="8523" spans="1:3">
      <c r="A8523" t="s">
        <v>821</v>
      </c>
      <c r="B8523" s="2" t="s">
        <v>762</v>
      </c>
      <c r="C8523" s="35">
        <v>3</v>
      </c>
    </row>
    <row r="8524" spans="1:3">
      <c r="A8524" t="s">
        <v>821</v>
      </c>
      <c r="B8524" s="2" t="s">
        <v>890</v>
      </c>
      <c r="C8524" s="35">
        <v>1</v>
      </c>
    </row>
    <row r="8525" spans="1:3">
      <c r="A8525" t="s">
        <v>821</v>
      </c>
      <c r="B8525" s="2" t="s">
        <v>922</v>
      </c>
      <c r="C8525" s="35">
        <v>3</v>
      </c>
    </row>
    <row r="8526" spans="1:3">
      <c r="A8526" t="s">
        <v>821</v>
      </c>
      <c r="B8526" s="2" t="s">
        <v>923</v>
      </c>
      <c r="C8526" s="35">
        <v>3</v>
      </c>
    </row>
    <row r="8527" spans="1:3">
      <c r="A8527" t="s">
        <v>821</v>
      </c>
      <c r="B8527" s="2" t="s">
        <v>924</v>
      </c>
      <c r="C8527" s="35">
        <v>3</v>
      </c>
    </row>
    <row r="8528" spans="1:3">
      <c r="A8528" t="s">
        <v>821</v>
      </c>
      <c r="B8528" s="2" t="s">
        <v>892</v>
      </c>
      <c r="C8528" s="35">
        <v>19</v>
      </c>
    </row>
    <row r="8529" spans="1:3">
      <c r="A8529" t="s">
        <v>821</v>
      </c>
      <c r="B8529" s="2" t="s">
        <v>893</v>
      </c>
      <c r="C8529" s="35">
        <v>19</v>
      </c>
    </row>
    <row r="8530" spans="1:3">
      <c r="A8530" t="s">
        <v>821</v>
      </c>
      <c r="B8530" s="2" t="s">
        <v>894</v>
      </c>
      <c r="C8530" s="35">
        <v>19</v>
      </c>
    </row>
    <row r="8531" spans="1:3">
      <c r="A8531" t="s">
        <v>821</v>
      </c>
      <c r="B8531" s="2" t="s">
        <v>895</v>
      </c>
      <c r="C8531" s="35">
        <v>3</v>
      </c>
    </row>
    <row r="8532" spans="1:3">
      <c r="A8532" t="s">
        <v>821</v>
      </c>
      <c r="B8532" s="2" t="s">
        <v>896</v>
      </c>
      <c r="C8532" s="35">
        <v>3</v>
      </c>
    </row>
    <row r="8533" spans="1:3">
      <c r="A8533" t="s">
        <v>821</v>
      </c>
      <c r="B8533" s="2" t="s">
        <v>819</v>
      </c>
      <c r="C8533" s="35">
        <v>1</v>
      </c>
    </row>
    <row r="8534" spans="1:3">
      <c r="A8534" t="s">
        <v>821</v>
      </c>
      <c r="B8534" s="2" t="s">
        <v>897</v>
      </c>
      <c r="C8534" s="35">
        <v>3</v>
      </c>
    </row>
    <row r="8535" spans="1:3">
      <c r="A8535" t="s">
        <v>821</v>
      </c>
      <c r="B8535" s="2" t="s">
        <v>925</v>
      </c>
      <c r="C8535" s="35">
        <v>28</v>
      </c>
    </row>
    <row r="8536" spans="1:3">
      <c r="A8536" t="s">
        <v>821</v>
      </c>
      <c r="B8536" s="2" t="s">
        <v>899</v>
      </c>
      <c r="C8536" s="35">
        <v>21</v>
      </c>
    </row>
    <row r="8537" spans="1:3">
      <c r="A8537" t="s">
        <v>821</v>
      </c>
      <c r="B8537" s="2" t="s">
        <v>900</v>
      </c>
      <c r="C8537" s="35">
        <v>3</v>
      </c>
    </row>
    <row r="8538" spans="1:3">
      <c r="A8538" t="s">
        <v>821</v>
      </c>
      <c r="B8538" s="2" t="s">
        <v>841</v>
      </c>
      <c r="C8538" s="35">
        <v>1</v>
      </c>
    </row>
    <row r="8539" spans="1:3">
      <c r="A8539" t="s">
        <v>821</v>
      </c>
      <c r="B8539" s="2" t="s">
        <v>842</v>
      </c>
      <c r="C8539" s="35">
        <v>1</v>
      </c>
    </row>
    <row r="8540" spans="1:3">
      <c r="A8540" t="s">
        <v>821</v>
      </c>
      <c r="B8540" s="2" t="s">
        <v>901</v>
      </c>
      <c r="C8540" s="35">
        <v>3</v>
      </c>
    </row>
    <row r="8541" spans="1:3">
      <c r="A8541" t="s">
        <v>821</v>
      </c>
      <c r="B8541" s="2" t="s">
        <v>912</v>
      </c>
      <c r="C8541" s="35">
        <v>22</v>
      </c>
    </row>
    <row r="8542" spans="1:3">
      <c r="A8542" t="s">
        <v>821</v>
      </c>
      <c r="B8542" s="2" t="s">
        <v>854</v>
      </c>
      <c r="C8542" s="35">
        <v>3</v>
      </c>
    </row>
    <row r="8543" spans="1:3">
      <c r="A8543" t="s">
        <v>821</v>
      </c>
      <c r="B8543" s="2" t="s">
        <v>868</v>
      </c>
      <c r="C8543" s="35">
        <v>5</v>
      </c>
    </row>
    <row r="8544" spans="1:3">
      <c r="A8544" t="s">
        <v>821</v>
      </c>
      <c r="B8544" s="2" t="s">
        <v>926</v>
      </c>
      <c r="C8544" s="35">
        <v>28</v>
      </c>
    </row>
    <row r="8545" spans="1:3">
      <c r="A8545" t="s">
        <v>822</v>
      </c>
      <c r="B8545" s="2" t="s">
        <v>879</v>
      </c>
      <c r="C8545" s="35">
        <v>3</v>
      </c>
    </row>
    <row r="8546" spans="1:3">
      <c r="A8546" t="s">
        <v>822</v>
      </c>
      <c r="B8546" s="2" t="s">
        <v>914</v>
      </c>
      <c r="C8546" s="35">
        <v>9</v>
      </c>
    </row>
    <row r="8547" spans="1:3">
      <c r="A8547" t="s">
        <v>822</v>
      </c>
      <c r="B8547" s="2" t="s">
        <v>915</v>
      </c>
      <c r="C8547" s="35">
        <v>1</v>
      </c>
    </row>
    <row r="8548" spans="1:3">
      <c r="A8548" t="s">
        <v>822</v>
      </c>
      <c r="B8548" s="2" t="s">
        <v>906</v>
      </c>
      <c r="C8548" s="35">
        <v>9</v>
      </c>
    </row>
    <row r="8549" spans="1:3">
      <c r="A8549" t="s">
        <v>822</v>
      </c>
      <c r="B8549" s="2" t="s">
        <v>907</v>
      </c>
      <c r="C8549" s="35">
        <v>22</v>
      </c>
    </row>
    <row r="8550" spans="1:3">
      <c r="A8550" t="s">
        <v>822</v>
      </c>
      <c r="B8550" s="2" t="s">
        <v>908</v>
      </c>
      <c r="C8550" s="35">
        <v>23</v>
      </c>
    </row>
    <row r="8551" spans="1:3">
      <c r="A8551" t="s">
        <v>822</v>
      </c>
      <c r="B8551" s="2" t="s">
        <v>619</v>
      </c>
      <c r="C8551" s="35">
        <v>1</v>
      </c>
    </row>
    <row r="8552" spans="1:3">
      <c r="A8552" t="s">
        <v>822</v>
      </c>
      <c r="B8552" s="2" t="s">
        <v>663</v>
      </c>
      <c r="C8552" s="35">
        <v>1</v>
      </c>
    </row>
    <row r="8553" spans="1:3">
      <c r="A8553" t="s">
        <v>822</v>
      </c>
      <c r="B8553" s="2" t="s">
        <v>916</v>
      </c>
      <c r="C8553" s="35">
        <v>3</v>
      </c>
    </row>
    <row r="8554" spans="1:3">
      <c r="A8554" t="s">
        <v>822</v>
      </c>
      <c r="B8554" s="2" t="s">
        <v>882</v>
      </c>
      <c r="C8554" s="35">
        <v>3</v>
      </c>
    </row>
    <row r="8555" spans="1:3">
      <c r="A8555" t="s">
        <v>822</v>
      </c>
      <c r="B8555" s="2" t="s">
        <v>883</v>
      </c>
      <c r="C8555" s="35">
        <v>3</v>
      </c>
    </row>
    <row r="8556" spans="1:3">
      <c r="A8556" t="s">
        <v>822</v>
      </c>
      <c r="B8556" s="2" t="s">
        <v>884</v>
      </c>
      <c r="C8556" s="35">
        <v>3</v>
      </c>
    </row>
    <row r="8557" spans="1:3">
      <c r="A8557" t="s">
        <v>822</v>
      </c>
      <c r="B8557" s="2" t="s">
        <v>917</v>
      </c>
      <c r="C8557" s="35">
        <v>27</v>
      </c>
    </row>
    <row r="8558" spans="1:3">
      <c r="A8558" t="s">
        <v>822</v>
      </c>
      <c r="B8558" s="2" t="s">
        <v>885</v>
      </c>
      <c r="C8558" s="35">
        <v>3</v>
      </c>
    </row>
    <row r="8559" spans="1:3">
      <c r="A8559" t="s">
        <v>822</v>
      </c>
      <c r="B8559" s="2" t="s">
        <v>918</v>
      </c>
      <c r="C8559" s="35">
        <v>28</v>
      </c>
    </row>
    <row r="8560" spans="1:3">
      <c r="A8560" t="s">
        <v>822</v>
      </c>
      <c r="B8560" s="2" t="s">
        <v>919</v>
      </c>
      <c r="C8560" s="35">
        <v>28</v>
      </c>
    </row>
    <row r="8561" spans="1:3">
      <c r="A8561" t="s">
        <v>822</v>
      </c>
      <c r="B8561" s="2" t="s">
        <v>729</v>
      </c>
      <c r="C8561" s="35">
        <v>1</v>
      </c>
    </row>
    <row r="8562" spans="1:3">
      <c r="A8562" t="s">
        <v>822</v>
      </c>
      <c r="B8562" s="2" t="s">
        <v>920</v>
      </c>
      <c r="C8562" s="35">
        <v>3</v>
      </c>
    </row>
    <row r="8563" spans="1:3">
      <c r="A8563" t="s">
        <v>822</v>
      </c>
      <c r="B8563" s="2" t="s">
        <v>921</v>
      </c>
      <c r="C8563" s="35">
        <v>27</v>
      </c>
    </row>
    <row r="8564" spans="1:3">
      <c r="A8564" t="s">
        <v>822</v>
      </c>
      <c r="B8564" s="2" t="s">
        <v>762</v>
      </c>
      <c r="C8564" s="35">
        <v>3</v>
      </c>
    </row>
    <row r="8565" spans="1:3">
      <c r="A8565" t="s">
        <v>822</v>
      </c>
      <c r="B8565" s="2" t="s">
        <v>890</v>
      </c>
      <c r="C8565" s="35">
        <v>1</v>
      </c>
    </row>
    <row r="8566" spans="1:3">
      <c r="A8566" t="s">
        <v>822</v>
      </c>
      <c r="B8566" s="2" t="s">
        <v>922</v>
      </c>
      <c r="C8566" s="35">
        <v>3</v>
      </c>
    </row>
    <row r="8567" spans="1:3">
      <c r="A8567" t="s">
        <v>822</v>
      </c>
      <c r="B8567" s="2" t="s">
        <v>923</v>
      </c>
      <c r="C8567" s="35">
        <v>3</v>
      </c>
    </row>
    <row r="8568" spans="1:3">
      <c r="A8568" t="s">
        <v>822</v>
      </c>
      <c r="B8568" s="2" t="s">
        <v>924</v>
      </c>
      <c r="C8568" s="35">
        <v>3</v>
      </c>
    </row>
    <row r="8569" spans="1:3">
      <c r="A8569" t="s">
        <v>822</v>
      </c>
      <c r="B8569" s="2" t="s">
        <v>892</v>
      </c>
      <c r="C8569" s="35">
        <v>19</v>
      </c>
    </row>
    <row r="8570" spans="1:3">
      <c r="A8570" t="s">
        <v>822</v>
      </c>
      <c r="B8570" s="2" t="s">
        <v>893</v>
      </c>
      <c r="C8570" s="35">
        <v>19</v>
      </c>
    </row>
    <row r="8571" spans="1:3">
      <c r="A8571" t="s">
        <v>822</v>
      </c>
      <c r="B8571" s="2" t="s">
        <v>894</v>
      </c>
      <c r="C8571" s="35">
        <v>19</v>
      </c>
    </row>
    <row r="8572" spans="1:3">
      <c r="A8572" t="s">
        <v>822</v>
      </c>
      <c r="B8572" s="2" t="s">
        <v>895</v>
      </c>
      <c r="C8572" s="35">
        <v>3</v>
      </c>
    </row>
    <row r="8573" spans="1:3">
      <c r="A8573" t="s">
        <v>822</v>
      </c>
      <c r="B8573" s="2" t="s">
        <v>896</v>
      </c>
      <c r="C8573" s="35">
        <v>3</v>
      </c>
    </row>
    <row r="8574" spans="1:3">
      <c r="A8574" t="s">
        <v>822</v>
      </c>
      <c r="B8574" s="2" t="s">
        <v>819</v>
      </c>
      <c r="C8574" s="35">
        <v>1</v>
      </c>
    </row>
    <row r="8575" spans="1:3">
      <c r="A8575" t="s">
        <v>822</v>
      </c>
      <c r="B8575" s="2" t="s">
        <v>897</v>
      </c>
      <c r="C8575" s="35">
        <v>3</v>
      </c>
    </row>
    <row r="8576" spans="1:3">
      <c r="A8576" t="s">
        <v>822</v>
      </c>
      <c r="B8576" s="2" t="s">
        <v>925</v>
      </c>
      <c r="C8576" s="35">
        <v>28</v>
      </c>
    </row>
    <row r="8577" spans="1:3">
      <c r="A8577" t="s">
        <v>822</v>
      </c>
      <c r="B8577" s="2" t="s">
        <v>899</v>
      </c>
      <c r="C8577" s="35">
        <v>21</v>
      </c>
    </row>
    <row r="8578" spans="1:3">
      <c r="A8578" t="s">
        <v>822</v>
      </c>
      <c r="B8578" s="2" t="s">
        <v>900</v>
      </c>
      <c r="C8578" s="35">
        <v>3</v>
      </c>
    </row>
    <row r="8579" spans="1:3">
      <c r="A8579" t="s">
        <v>822</v>
      </c>
      <c r="B8579" s="2" t="s">
        <v>841</v>
      </c>
      <c r="C8579" s="35">
        <v>1</v>
      </c>
    </row>
    <row r="8580" spans="1:3">
      <c r="A8580" t="s">
        <v>822</v>
      </c>
      <c r="B8580" s="2" t="s">
        <v>842</v>
      </c>
      <c r="C8580" s="35">
        <v>1</v>
      </c>
    </row>
    <row r="8581" spans="1:3">
      <c r="A8581" t="s">
        <v>822</v>
      </c>
      <c r="B8581" s="2" t="s">
        <v>901</v>
      </c>
      <c r="C8581" s="35">
        <v>3</v>
      </c>
    </row>
    <row r="8582" spans="1:3">
      <c r="A8582" t="s">
        <v>822</v>
      </c>
      <c r="B8582" s="2" t="s">
        <v>912</v>
      </c>
      <c r="C8582" s="35">
        <v>22</v>
      </c>
    </row>
    <row r="8583" spans="1:3">
      <c r="A8583" t="s">
        <v>822</v>
      </c>
      <c r="B8583" s="2" t="s">
        <v>854</v>
      </c>
      <c r="C8583" s="35">
        <v>3</v>
      </c>
    </row>
    <row r="8584" spans="1:3">
      <c r="A8584" t="s">
        <v>822</v>
      </c>
      <c r="B8584" s="2" t="s">
        <v>868</v>
      </c>
      <c r="C8584" s="35">
        <v>5</v>
      </c>
    </row>
    <row r="8585" spans="1:3">
      <c r="A8585" t="s">
        <v>822</v>
      </c>
      <c r="B8585" s="2" t="s">
        <v>926</v>
      </c>
      <c r="C8585" s="35">
        <v>28</v>
      </c>
    </row>
    <row r="8586" spans="1:3">
      <c r="A8586" t="s">
        <v>823</v>
      </c>
      <c r="B8586" s="2" t="s">
        <v>729</v>
      </c>
      <c r="C8586" s="35">
        <v>1</v>
      </c>
    </row>
    <row r="8587" spans="1:3">
      <c r="A8587" t="s">
        <v>824</v>
      </c>
      <c r="B8587" s="2" t="s">
        <v>879</v>
      </c>
      <c r="C8587" s="35">
        <v>3</v>
      </c>
    </row>
    <row r="8588" spans="1:3">
      <c r="A8588" t="s">
        <v>824</v>
      </c>
      <c r="B8588" s="2" t="s">
        <v>914</v>
      </c>
      <c r="C8588" s="35">
        <v>9</v>
      </c>
    </row>
    <row r="8589" spans="1:3">
      <c r="A8589" t="s">
        <v>824</v>
      </c>
      <c r="B8589" s="2" t="s">
        <v>915</v>
      </c>
      <c r="C8589" s="35">
        <v>1</v>
      </c>
    </row>
    <row r="8590" spans="1:3">
      <c r="A8590" t="s">
        <v>824</v>
      </c>
      <c r="B8590" s="2" t="s">
        <v>906</v>
      </c>
      <c r="C8590" s="35">
        <v>9</v>
      </c>
    </row>
    <row r="8591" spans="1:3">
      <c r="A8591" t="s">
        <v>824</v>
      </c>
      <c r="B8591" s="2" t="s">
        <v>907</v>
      </c>
      <c r="C8591" s="35">
        <v>22</v>
      </c>
    </row>
    <row r="8592" spans="1:3">
      <c r="A8592" t="s">
        <v>824</v>
      </c>
      <c r="B8592" s="2" t="s">
        <v>908</v>
      </c>
      <c r="C8592" s="35">
        <v>23</v>
      </c>
    </row>
    <row r="8593" spans="1:3">
      <c r="A8593" t="s">
        <v>824</v>
      </c>
      <c r="B8593" s="2" t="s">
        <v>619</v>
      </c>
      <c r="C8593" s="35">
        <v>1</v>
      </c>
    </row>
    <row r="8594" spans="1:3">
      <c r="A8594" t="s">
        <v>824</v>
      </c>
      <c r="B8594" s="2" t="s">
        <v>663</v>
      </c>
      <c r="C8594" s="35">
        <v>1</v>
      </c>
    </row>
    <row r="8595" spans="1:3">
      <c r="A8595" t="s">
        <v>824</v>
      </c>
      <c r="B8595" s="2" t="s">
        <v>916</v>
      </c>
      <c r="C8595" s="35">
        <v>3</v>
      </c>
    </row>
    <row r="8596" spans="1:3">
      <c r="A8596" t="s">
        <v>824</v>
      </c>
      <c r="B8596" s="2" t="s">
        <v>882</v>
      </c>
      <c r="C8596" s="35">
        <v>3</v>
      </c>
    </row>
    <row r="8597" spans="1:3">
      <c r="A8597" t="s">
        <v>824</v>
      </c>
      <c r="B8597" s="2" t="s">
        <v>883</v>
      </c>
      <c r="C8597" s="35">
        <v>3</v>
      </c>
    </row>
    <row r="8598" spans="1:3">
      <c r="A8598" t="s">
        <v>824</v>
      </c>
      <c r="B8598" s="2" t="s">
        <v>884</v>
      </c>
      <c r="C8598" s="35">
        <v>3</v>
      </c>
    </row>
    <row r="8599" spans="1:3">
      <c r="A8599" t="s">
        <v>824</v>
      </c>
      <c r="B8599" s="2" t="s">
        <v>917</v>
      </c>
      <c r="C8599" s="35">
        <v>27</v>
      </c>
    </row>
    <row r="8600" spans="1:3">
      <c r="A8600" t="s">
        <v>824</v>
      </c>
      <c r="B8600" s="2" t="s">
        <v>885</v>
      </c>
      <c r="C8600" s="35">
        <v>3</v>
      </c>
    </row>
    <row r="8601" spans="1:3">
      <c r="A8601" t="s">
        <v>824</v>
      </c>
      <c r="B8601" s="2" t="s">
        <v>918</v>
      </c>
      <c r="C8601" s="35">
        <v>28</v>
      </c>
    </row>
    <row r="8602" spans="1:3">
      <c r="A8602" t="s">
        <v>824</v>
      </c>
      <c r="B8602" s="2" t="s">
        <v>919</v>
      </c>
      <c r="C8602" s="35">
        <v>28</v>
      </c>
    </row>
    <row r="8603" spans="1:3">
      <c r="A8603" t="s">
        <v>824</v>
      </c>
      <c r="B8603" s="2" t="s">
        <v>729</v>
      </c>
      <c r="C8603" s="35">
        <v>1</v>
      </c>
    </row>
    <row r="8604" spans="1:3">
      <c r="A8604" t="s">
        <v>824</v>
      </c>
      <c r="B8604" s="2" t="s">
        <v>920</v>
      </c>
      <c r="C8604" s="35">
        <v>3</v>
      </c>
    </row>
    <row r="8605" spans="1:3">
      <c r="A8605" t="s">
        <v>824</v>
      </c>
      <c r="B8605" s="2" t="s">
        <v>921</v>
      </c>
      <c r="C8605" s="35">
        <v>27</v>
      </c>
    </row>
    <row r="8606" spans="1:3">
      <c r="A8606" t="s">
        <v>824</v>
      </c>
      <c r="B8606" s="2" t="s">
        <v>762</v>
      </c>
      <c r="C8606" s="35">
        <v>3</v>
      </c>
    </row>
    <row r="8607" spans="1:3">
      <c r="A8607" t="s">
        <v>824</v>
      </c>
      <c r="B8607" s="2" t="s">
        <v>890</v>
      </c>
      <c r="C8607" s="35">
        <v>1</v>
      </c>
    </row>
    <row r="8608" spans="1:3">
      <c r="A8608" t="s">
        <v>824</v>
      </c>
      <c r="B8608" s="2" t="s">
        <v>922</v>
      </c>
      <c r="C8608" s="35">
        <v>3</v>
      </c>
    </row>
    <row r="8609" spans="1:3">
      <c r="A8609" t="s">
        <v>824</v>
      </c>
      <c r="B8609" s="2" t="s">
        <v>923</v>
      </c>
      <c r="C8609" s="35">
        <v>3</v>
      </c>
    </row>
    <row r="8610" spans="1:3">
      <c r="A8610" t="s">
        <v>824</v>
      </c>
      <c r="B8610" s="2" t="s">
        <v>924</v>
      </c>
      <c r="C8610" s="35">
        <v>3</v>
      </c>
    </row>
    <row r="8611" spans="1:3">
      <c r="A8611" t="s">
        <v>824</v>
      </c>
      <c r="B8611" s="2" t="s">
        <v>892</v>
      </c>
      <c r="C8611" s="35">
        <v>19</v>
      </c>
    </row>
    <row r="8612" spans="1:3">
      <c r="A8612" t="s">
        <v>824</v>
      </c>
      <c r="B8612" s="2" t="s">
        <v>893</v>
      </c>
      <c r="C8612" s="35">
        <v>19</v>
      </c>
    </row>
    <row r="8613" spans="1:3">
      <c r="A8613" t="s">
        <v>824</v>
      </c>
      <c r="B8613" s="2" t="s">
        <v>894</v>
      </c>
      <c r="C8613" s="35">
        <v>19</v>
      </c>
    </row>
    <row r="8614" spans="1:3">
      <c r="A8614" t="s">
        <v>824</v>
      </c>
      <c r="B8614" s="2" t="s">
        <v>895</v>
      </c>
      <c r="C8614" s="35">
        <v>3</v>
      </c>
    </row>
    <row r="8615" spans="1:3">
      <c r="A8615" t="s">
        <v>824</v>
      </c>
      <c r="B8615" s="2" t="s">
        <v>896</v>
      </c>
      <c r="C8615" s="35">
        <v>3</v>
      </c>
    </row>
    <row r="8616" spans="1:3">
      <c r="A8616" t="s">
        <v>824</v>
      </c>
      <c r="B8616" s="2" t="s">
        <v>819</v>
      </c>
      <c r="C8616" s="35">
        <v>1</v>
      </c>
    </row>
    <row r="8617" spans="1:3">
      <c r="A8617" t="s">
        <v>824</v>
      </c>
      <c r="B8617" s="2" t="s">
        <v>897</v>
      </c>
      <c r="C8617" s="35">
        <v>3</v>
      </c>
    </row>
    <row r="8618" spans="1:3">
      <c r="A8618" t="s">
        <v>824</v>
      </c>
      <c r="B8618" s="2" t="s">
        <v>925</v>
      </c>
      <c r="C8618" s="35">
        <v>28</v>
      </c>
    </row>
    <row r="8619" spans="1:3">
      <c r="A8619" t="s">
        <v>824</v>
      </c>
      <c r="B8619" s="2" t="s">
        <v>899</v>
      </c>
      <c r="C8619" s="35">
        <v>21</v>
      </c>
    </row>
    <row r="8620" spans="1:3">
      <c r="A8620" t="s">
        <v>824</v>
      </c>
      <c r="B8620" s="2" t="s">
        <v>900</v>
      </c>
      <c r="C8620" s="35">
        <v>3</v>
      </c>
    </row>
    <row r="8621" spans="1:3">
      <c r="A8621" t="s">
        <v>824</v>
      </c>
      <c r="B8621" s="2" t="s">
        <v>841</v>
      </c>
      <c r="C8621" s="35">
        <v>1</v>
      </c>
    </row>
    <row r="8622" spans="1:3">
      <c r="A8622" t="s">
        <v>824</v>
      </c>
      <c r="B8622" s="2" t="s">
        <v>842</v>
      </c>
      <c r="C8622" s="35">
        <v>1</v>
      </c>
    </row>
    <row r="8623" spans="1:3">
      <c r="A8623" t="s">
        <v>824</v>
      </c>
      <c r="B8623" s="2" t="s">
        <v>901</v>
      </c>
      <c r="C8623" s="35">
        <v>3</v>
      </c>
    </row>
    <row r="8624" spans="1:3">
      <c r="A8624" t="s">
        <v>824</v>
      </c>
      <c r="B8624" s="2" t="s">
        <v>912</v>
      </c>
      <c r="C8624" s="35">
        <v>22</v>
      </c>
    </row>
    <row r="8625" spans="1:3">
      <c r="A8625" t="s">
        <v>824</v>
      </c>
      <c r="B8625" s="2" t="s">
        <v>854</v>
      </c>
      <c r="C8625" s="35">
        <v>3</v>
      </c>
    </row>
    <row r="8626" spans="1:3">
      <c r="A8626" t="s">
        <v>824</v>
      </c>
      <c r="B8626" s="2" t="s">
        <v>868</v>
      </c>
      <c r="C8626" s="35">
        <v>5</v>
      </c>
    </row>
    <row r="8627" spans="1:3">
      <c r="A8627" t="s">
        <v>824</v>
      </c>
      <c r="B8627" s="2" t="s">
        <v>926</v>
      </c>
      <c r="C8627" s="35">
        <v>28</v>
      </c>
    </row>
    <row r="8628" spans="1:3">
      <c r="A8628" t="s">
        <v>825</v>
      </c>
      <c r="B8628" s="2" t="s">
        <v>879</v>
      </c>
      <c r="C8628" s="35">
        <v>3</v>
      </c>
    </row>
    <row r="8629" spans="1:3">
      <c r="A8629" t="s">
        <v>825</v>
      </c>
      <c r="B8629" s="2" t="s">
        <v>914</v>
      </c>
      <c r="C8629" s="35">
        <v>9</v>
      </c>
    </row>
    <row r="8630" spans="1:3">
      <c r="A8630" t="s">
        <v>825</v>
      </c>
      <c r="B8630" s="2" t="s">
        <v>915</v>
      </c>
      <c r="C8630" s="35">
        <v>1</v>
      </c>
    </row>
    <row r="8631" spans="1:3">
      <c r="A8631" t="s">
        <v>825</v>
      </c>
      <c r="B8631" s="2" t="s">
        <v>906</v>
      </c>
      <c r="C8631" s="35">
        <v>9</v>
      </c>
    </row>
    <row r="8632" spans="1:3">
      <c r="A8632" t="s">
        <v>825</v>
      </c>
      <c r="B8632" s="2" t="s">
        <v>907</v>
      </c>
      <c r="C8632" s="35">
        <v>22</v>
      </c>
    </row>
    <row r="8633" spans="1:3">
      <c r="A8633" t="s">
        <v>825</v>
      </c>
      <c r="B8633" s="2" t="s">
        <v>908</v>
      </c>
      <c r="C8633" s="35">
        <v>23</v>
      </c>
    </row>
    <row r="8634" spans="1:3">
      <c r="A8634" t="s">
        <v>825</v>
      </c>
      <c r="B8634" s="2" t="s">
        <v>619</v>
      </c>
      <c r="C8634" s="35">
        <v>1</v>
      </c>
    </row>
    <row r="8635" spans="1:3">
      <c r="A8635" t="s">
        <v>825</v>
      </c>
      <c r="B8635" s="2" t="s">
        <v>663</v>
      </c>
      <c r="C8635" s="35">
        <v>1</v>
      </c>
    </row>
    <row r="8636" spans="1:3">
      <c r="A8636" t="s">
        <v>825</v>
      </c>
      <c r="B8636" s="2" t="s">
        <v>916</v>
      </c>
      <c r="C8636" s="35">
        <v>3</v>
      </c>
    </row>
    <row r="8637" spans="1:3">
      <c r="A8637" t="s">
        <v>825</v>
      </c>
      <c r="B8637" s="2" t="s">
        <v>882</v>
      </c>
      <c r="C8637" s="35">
        <v>3</v>
      </c>
    </row>
    <row r="8638" spans="1:3">
      <c r="A8638" t="s">
        <v>825</v>
      </c>
      <c r="B8638" s="2" t="s">
        <v>883</v>
      </c>
      <c r="C8638" s="35">
        <v>3</v>
      </c>
    </row>
    <row r="8639" spans="1:3">
      <c r="A8639" t="s">
        <v>825</v>
      </c>
      <c r="B8639" s="2" t="s">
        <v>884</v>
      </c>
      <c r="C8639" s="35">
        <v>3</v>
      </c>
    </row>
    <row r="8640" spans="1:3">
      <c r="A8640" t="s">
        <v>825</v>
      </c>
      <c r="B8640" s="2" t="s">
        <v>917</v>
      </c>
      <c r="C8640" s="35">
        <v>27</v>
      </c>
    </row>
    <row r="8641" spans="1:3">
      <c r="A8641" t="s">
        <v>825</v>
      </c>
      <c r="B8641" s="2" t="s">
        <v>885</v>
      </c>
      <c r="C8641" s="35">
        <v>3</v>
      </c>
    </row>
    <row r="8642" spans="1:3">
      <c r="A8642" t="s">
        <v>825</v>
      </c>
      <c r="B8642" s="2" t="s">
        <v>918</v>
      </c>
      <c r="C8642" s="35">
        <v>28</v>
      </c>
    </row>
    <row r="8643" spans="1:3">
      <c r="A8643" t="s">
        <v>825</v>
      </c>
      <c r="B8643" s="2" t="s">
        <v>919</v>
      </c>
      <c r="C8643" s="35">
        <v>28</v>
      </c>
    </row>
    <row r="8644" spans="1:3">
      <c r="A8644" t="s">
        <v>825</v>
      </c>
      <c r="B8644" s="2" t="s">
        <v>729</v>
      </c>
      <c r="C8644" s="35">
        <v>1</v>
      </c>
    </row>
    <row r="8645" spans="1:3">
      <c r="A8645" t="s">
        <v>825</v>
      </c>
      <c r="B8645" s="2" t="s">
        <v>920</v>
      </c>
      <c r="C8645" s="35">
        <v>3</v>
      </c>
    </row>
    <row r="8646" spans="1:3">
      <c r="A8646" t="s">
        <v>825</v>
      </c>
      <c r="B8646" s="2" t="s">
        <v>921</v>
      </c>
      <c r="C8646" s="35">
        <v>27</v>
      </c>
    </row>
    <row r="8647" spans="1:3">
      <c r="A8647" t="s">
        <v>825</v>
      </c>
      <c r="B8647" s="2" t="s">
        <v>762</v>
      </c>
      <c r="C8647" s="35">
        <v>3</v>
      </c>
    </row>
    <row r="8648" spans="1:3">
      <c r="A8648" t="s">
        <v>825</v>
      </c>
      <c r="B8648" s="2" t="s">
        <v>890</v>
      </c>
      <c r="C8648" s="35">
        <v>1</v>
      </c>
    </row>
    <row r="8649" spans="1:3">
      <c r="A8649" t="s">
        <v>825</v>
      </c>
      <c r="B8649" s="2" t="s">
        <v>922</v>
      </c>
      <c r="C8649" s="35">
        <v>3</v>
      </c>
    </row>
    <row r="8650" spans="1:3">
      <c r="A8650" t="s">
        <v>825</v>
      </c>
      <c r="B8650" s="2" t="s">
        <v>923</v>
      </c>
      <c r="C8650" s="35">
        <v>3</v>
      </c>
    </row>
    <row r="8651" spans="1:3">
      <c r="A8651" t="s">
        <v>825</v>
      </c>
      <c r="B8651" s="2" t="s">
        <v>924</v>
      </c>
      <c r="C8651" s="35">
        <v>3</v>
      </c>
    </row>
    <row r="8652" spans="1:3">
      <c r="A8652" t="s">
        <v>825</v>
      </c>
      <c r="B8652" s="2" t="s">
        <v>892</v>
      </c>
      <c r="C8652" s="35">
        <v>19</v>
      </c>
    </row>
    <row r="8653" spans="1:3">
      <c r="A8653" t="s">
        <v>825</v>
      </c>
      <c r="B8653" s="2" t="s">
        <v>893</v>
      </c>
      <c r="C8653" s="35">
        <v>19</v>
      </c>
    </row>
    <row r="8654" spans="1:3">
      <c r="A8654" t="s">
        <v>825</v>
      </c>
      <c r="B8654" s="2" t="s">
        <v>894</v>
      </c>
      <c r="C8654" s="35">
        <v>19</v>
      </c>
    </row>
    <row r="8655" spans="1:3">
      <c r="A8655" t="s">
        <v>825</v>
      </c>
      <c r="B8655" s="2" t="s">
        <v>895</v>
      </c>
      <c r="C8655" s="35">
        <v>3</v>
      </c>
    </row>
    <row r="8656" spans="1:3">
      <c r="A8656" t="s">
        <v>825</v>
      </c>
      <c r="B8656" s="2" t="s">
        <v>896</v>
      </c>
      <c r="C8656" s="35">
        <v>3</v>
      </c>
    </row>
    <row r="8657" spans="1:3">
      <c r="A8657" t="s">
        <v>825</v>
      </c>
      <c r="B8657" s="2" t="s">
        <v>819</v>
      </c>
      <c r="C8657" s="35">
        <v>1</v>
      </c>
    </row>
    <row r="8658" spans="1:3">
      <c r="A8658" t="s">
        <v>825</v>
      </c>
      <c r="B8658" s="2" t="s">
        <v>897</v>
      </c>
      <c r="C8658" s="35">
        <v>3</v>
      </c>
    </row>
    <row r="8659" spans="1:3">
      <c r="A8659" t="s">
        <v>825</v>
      </c>
      <c r="B8659" s="2" t="s">
        <v>925</v>
      </c>
      <c r="C8659" s="35">
        <v>28</v>
      </c>
    </row>
    <row r="8660" spans="1:3">
      <c r="A8660" t="s">
        <v>825</v>
      </c>
      <c r="B8660" s="2" t="s">
        <v>899</v>
      </c>
      <c r="C8660" s="35">
        <v>21</v>
      </c>
    </row>
    <row r="8661" spans="1:3">
      <c r="A8661" t="s">
        <v>825</v>
      </c>
      <c r="B8661" s="2" t="s">
        <v>900</v>
      </c>
      <c r="C8661" s="35">
        <v>3</v>
      </c>
    </row>
    <row r="8662" spans="1:3">
      <c r="A8662" t="s">
        <v>825</v>
      </c>
      <c r="B8662" s="2" t="s">
        <v>841</v>
      </c>
      <c r="C8662" s="35">
        <v>1</v>
      </c>
    </row>
    <row r="8663" spans="1:3">
      <c r="A8663" t="s">
        <v>825</v>
      </c>
      <c r="B8663" s="2" t="s">
        <v>842</v>
      </c>
      <c r="C8663" s="35">
        <v>1</v>
      </c>
    </row>
    <row r="8664" spans="1:3">
      <c r="A8664" t="s">
        <v>825</v>
      </c>
      <c r="B8664" s="2" t="s">
        <v>901</v>
      </c>
      <c r="C8664" s="35">
        <v>3</v>
      </c>
    </row>
    <row r="8665" spans="1:3">
      <c r="A8665" t="s">
        <v>825</v>
      </c>
      <c r="B8665" s="2" t="s">
        <v>912</v>
      </c>
      <c r="C8665" s="35">
        <v>22</v>
      </c>
    </row>
    <row r="8666" spans="1:3">
      <c r="A8666" t="s">
        <v>825</v>
      </c>
      <c r="B8666" s="2" t="s">
        <v>854</v>
      </c>
      <c r="C8666" s="35">
        <v>3</v>
      </c>
    </row>
    <row r="8667" spans="1:3">
      <c r="A8667" t="s">
        <v>825</v>
      </c>
      <c r="B8667" s="2" t="s">
        <v>868</v>
      </c>
      <c r="C8667" s="35">
        <v>5</v>
      </c>
    </row>
    <row r="8668" spans="1:3">
      <c r="A8668" t="s">
        <v>825</v>
      </c>
      <c r="B8668" s="2" t="s">
        <v>926</v>
      </c>
      <c r="C8668" s="35">
        <v>28</v>
      </c>
    </row>
    <row r="8669" spans="1:3">
      <c r="A8669" t="s">
        <v>826</v>
      </c>
      <c r="B8669" s="2" t="s">
        <v>879</v>
      </c>
      <c r="C8669" s="35">
        <v>3</v>
      </c>
    </row>
    <row r="8670" spans="1:3">
      <c r="A8670" t="s">
        <v>826</v>
      </c>
      <c r="B8670" s="2" t="s">
        <v>914</v>
      </c>
      <c r="C8670" s="35">
        <v>9</v>
      </c>
    </row>
    <row r="8671" spans="1:3">
      <c r="A8671" t="s">
        <v>826</v>
      </c>
      <c r="B8671" s="2" t="s">
        <v>915</v>
      </c>
      <c r="C8671" s="35">
        <v>1</v>
      </c>
    </row>
    <row r="8672" spans="1:3">
      <c r="A8672" t="s">
        <v>826</v>
      </c>
      <c r="B8672" s="2" t="s">
        <v>906</v>
      </c>
      <c r="C8672" s="35">
        <v>9</v>
      </c>
    </row>
    <row r="8673" spans="1:3">
      <c r="A8673" t="s">
        <v>826</v>
      </c>
      <c r="B8673" s="2" t="s">
        <v>907</v>
      </c>
      <c r="C8673" s="35">
        <v>22</v>
      </c>
    </row>
    <row r="8674" spans="1:3">
      <c r="A8674" t="s">
        <v>826</v>
      </c>
      <c r="B8674" s="2" t="s">
        <v>908</v>
      </c>
      <c r="C8674" s="35">
        <v>23</v>
      </c>
    </row>
    <row r="8675" spans="1:3">
      <c r="A8675" t="s">
        <v>826</v>
      </c>
      <c r="B8675" s="2" t="s">
        <v>619</v>
      </c>
      <c r="C8675" s="35">
        <v>1</v>
      </c>
    </row>
    <row r="8676" spans="1:3">
      <c r="A8676" t="s">
        <v>826</v>
      </c>
      <c r="B8676" s="2" t="s">
        <v>663</v>
      </c>
      <c r="C8676" s="35">
        <v>1</v>
      </c>
    </row>
    <row r="8677" spans="1:3">
      <c r="A8677" t="s">
        <v>826</v>
      </c>
      <c r="B8677" s="2" t="s">
        <v>916</v>
      </c>
      <c r="C8677" s="35">
        <v>3</v>
      </c>
    </row>
    <row r="8678" spans="1:3">
      <c r="A8678" t="s">
        <v>826</v>
      </c>
      <c r="B8678" s="2" t="s">
        <v>882</v>
      </c>
      <c r="C8678" s="35">
        <v>3</v>
      </c>
    </row>
    <row r="8679" spans="1:3">
      <c r="A8679" t="s">
        <v>826</v>
      </c>
      <c r="B8679" s="2" t="s">
        <v>883</v>
      </c>
      <c r="C8679" s="35">
        <v>3</v>
      </c>
    </row>
    <row r="8680" spans="1:3">
      <c r="A8680" t="s">
        <v>826</v>
      </c>
      <c r="B8680" s="2" t="s">
        <v>884</v>
      </c>
      <c r="C8680" s="35">
        <v>3</v>
      </c>
    </row>
    <row r="8681" spans="1:3">
      <c r="A8681" t="s">
        <v>826</v>
      </c>
      <c r="B8681" s="2" t="s">
        <v>917</v>
      </c>
      <c r="C8681" s="35">
        <v>27</v>
      </c>
    </row>
    <row r="8682" spans="1:3">
      <c r="A8682" t="s">
        <v>826</v>
      </c>
      <c r="B8682" s="2" t="s">
        <v>885</v>
      </c>
      <c r="C8682" s="35">
        <v>3</v>
      </c>
    </row>
    <row r="8683" spans="1:3">
      <c r="A8683" t="s">
        <v>826</v>
      </c>
      <c r="B8683" s="2" t="s">
        <v>918</v>
      </c>
      <c r="C8683" s="35">
        <v>28</v>
      </c>
    </row>
    <row r="8684" spans="1:3">
      <c r="A8684" t="s">
        <v>826</v>
      </c>
      <c r="B8684" s="2" t="s">
        <v>919</v>
      </c>
      <c r="C8684" s="35">
        <v>28</v>
      </c>
    </row>
    <row r="8685" spans="1:3">
      <c r="A8685" t="s">
        <v>826</v>
      </c>
      <c r="B8685" s="2" t="s">
        <v>729</v>
      </c>
      <c r="C8685" s="35">
        <v>1</v>
      </c>
    </row>
    <row r="8686" spans="1:3">
      <c r="A8686" t="s">
        <v>826</v>
      </c>
      <c r="B8686" s="2" t="s">
        <v>920</v>
      </c>
      <c r="C8686" s="35">
        <v>3</v>
      </c>
    </row>
    <row r="8687" spans="1:3">
      <c r="A8687" t="s">
        <v>826</v>
      </c>
      <c r="B8687" s="2" t="s">
        <v>921</v>
      </c>
      <c r="C8687" s="35">
        <v>27</v>
      </c>
    </row>
    <row r="8688" spans="1:3">
      <c r="A8688" t="s">
        <v>826</v>
      </c>
      <c r="B8688" s="2" t="s">
        <v>762</v>
      </c>
      <c r="C8688" s="35">
        <v>3</v>
      </c>
    </row>
    <row r="8689" spans="1:3">
      <c r="A8689" t="s">
        <v>826</v>
      </c>
      <c r="B8689" s="2" t="s">
        <v>890</v>
      </c>
      <c r="C8689" s="35">
        <v>1</v>
      </c>
    </row>
    <row r="8690" spans="1:3">
      <c r="A8690" t="s">
        <v>826</v>
      </c>
      <c r="B8690" s="2" t="s">
        <v>922</v>
      </c>
      <c r="C8690" s="35">
        <v>3</v>
      </c>
    </row>
    <row r="8691" spans="1:3">
      <c r="A8691" t="s">
        <v>826</v>
      </c>
      <c r="B8691" s="2" t="s">
        <v>923</v>
      </c>
      <c r="C8691" s="35">
        <v>3</v>
      </c>
    </row>
    <row r="8692" spans="1:3">
      <c r="A8692" t="s">
        <v>826</v>
      </c>
      <c r="B8692" s="2" t="s">
        <v>924</v>
      </c>
      <c r="C8692" s="35">
        <v>3</v>
      </c>
    </row>
    <row r="8693" spans="1:3">
      <c r="A8693" t="s">
        <v>826</v>
      </c>
      <c r="B8693" s="2" t="s">
        <v>892</v>
      </c>
      <c r="C8693" s="35">
        <v>19</v>
      </c>
    </row>
    <row r="8694" spans="1:3">
      <c r="A8694" t="s">
        <v>826</v>
      </c>
      <c r="B8694" s="2" t="s">
        <v>893</v>
      </c>
      <c r="C8694" s="35">
        <v>19</v>
      </c>
    </row>
    <row r="8695" spans="1:3">
      <c r="A8695" t="s">
        <v>826</v>
      </c>
      <c r="B8695" s="2" t="s">
        <v>894</v>
      </c>
      <c r="C8695" s="35">
        <v>19</v>
      </c>
    </row>
    <row r="8696" spans="1:3">
      <c r="A8696" t="s">
        <v>826</v>
      </c>
      <c r="B8696" s="2" t="s">
        <v>895</v>
      </c>
      <c r="C8696" s="35">
        <v>3</v>
      </c>
    </row>
    <row r="8697" spans="1:3">
      <c r="A8697" t="s">
        <v>826</v>
      </c>
      <c r="B8697" s="2" t="s">
        <v>896</v>
      </c>
      <c r="C8697" s="35">
        <v>3</v>
      </c>
    </row>
    <row r="8698" spans="1:3">
      <c r="A8698" t="s">
        <v>826</v>
      </c>
      <c r="B8698" s="2" t="s">
        <v>819</v>
      </c>
      <c r="C8698" s="35">
        <v>1</v>
      </c>
    </row>
    <row r="8699" spans="1:3">
      <c r="A8699" t="s">
        <v>826</v>
      </c>
      <c r="B8699" s="2" t="s">
        <v>897</v>
      </c>
      <c r="C8699" s="35">
        <v>3</v>
      </c>
    </row>
    <row r="8700" spans="1:3">
      <c r="A8700" t="s">
        <v>826</v>
      </c>
      <c r="B8700" s="2" t="s">
        <v>925</v>
      </c>
      <c r="C8700" s="35">
        <v>28</v>
      </c>
    </row>
    <row r="8701" spans="1:3">
      <c r="A8701" t="s">
        <v>826</v>
      </c>
      <c r="B8701" s="2" t="s">
        <v>899</v>
      </c>
      <c r="C8701" s="35">
        <v>21</v>
      </c>
    </row>
    <row r="8702" spans="1:3">
      <c r="A8702" t="s">
        <v>826</v>
      </c>
      <c r="B8702" s="2" t="s">
        <v>900</v>
      </c>
      <c r="C8702" s="35">
        <v>3</v>
      </c>
    </row>
    <row r="8703" spans="1:3">
      <c r="A8703" t="s">
        <v>826</v>
      </c>
      <c r="B8703" s="2" t="s">
        <v>841</v>
      </c>
      <c r="C8703" s="35">
        <v>1</v>
      </c>
    </row>
    <row r="8704" spans="1:3">
      <c r="A8704" t="s">
        <v>826</v>
      </c>
      <c r="B8704" s="2" t="s">
        <v>842</v>
      </c>
      <c r="C8704" s="35">
        <v>1</v>
      </c>
    </row>
    <row r="8705" spans="1:3">
      <c r="A8705" t="s">
        <v>826</v>
      </c>
      <c r="B8705" s="2" t="s">
        <v>901</v>
      </c>
      <c r="C8705" s="35">
        <v>3</v>
      </c>
    </row>
    <row r="8706" spans="1:3">
      <c r="A8706" t="s">
        <v>826</v>
      </c>
      <c r="B8706" s="2" t="s">
        <v>912</v>
      </c>
      <c r="C8706" s="35">
        <v>22</v>
      </c>
    </row>
    <row r="8707" spans="1:3">
      <c r="A8707" t="s">
        <v>826</v>
      </c>
      <c r="B8707" s="2" t="s">
        <v>854</v>
      </c>
      <c r="C8707" s="35">
        <v>3</v>
      </c>
    </row>
    <row r="8708" spans="1:3">
      <c r="A8708" t="s">
        <v>826</v>
      </c>
      <c r="B8708" s="2" t="s">
        <v>868</v>
      </c>
      <c r="C8708" s="35">
        <v>5</v>
      </c>
    </row>
    <row r="8709" spans="1:3">
      <c r="A8709" t="s">
        <v>826</v>
      </c>
      <c r="B8709" s="2" t="s">
        <v>926</v>
      </c>
      <c r="C8709" s="35">
        <v>28</v>
      </c>
    </row>
    <row r="8710" spans="1:3">
      <c r="A8710" t="s">
        <v>827</v>
      </c>
      <c r="B8710" s="2" t="s">
        <v>879</v>
      </c>
      <c r="C8710" s="35">
        <v>3</v>
      </c>
    </row>
    <row r="8711" spans="1:3">
      <c r="A8711" t="s">
        <v>827</v>
      </c>
      <c r="B8711" s="2" t="s">
        <v>914</v>
      </c>
      <c r="C8711" s="35">
        <v>9</v>
      </c>
    </row>
    <row r="8712" spans="1:3">
      <c r="A8712" t="s">
        <v>827</v>
      </c>
      <c r="B8712" s="2" t="s">
        <v>915</v>
      </c>
      <c r="C8712" s="35">
        <v>1</v>
      </c>
    </row>
    <row r="8713" spans="1:3">
      <c r="A8713" t="s">
        <v>827</v>
      </c>
      <c r="B8713" s="2" t="s">
        <v>906</v>
      </c>
      <c r="C8713" s="35">
        <v>9</v>
      </c>
    </row>
    <row r="8714" spans="1:3">
      <c r="A8714" t="s">
        <v>827</v>
      </c>
      <c r="B8714" s="2" t="s">
        <v>907</v>
      </c>
      <c r="C8714" s="35">
        <v>22</v>
      </c>
    </row>
    <row r="8715" spans="1:3">
      <c r="A8715" t="s">
        <v>827</v>
      </c>
      <c r="B8715" s="2" t="s">
        <v>908</v>
      </c>
      <c r="C8715" s="35">
        <v>23</v>
      </c>
    </row>
    <row r="8716" spans="1:3">
      <c r="A8716" t="s">
        <v>827</v>
      </c>
      <c r="B8716" s="2" t="s">
        <v>619</v>
      </c>
      <c r="C8716" s="35">
        <v>1</v>
      </c>
    </row>
    <row r="8717" spans="1:3">
      <c r="A8717" t="s">
        <v>827</v>
      </c>
      <c r="B8717" s="2" t="s">
        <v>663</v>
      </c>
      <c r="C8717" s="35">
        <v>1</v>
      </c>
    </row>
    <row r="8718" spans="1:3">
      <c r="A8718" t="s">
        <v>827</v>
      </c>
      <c r="B8718" s="2" t="s">
        <v>916</v>
      </c>
      <c r="C8718" s="35">
        <v>3</v>
      </c>
    </row>
    <row r="8719" spans="1:3">
      <c r="A8719" t="s">
        <v>827</v>
      </c>
      <c r="B8719" s="2" t="s">
        <v>882</v>
      </c>
      <c r="C8719" s="35">
        <v>3</v>
      </c>
    </row>
    <row r="8720" spans="1:3">
      <c r="A8720" t="s">
        <v>827</v>
      </c>
      <c r="B8720" s="2" t="s">
        <v>883</v>
      </c>
      <c r="C8720" s="35">
        <v>3</v>
      </c>
    </row>
    <row r="8721" spans="1:3">
      <c r="A8721" t="s">
        <v>827</v>
      </c>
      <c r="B8721" s="2" t="s">
        <v>884</v>
      </c>
      <c r="C8721" s="35">
        <v>3</v>
      </c>
    </row>
    <row r="8722" spans="1:3">
      <c r="A8722" t="s">
        <v>827</v>
      </c>
      <c r="B8722" s="2" t="s">
        <v>917</v>
      </c>
      <c r="C8722" s="35">
        <v>27</v>
      </c>
    </row>
    <row r="8723" spans="1:3">
      <c r="A8723" t="s">
        <v>827</v>
      </c>
      <c r="B8723" s="2" t="s">
        <v>885</v>
      </c>
      <c r="C8723" s="35">
        <v>3</v>
      </c>
    </row>
    <row r="8724" spans="1:3">
      <c r="A8724" t="s">
        <v>827</v>
      </c>
      <c r="B8724" s="2" t="s">
        <v>918</v>
      </c>
      <c r="C8724" s="35">
        <v>28</v>
      </c>
    </row>
    <row r="8725" spans="1:3">
      <c r="A8725" t="s">
        <v>827</v>
      </c>
      <c r="B8725" s="2" t="s">
        <v>919</v>
      </c>
      <c r="C8725" s="35">
        <v>28</v>
      </c>
    </row>
    <row r="8726" spans="1:3">
      <c r="A8726" t="s">
        <v>827</v>
      </c>
      <c r="B8726" s="2" t="s">
        <v>729</v>
      </c>
      <c r="C8726" s="35">
        <v>1</v>
      </c>
    </row>
    <row r="8727" spans="1:3">
      <c r="A8727" t="s">
        <v>827</v>
      </c>
      <c r="B8727" s="2" t="s">
        <v>920</v>
      </c>
      <c r="C8727" s="35">
        <v>3</v>
      </c>
    </row>
    <row r="8728" spans="1:3">
      <c r="A8728" t="s">
        <v>827</v>
      </c>
      <c r="B8728" s="2" t="s">
        <v>921</v>
      </c>
      <c r="C8728" s="35">
        <v>27</v>
      </c>
    </row>
    <row r="8729" spans="1:3">
      <c r="A8729" t="s">
        <v>827</v>
      </c>
      <c r="B8729" s="2" t="s">
        <v>762</v>
      </c>
      <c r="C8729" s="35">
        <v>3</v>
      </c>
    </row>
    <row r="8730" spans="1:3">
      <c r="A8730" t="s">
        <v>827</v>
      </c>
      <c r="B8730" s="2" t="s">
        <v>890</v>
      </c>
      <c r="C8730" s="35">
        <v>1</v>
      </c>
    </row>
    <row r="8731" spans="1:3">
      <c r="A8731" t="s">
        <v>827</v>
      </c>
      <c r="B8731" s="2" t="s">
        <v>922</v>
      </c>
      <c r="C8731" s="35">
        <v>3</v>
      </c>
    </row>
    <row r="8732" spans="1:3">
      <c r="A8732" t="s">
        <v>827</v>
      </c>
      <c r="B8732" s="2" t="s">
        <v>923</v>
      </c>
      <c r="C8732" s="35">
        <v>3</v>
      </c>
    </row>
    <row r="8733" spans="1:3">
      <c r="A8733" t="s">
        <v>827</v>
      </c>
      <c r="B8733" s="2" t="s">
        <v>924</v>
      </c>
      <c r="C8733" s="35">
        <v>3</v>
      </c>
    </row>
    <row r="8734" spans="1:3">
      <c r="A8734" t="s">
        <v>827</v>
      </c>
      <c r="B8734" s="2" t="s">
        <v>892</v>
      </c>
      <c r="C8734" s="35">
        <v>19</v>
      </c>
    </row>
    <row r="8735" spans="1:3">
      <c r="A8735" t="s">
        <v>827</v>
      </c>
      <c r="B8735" s="2" t="s">
        <v>893</v>
      </c>
      <c r="C8735" s="35">
        <v>19</v>
      </c>
    </row>
    <row r="8736" spans="1:3">
      <c r="A8736" t="s">
        <v>827</v>
      </c>
      <c r="B8736" s="2" t="s">
        <v>894</v>
      </c>
      <c r="C8736" s="35">
        <v>19</v>
      </c>
    </row>
    <row r="8737" spans="1:3">
      <c r="A8737" t="s">
        <v>827</v>
      </c>
      <c r="B8737" s="2" t="s">
        <v>895</v>
      </c>
      <c r="C8737" s="35">
        <v>3</v>
      </c>
    </row>
    <row r="8738" spans="1:3">
      <c r="A8738" t="s">
        <v>827</v>
      </c>
      <c r="B8738" s="2" t="s">
        <v>896</v>
      </c>
      <c r="C8738" s="35">
        <v>3</v>
      </c>
    </row>
    <row r="8739" spans="1:3">
      <c r="A8739" t="s">
        <v>827</v>
      </c>
      <c r="B8739" s="2" t="s">
        <v>819</v>
      </c>
      <c r="C8739" s="35">
        <v>1</v>
      </c>
    </row>
    <row r="8740" spans="1:3">
      <c r="A8740" t="s">
        <v>827</v>
      </c>
      <c r="B8740" s="2" t="s">
        <v>897</v>
      </c>
      <c r="C8740" s="35">
        <v>3</v>
      </c>
    </row>
    <row r="8741" spans="1:3">
      <c r="A8741" t="s">
        <v>827</v>
      </c>
      <c r="B8741" s="2" t="s">
        <v>925</v>
      </c>
      <c r="C8741" s="35">
        <v>28</v>
      </c>
    </row>
    <row r="8742" spans="1:3">
      <c r="A8742" t="s">
        <v>827</v>
      </c>
      <c r="B8742" s="2" t="s">
        <v>899</v>
      </c>
      <c r="C8742" s="35">
        <v>21</v>
      </c>
    </row>
    <row r="8743" spans="1:3">
      <c r="A8743" t="s">
        <v>827</v>
      </c>
      <c r="B8743" s="2" t="s">
        <v>900</v>
      </c>
      <c r="C8743" s="35">
        <v>3</v>
      </c>
    </row>
    <row r="8744" spans="1:3">
      <c r="A8744" t="s">
        <v>827</v>
      </c>
      <c r="B8744" s="2" t="s">
        <v>841</v>
      </c>
      <c r="C8744" s="35">
        <v>1</v>
      </c>
    </row>
    <row r="8745" spans="1:3">
      <c r="A8745" t="s">
        <v>827</v>
      </c>
      <c r="B8745" s="2" t="s">
        <v>842</v>
      </c>
      <c r="C8745" s="35">
        <v>1</v>
      </c>
    </row>
    <row r="8746" spans="1:3">
      <c r="A8746" t="s">
        <v>827</v>
      </c>
      <c r="B8746" s="2" t="s">
        <v>901</v>
      </c>
      <c r="C8746" s="35">
        <v>3</v>
      </c>
    </row>
    <row r="8747" spans="1:3">
      <c r="A8747" t="s">
        <v>827</v>
      </c>
      <c r="B8747" s="2" t="s">
        <v>912</v>
      </c>
      <c r="C8747" s="35">
        <v>22</v>
      </c>
    </row>
    <row r="8748" spans="1:3">
      <c r="A8748" t="s">
        <v>827</v>
      </c>
      <c r="B8748" s="2" t="s">
        <v>854</v>
      </c>
      <c r="C8748" s="35">
        <v>3</v>
      </c>
    </row>
    <row r="8749" spans="1:3">
      <c r="A8749" t="s">
        <v>827</v>
      </c>
      <c r="B8749" s="2" t="s">
        <v>868</v>
      </c>
      <c r="C8749" s="35">
        <v>5</v>
      </c>
    </row>
    <row r="8750" spans="1:3">
      <c r="A8750" t="s">
        <v>827</v>
      </c>
      <c r="B8750" s="2" t="s">
        <v>926</v>
      </c>
      <c r="C8750" s="35">
        <v>28</v>
      </c>
    </row>
    <row r="8751" spans="1:3">
      <c r="A8751" t="s">
        <v>897</v>
      </c>
      <c r="B8751" s="2" t="s">
        <v>914</v>
      </c>
      <c r="C8751" s="35">
        <v>9</v>
      </c>
    </row>
    <row r="8752" spans="1:3">
      <c r="A8752" t="s">
        <v>897</v>
      </c>
      <c r="B8752" s="2" t="s">
        <v>915</v>
      </c>
      <c r="C8752" s="35">
        <v>1</v>
      </c>
    </row>
    <row r="8753" spans="1:3">
      <c r="A8753" t="s">
        <v>897</v>
      </c>
      <c r="B8753" s="2" t="s">
        <v>906</v>
      </c>
      <c r="C8753" s="35">
        <v>9</v>
      </c>
    </row>
    <row r="8754" spans="1:3">
      <c r="A8754" t="s">
        <v>897</v>
      </c>
      <c r="B8754" s="2" t="s">
        <v>907</v>
      </c>
      <c r="C8754" s="35">
        <v>22</v>
      </c>
    </row>
    <row r="8755" spans="1:3">
      <c r="A8755" t="s">
        <v>897</v>
      </c>
      <c r="B8755" s="2" t="s">
        <v>908</v>
      </c>
      <c r="C8755" s="35">
        <v>23</v>
      </c>
    </row>
    <row r="8756" spans="1:3">
      <c r="A8756" t="s">
        <v>897</v>
      </c>
      <c r="B8756" s="2" t="s">
        <v>619</v>
      </c>
      <c r="C8756" s="35">
        <v>1</v>
      </c>
    </row>
    <row r="8757" spans="1:3">
      <c r="A8757" t="s">
        <v>897</v>
      </c>
      <c r="B8757" s="2" t="s">
        <v>663</v>
      </c>
      <c r="C8757" s="35">
        <v>1</v>
      </c>
    </row>
    <row r="8758" spans="1:3">
      <c r="A8758" t="s">
        <v>897</v>
      </c>
      <c r="B8758" s="2" t="s">
        <v>916</v>
      </c>
      <c r="C8758" s="35">
        <v>3</v>
      </c>
    </row>
    <row r="8759" spans="1:3">
      <c r="A8759" t="s">
        <v>897</v>
      </c>
      <c r="B8759" s="2" t="s">
        <v>882</v>
      </c>
      <c r="C8759" s="35">
        <v>3</v>
      </c>
    </row>
    <row r="8760" spans="1:3">
      <c r="A8760" t="s">
        <v>897</v>
      </c>
      <c r="B8760" s="2" t="s">
        <v>883</v>
      </c>
      <c r="C8760" s="35">
        <v>3</v>
      </c>
    </row>
    <row r="8761" spans="1:3">
      <c r="A8761" t="s">
        <v>897</v>
      </c>
      <c r="B8761" s="2" t="s">
        <v>884</v>
      </c>
      <c r="C8761" s="35">
        <v>3</v>
      </c>
    </row>
    <row r="8762" spans="1:3">
      <c r="A8762" t="s">
        <v>897</v>
      </c>
      <c r="B8762" s="2" t="s">
        <v>917</v>
      </c>
      <c r="C8762" s="35">
        <v>27</v>
      </c>
    </row>
    <row r="8763" spans="1:3">
      <c r="A8763" t="s">
        <v>897</v>
      </c>
      <c r="B8763" s="2" t="s">
        <v>885</v>
      </c>
      <c r="C8763" s="35">
        <v>3</v>
      </c>
    </row>
    <row r="8764" spans="1:3">
      <c r="A8764" t="s">
        <v>897</v>
      </c>
      <c r="B8764" s="2" t="s">
        <v>918</v>
      </c>
      <c r="C8764" s="35">
        <v>28</v>
      </c>
    </row>
    <row r="8765" spans="1:3">
      <c r="A8765" t="s">
        <v>897</v>
      </c>
      <c r="B8765" s="2" t="s">
        <v>919</v>
      </c>
      <c r="C8765" s="35">
        <v>28</v>
      </c>
    </row>
    <row r="8766" spans="1:3">
      <c r="A8766" t="s">
        <v>897</v>
      </c>
      <c r="B8766" s="2" t="s">
        <v>729</v>
      </c>
      <c r="C8766" s="35">
        <v>1</v>
      </c>
    </row>
    <row r="8767" spans="1:3">
      <c r="A8767" t="s">
        <v>897</v>
      </c>
      <c r="B8767" s="2" t="s">
        <v>920</v>
      </c>
      <c r="C8767" s="35">
        <v>3</v>
      </c>
    </row>
    <row r="8768" spans="1:3">
      <c r="A8768" t="s">
        <v>897</v>
      </c>
      <c r="B8768" s="2" t="s">
        <v>921</v>
      </c>
      <c r="C8768" s="35">
        <v>27</v>
      </c>
    </row>
    <row r="8769" spans="1:3">
      <c r="A8769" t="s">
        <v>897</v>
      </c>
      <c r="B8769" s="2" t="s">
        <v>762</v>
      </c>
      <c r="C8769" s="35">
        <v>3</v>
      </c>
    </row>
    <row r="8770" spans="1:3">
      <c r="A8770" t="s">
        <v>897</v>
      </c>
      <c r="B8770" s="2" t="s">
        <v>890</v>
      </c>
      <c r="C8770" s="35">
        <v>1</v>
      </c>
    </row>
    <row r="8771" spans="1:3">
      <c r="A8771" t="s">
        <v>897</v>
      </c>
      <c r="B8771" s="2" t="s">
        <v>922</v>
      </c>
      <c r="C8771" s="35">
        <v>3</v>
      </c>
    </row>
    <row r="8772" spans="1:3">
      <c r="A8772" t="s">
        <v>897</v>
      </c>
      <c r="B8772" s="2" t="s">
        <v>923</v>
      </c>
      <c r="C8772" s="35">
        <v>3</v>
      </c>
    </row>
    <row r="8773" spans="1:3">
      <c r="A8773" t="s">
        <v>897</v>
      </c>
      <c r="B8773" s="2" t="s">
        <v>924</v>
      </c>
      <c r="C8773" s="35">
        <v>3</v>
      </c>
    </row>
    <row r="8774" spans="1:3">
      <c r="A8774" t="s">
        <v>897</v>
      </c>
      <c r="B8774" s="2" t="s">
        <v>892</v>
      </c>
      <c r="C8774" s="35">
        <v>19</v>
      </c>
    </row>
    <row r="8775" spans="1:3">
      <c r="A8775" t="s">
        <v>897</v>
      </c>
      <c r="B8775" s="2" t="s">
        <v>893</v>
      </c>
      <c r="C8775" s="35">
        <v>19</v>
      </c>
    </row>
    <row r="8776" spans="1:3">
      <c r="A8776" t="s">
        <v>897</v>
      </c>
      <c r="B8776" s="2" t="s">
        <v>894</v>
      </c>
      <c r="C8776" s="35">
        <v>19</v>
      </c>
    </row>
    <row r="8777" spans="1:3">
      <c r="A8777" t="s">
        <v>897</v>
      </c>
      <c r="B8777" s="2" t="s">
        <v>895</v>
      </c>
      <c r="C8777" s="35">
        <v>3</v>
      </c>
    </row>
    <row r="8778" spans="1:3">
      <c r="A8778" t="s">
        <v>897</v>
      </c>
      <c r="B8778" s="2" t="s">
        <v>896</v>
      </c>
      <c r="C8778" s="35">
        <v>3</v>
      </c>
    </row>
    <row r="8779" spans="1:3">
      <c r="A8779" t="s">
        <v>897</v>
      </c>
      <c r="B8779" s="2" t="s">
        <v>819</v>
      </c>
      <c r="C8779" s="35">
        <v>1</v>
      </c>
    </row>
    <row r="8780" spans="1:3">
      <c r="A8780" t="s">
        <v>897</v>
      </c>
      <c r="B8780" s="2" t="s">
        <v>897</v>
      </c>
      <c r="C8780" s="35">
        <v>3</v>
      </c>
    </row>
    <row r="8781" spans="1:3">
      <c r="A8781" t="s">
        <v>897</v>
      </c>
      <c r="B8781" s="2" t="s">
        <v>925</v>
      </c>
      <c r="C8781" s="35">
        <v>28</v>
      </c>
    </row>
    <row r="8782" spans="1:3">
      <c r="A8782" t="s">
        <v>897</v>
      </c>
      <c r="B8782" s="2" t="s">
        <v>899</v>
      </c>
      <c r="C8782" s="35">
        <v>21</v>
      </c>
    </row>
    <row r="8783" spans="1:3">
      <c r="A8783" t="s">
        <v>897</v>
      </c>
      <c r="B8783" s="2" t="s">
        <v>900</v>
      </c>
      <c r="C8783" s="35">
        <v>3</v>
      </c>
    </row>
    <row r="8784" spans="1:3">
      <c r="A8784" t="s">
        <v>897</v>
      </c>
      <c r="B8784" s="2" t="s">
        <v>841</v>
      </c>
      <c r="C8784" s="35">
        <v>1</v>
      </c>
    </row>
    <row r="8785" spans="1:3">
      <c r="A8785" t="s">
        <v>897</v>
      </c>
      <c r="B8785" s="2" t="s">
        <v>842</v>
      </c>
      <c r="C8785" s="35">
        <v>1</v>
      </c>
    </row>
    <row r="8786" spans="1:3">
      <c r="A8786" t="s">
        <v>897</v>
      </c>
      <c r="B8786" s="2" t="s">
        <v>901</v>
      </c>
      <c r="C8786" s="35">
        <v>3</v>
      </c>
    </row>
    <row r="8787" spans="1:3">
      <c r="A8787" t="s">
        <v>897</v>
      </c>
      <c r="B8787" s="2" t="s">
        <v>912</v>
      </c>
      <c r="C8787" s="35">
        <v>22</v>
      </c>
    </row>
    <row r="8788" spans="1:3">
      <c r="A8788" t="s">
        <v>897</v>
      </c>
      <c r="B8788" s="2" t="s">
        <v>854</v>
      </c>
      <c r="C8788" s="35">
        <v>3</v>
      </c>
    </row>
    <row r="8789" spans="1:3">
      <c r="A8789" t="s">
        <v>897</v>
      </c>
      <c r="B8789" s="2" t="s">
        <v>868</v>
      </c>
      <c r="C8789" s="35">
        <v>5</v>
      </c>
    </row>
    <row r="8790" spans="1:3">
      <c r="A8790" t="s">
        <v>897</v>
      </c>
      <c r="B8790" s="2" t="s">
        <v>926</v>
      </c>
      <c r="C8790" s="35">
        <v>28</v>
      </c>
    </row>
    <row r="8791" spans="1:3">
      <c r="A8791" t="s">
        <v>828</v>
      </c>
      <c r="B8791" s="2" t="s">
        <v>879</v>
      </c>
      <c r="C8791" s="35">
        <v>3</v>
      </c>
    </row>
    <row r="8792" spans="1:3">
      <c r="A8792" t="s">
        <v>828</v>
      </c>
      <c r="B8792" s="2" t="s">
        <v>606</v>
      </c>
      <c r="C8792" s="35">
        <v>1</v>
      </c>
    </row>
    <row r="8793" spans="1:3">
      <c r="A8793" t="s">
        <v>828</v>
      </c>
      <c r="B8793" s="2" t="s">
        <v>906</v>
      </c>
      <c r="C8793" s="35">
        <v>9</v>
      </c>
    </row>
    <row r="8794" spans="1:3">
      <c r="A8794" t="s">
        <v>828</v>
      </c>
      <c r="B8794" s="2" t="s">
        <v>880</v>
      </c>
      <c r="C8794" s="35">
        <v>8</v>
      </c>
    </row>
    <row r="8795" spans="1:3">
      <c r="A8795" t="s">
        <v>828</v>
      </c>
      <c r="B8795" s="2" t="s">
        <v>907</v>
      </c>
      <c r="C8795" s="35">
        <v>22</v>
      </c>
    </row>
    <row r="8796" spans="1:3">
      <c r="A8796" t="s">
        <v>828</v>
      </c>
      <c r="B8796" s="2" t="s">
        <v>908</v>
      </c>
      <c r="C8796" s="35">
        <v>23</v>
      </c>
    </row>
    <row r="8797" spans="1:3">
      <c r="A8797" t="s">
        <v>828</v>
      </c>
      <c r="B8797" s="2" t="s">
        <v>619</v>
      </c>
      <c r="C8797" s="35">
        <v>1</v>
      </c>
    </row>
    <row r="8798" spans="1:3">
      <c r="A8798" t="s">
        <v>828</v>
      </c>
      <c r="B8798" s="2" t="s">
        <v>706</v>
      </c>
      <c r="C8798" s="35">
        <v>11</v>
      </c>
    </row>
    <row r="8799" spans="1:3">
      <c r="A8799" t="s">
        <v>828</v>
      </c>
      <c r="B8799" s="2" t="s">
        <v>729</v>
      </c>
      <c r="C8799" s="35">
        <v>1</v>
      </c>
    </row>
    <row r="8800" spans="1:3">
      <c r="A8800" t="s">
        <v>828</v>
      </c>
      <c r="B8800" s="2" t="s">
        <v>909</v>
      </c>
      <c r="C8800" s="35">
        <v>24</v>
      </c>
    </row>
    <row r="8801" spans="1:3">
      <c r="A8801" t="s">
        <v>828</v>
      </c>
      <c r="B8801" s="2" t="s">
        <v>890</v>
      </c>
      <c r="C8801" s="35">
        <v>1</v>
      </c>
    </row>
    <row r="8802" spans="1:3">
      <c r="A8802" t="s">
        <v>828</v>
      </c>
      <c r="B8802" s="2" t="s">
        <v>922</v>
      </c>
      <c r="C8802" s="35">
        <v>3</v>
      </c>
    </row>
    <row r="8803" spans="1:3">
      <c r="A8803" t="s">
        <v>828</v>
      </c>
      <c r="B8803" s="2" t="s">
        <v>923</v>
      </c>
      <c r="C8803" s="35">
        <v>3</v>
      </c>
    </row>
    <row r="8804" spans="1:3">
      <c r="A8804" t="s">
        <v>828</v>
      </c>
      <c r="B8804" s="2" t="s">
        <v>924</v>
      </c>
      <c r="C8804" s="35">
        <v>3</v>
      </c>
    </row>
    <row r="8805" spans="1:3">
      <c r="A8805" t="s">
        <v>828</v>
      </c>
      <c r="B8805" s="2" t="s">
        <v>910</v>
      </c>
      <c r="C8805" s="35">
        <v>1</v>
      </c>
    </row>
    <row r="8806" spans="1:3">
      <c r="A8806" t="s">
        <v>828</v>
      </c>
      <c r="B8806" s="2" t="s">
        <v>911</v>
      </c>
      <c r="C8806" s="35">
        <v>25</v>
      </c>
    </row>
    <row r="8807" spans="1:3">
      <c r="A8807" t="s">
        <v>828</v>
      </c>
      <c r="B8807" s="2" t="s">
        <v>892</v>
      </c>
      <c r="C8807" s="35">
        <v>19</v>
      </c>
    </row>
    <row r="8808" spans="1:3">
      <c r="A8808" t="s">
        <v>828</v>
      </c>
      <c r="B8808" s="2" t="s">
        <v>893</v>
      </c>
      <c r="C8808" s="35">
        <v>19</v>
      </c>
    </row>
    <row r="8809" spans="1:3">
      <c r="A8809" t="s">
        <v>828</v>
      </c>
      <c r="B8809" s="2" t="s">
        <v>894</v>
      </c>
      <c r="C8809" s="35">
        <v>19</v>
      </c>
    </row>
    <row r="8810" spans="1:3">
      <c r="A8810" t="s">
        <v>828</v>
      </c>
      <c r="B8810" s="2" t="s">
        <v>819</v>
      </c>
      <c r="C8810" s="35">
        <v>1</v>
      </c>
    </row>
    <row r="8811" spans="1:3">
      <c r="A8811" t="s">
        <v>828</v>
      </c>
      <c r="B8811" s="2" t="s">
        <v>898</v>
      </c>
      <c r="C8811" s="35">
        <v>20</v>
      </c>
    </row>
    <row r="8812" spans="1:3">
      <c r="A8812" t="s">
        <v>828</v>
      </c>
      <c r="B8812" s="2" t="s">
        <v>900</v>
      </c>
      <c r="C8812" s="35">
        <v>3</v>
      </c>
    </row>
    <row r="8813" spans="1:3">
      <c r="A8813" t="s">
        <v>828</v>
      </c>
      <c r="B8813" s="2" t="s">
        <v>841</v>
      </c>
      <c r="C8813" s="35">
        <v>1</v>
      </c>
    </row>
    <row r="8814" spans="1:3">
      <c r="A8814" t="s">
        <v>828</v>
      </c>
      <c r="B8814" s="2" t="s">
        <v>842</v>
      </c>
      <c r="C8814" s="35">
        <v>1</v>
      </c>
    </row>
    <row r="8815" spans="1:3">
      <c r="A8815" t="s">
        <v>828</v>
      </c>
      <c r="B8815" s="2" t="s">
        <v>912</v>
      </c>
      <c r="C8815" s="35">
        <v>22</v>
      </c>
    </row>
    <row r="8816" spans="1:3">
      <c r="A8816" t="s">
        <v>828</v>
      </c>
      <c r="B8816" s="2" t="s">
        <v>913</v>
      </c>
      <c r="C8816" s="35">
        <v>26</v>
      </c>
    </row>
    <row r="8817" spans="1:3">
      <c r="A8817" t="s">
        <v>928</v>
      </c>
      <c r="B8817" s="2" t="s">
        <v>879</v>
      </c>
      <c r="C8817" s="35">
        <v>3</v>
      </c>
    </row>
    <row r="8818" spans="1:3">
      <c r="A8818" t="s">
        <v>928</v>
      </c>
      <c r="B8818" s="2" t="s">
        <v>908</v>
      </c>
      <c r="C8818" s="35">
        <v>23</v>
      </c>
    </row>
    <row r="8819" spans="1:3">
      <c r="A8819" t="s">
        <v>928</v>
      </c>
      <c r="B8819" s="2" t="s">
        <v>917</v>
      </c>
      <c r="C8819" s="35">
        <v>27</v>
      </c>
    </row>
    <row r="8820" spans="1:3">
      <c r="A8820" t="s">
        <v>928</v>
      </c>
      <c r="B8820" s="2" t="s">
        <v>927</v>
      </c>
      <c r="C8820" s="35">
        <v>1</v>
      </c>
    </row>
    <row r="8821" spans="1:3">
      <c r="A8821" t="s">
        <v>928</v>
      </c>
      <c r="B8821" s="2" t="s">
        <v>921</v>
      </c>
      <c r="C8821" s="35">
        <v>27</v>
      </c>
    </row>
    <row r="8822" spans="1:3">
      <c r="A8822" t="s">
        <v>928</v>
      </c>
      <c r="B8822" s="2" t="s">
        <v>890</v>
      </c>
      <c r="C8822" s="35">
        <v>1</v>
      </c>
    </row>
    <row r="8823" spans="1:3">
      <c r="A8823" t="s">
        <v>928</v>
      </c>
      <c r="B8823" s="2" t="s">
        <v>899</v>
      </c>
      <c r="C8823" s="35">
        <v>21</v>
      </c>
    </row>
    <row r="8824" spans="1:3">
      <c r="A8824" t="s">
        <v>829</v>
      </c>
      <c r="B8824" s="2" t="s">
        <v>879</v>
      </c>
      <c r="C8824" s="35">
        <v>3</v>
      </c>
    </row>
    <row r="8825" spans="1:3">
      <c r="A8825" t="s">
        <v>829</v>
      </c>
      <c r="B8825" s="2" t="s">
        <v>906</v>
      </c>
      <c r="C8825" s="35">
        <v>9</v>
      </c>
    </row>
    <row r="8826" spans="1:3">
      <c r="A8826" t="s">
        <v>829</v>
      </c>
      <c r="B8826" s="2" t="s">
        <v>908</v>
      </c>
      <c r="C8826" s="35">
        <v>23</v>
      </c>
    </row>
    <row r="8827" spans="1:3">
      <c r="A8827" t="s">
        <v>829</v>
      </c>
      <c r="B8827" s="2" t="s">
        <v>916</v>
      </c>
      <c r="C8827" s="35">
        <v>3</v>
      </c>
    </row>
    <row r="8828" spans="1:3">
      <c r="A8828" t="s">
        <v>829</v>
      </c>
      <c r="B8828" s="2" t="s">
        <v>917</v>
      </c>
      <c r="C8828" s="35">
        <v>27</v>
      </c>
    </row>
    <row r="8829" spans="1:3">
      <c r="A8829" t="s">
        <v>829</v>
      </c>
      <c r="B8829" s="2" t="s">
        <v>927</v>
      </c>
      <c r="C8829" s="35">
        <v>1</v>
      </c>
    </row>
    <row r="8830" spans="1:3">
      <c r="A8830" t="s">
        <v>829</v>
      </c>
      <c r="B8830" s="2" t="s">
        <v>920</v>
      </c>
      <c r="C8830" s="35">
        <v>3</v>
      </c>
    </row>
    <row r="8831" spans="1:3">
      <c r="A8831" t="s">
        <v>829</v>
      </c>
      <c r="B8831" s="2" t="s">
        <v>921</v>
      </c>
      <c r="C8831" s="35">
        <v>27</v>
      </c>
    </row>
    <row r="8832" spans="1:3">
      <c r="A8832" t="s">
        <v>829</v>
      </c>
      <c r="B8832" s="2" t="s">
        <v>890</v>
      </c>
      <c r="C8832" s="35">
        <v>1</v>
      </c>
    </row>
    <row r="8833" spans="1:3">
      <c r="A8833" t="s">
        <v>829</v>
      </c>
      <c r="B8833" s="2" t="s">
        <v>922</v>
      </c>
      <c r="C8833" s="35">
        <v>3</v>
      </c>
    </row>
    <row r="8834" spans="1:3">
      <c r="A8834" t="s">
        <v>829</v>
      </c>
      <c r="B8834" s="2" t="s">
        <v>923</v>
      </c>
      <c r="C8834" s="35">
        <v>3</v>
      </c>
    </row>
    <row r="8835" spans="1:3">
      <c r="A8835" t="s">
        <v>829</v>
      </c>
      <c r="B8835" s="2" t="s">
        <v>924</v>
      </c>
      <c r="C8835" s="35">
        <v>3</v>
      </c>
    </row>
    <row r="8836" spans="1:3">
      <c r="A8836" t="s">
        <v>829</v>
      </c>
      <c r="B8836" s="2" t="s">
        <v>766</v>
      </c>
      <c r="C8836" s="35">
        <v>3</v>
      </c>
    </row>
    <row r="8837" spans="1:3">
      <c r="A8837" t="s">
        <v>829</v>
      </c>
      <c r="B8837" s="2" t="s">
        <v>892</v>
      </c>
      <c r="C8837" s="35">
        <v>19</v>
      </c>
    </row>
    <row r="8838" spans="1:3">
      <c r="A8838" t="s">
        <v>829</v>
      </c>
      <c r="B8838" s="2" t="s">
        <v>893</v>
      </c>
      <c r="C8838" s="35">
        <v>19</v>
      </c>
    </row>
    <row r="8839" spans="1:3">
      <c r="A8839" t="s">
        <v>829</v>
      </c>
      <c r="B8839" s="2" t="s">
        <v>894</v>
      </c>
      <c r="C8839" s="35">
        <v>19</v>
      </c>
    </row>
    <row r="8840" spans="1:3">
      <c r="A8840" t="s">
        <v>829</v>
      </c>
      <c r="B8840" s="2" t="s">
        <v>819</v>
      </c>
      <c r="C8840" s="35">
        <v>1</v>
      </c>
    </row>
    <row r="8841" spans="1:3">
      <c r="A8841" t="s">
        <v>829</v>
      </c>
      <c r="B8841" s="2" t="s">
        <v>900</v>
      </c>
      <c r="C8841" s="35">
        <v>3</v>
      </c>
    </row>
    <row r="8842" spans="1:3">
      <c r="A8842" t="s">
        <v>925</v>
      </c>
      <c r="B8842" s="2" t="s">
        <v>879</v>
      </c>
      <c r="C8842" s="35">
        <v>3</v>
      </c>
    </row>
    <row r="8843" spans="1:3">
      <c r="A8843" t="s">
        <v>925</v>
      </c>
      <c r="B8843" s="2" t="s">
        <v>907</v>
      </c>
      <c r="C8843" s="35">
        <v>22</v>
      </c>
    </row>
    <row r="8844" spans="1:3">
      <c r="A8844" t="s">
        <v>925</v>
      </c>
      <c r="B8844" s="2" t="s">
        <v>908</v>
      </c>
      <c r="C8844" s="35">
        <v>23</v>
      </c>
    </row>
    <row r="8845" spans="1:3">
      <c r="A8845" t="s">
        <v>925</v>
      </c>
      <c r="B8845" s="2" t="s">
        <v>823</v>
      </c>
      <c r="C8845" s="35">
        <v>16</v>
      </c>
    </row>
    <row r="8846" spans="1:3">
      <c r="A8846" t="s">
        <v>925</v>
      </c>
      <c r="B8846" s="2" t="s">
        <v>900</v>
      </c>
      <c r="C8846" s="35">
        <v>3</v>
      </c>
    </row>
    <row r="8847" spans="1:3">
      <c r="A8847" t="s">
        <v>925</v>
      </c>
      <c r="B8847" s="2" t="s">
        <v>912</v>
      </c>
      <c r="C8847" s="35">
        <v>22</v>
      </c>
    </row>
    <row r="8848" spans="1:3">
      <c r="A8848" t="s">
        <v>830</v>
      </c>
      <c r="B8848" s="2" t="s">
        <v>914</v>
      </c>
      <c r="C8848" s="35">
        <v>9</v>
      </c>
    </row>
    <row r="8849" spans="1:3">
      <c r="A8849" t="s">
        <v>830</v>
      </c>
      <c r="B8849" s="2" t="s">
        <v>915</v>
      </c>
      <c r="C8849" s="35">
        <v>1</v>
      </c>
    </row>
    <row r="8850" spans="1:3">
      <c r="A8850" t="s">
        <v>830</v>
      </c>
      <c r="B8850" s="2" t="s">
        <v>906</v>
      </c>
      <c r="C8850" s="35">
        <v>9</v>
      </c>
    </row>
    <row r="8851" spans="1:3">
      <c r="A8851" t="s">
        <v>830</v>
      </c>
      <c r="B8851" s="2" t="s">
        <v>907</v>
      </c>
      <c r="C8851" s="35">
        <v>22</v>
      </c>
    </row>
    <row r="8852" spans="1:3">
      <c r="A8852" t="s">
        <v>830</v>
      </c>
      <c r="B8852" s="2" t="s">
        <v>908</v>
      </c>
      <c r="C8852" s="35">
        <v>23</v>
      </c>
    </row>
    <row r="8853" spans="1:3">
      <c r="A8853" t="s">
        <v>830</v>
      </c>
      <c r="B8853" s="2" t="s">
        <v>619</v>
      </c>
      <c r="C8853" s="35">
        <v>1</v>
      </c>
    </row>
    <row r="8854" spans="1:3">
      <c r="A8854" t="s">
        <v>830</v>
      </c>
      <c r="B8854" s="2" t="s">
        <v>663</v>
      </c>
      <c r="C8854" s="35">
        <v>1</v>
      </c>
    </row>
    <row r="8855" spans="1:3">
      <c r="A8855" t="s">
        <v>830</v>
      </c>
      <c r="B8855" s="2" t="s">
        <v>916</v>
      </c>
      <c r="C8855" s="35">
        <v>3</v>
      </c>
    </row>
    <row r="8856" spans="1:3">
      <c r="A8856" t="s">
        <v>830</v>
      </c>
      <c r="B8856" s="2" t="s">
        <v>882</v>
      </c>
      <c r="C8856" s="35">
        <v>3</v>
      </c>
    </row>
    <row r="8857" spans="1:3">
      <c r="A8857" t="s">
        <v>830</v>
      </c>
      <c r="B8857" s="2" t="s">
        <v>883</v>
      </c>
      <c r="C8857" s="35">
        <v>3</v>
      </c>
    </row>
    <row r="8858" spans="1:3">
      <c r="A8858" t="s">
        <v>830</v>
      </c>
      <c r="B8858" s="2" t="s">
        <v>884</v>
      </c>
      <c r="C8858" s="35">
        <v>3</v>
      </c>
    </row>
    <row r="8859" spans="1:3">
      <c r="A8859" t="s">
        <v>830</v>
      </c>
      <c r="B8859" s="2" t="s">
        <v>917</v>
      </c>
      <c r="C8859" s="35">
        <v>27</v>
      </c>
    </row>
    <row r="8860" spans="1:3">
      <c r="A8860" t="s">
        <v>830</v>
      </c>
      <c r="B8860" s="2" t="s">
        <v>885</v>
      </c>
      <c r="C8860" s="35">
        <v>3</v>
      </c>
    </row>
    <row r="8861" spans="1:3">
      <c r="A8861" t="s">
        <v>830</v>
      </c>
      <c r="B8861" s="2" t="s">
        <v>918</v>
      </c>
      <c r="C8861" s="35">
        <v>28</v>
      </c>
    </row>
    <row r="8862" spans="1:3">
      <c r="A8862" t="s">
        <v>830</v>
      </c>
      <c r="B8862" s="2" t="s">
        <v>919</v>
      </c>
      <c r="C8862" s="35">
        <v>28</v>
      </c>
    </row>
    <row r="8863" spans="1:3">
      <c r="A8863" t="s">
        <v>830</v>
      </c>
      <c r="B8863" s="2" t="s">
        <v>729</v>
      </c>
      <c r="C8863" s="35">
        <v>1</v>
      </c>
    </row>
    <row r="8864" spans="1:3">
      <c r="A8864" t="s">
        <v>830</v>
      </c>
      <c r="B8864" s="2" t="s">
        <v>920</v>
      </c>
      <c r="C8864" s="35">
        <v>3</v>
      </c>
    </row>
    <row r="8865" spans="1:3">
      <c r="A8865" t="s">
        <v>830</v>
      </c>
      <c r="B8865" s="2" t="s">
        <v>921</v>
      </c>
      <c r="C8865" s="35">
        <v>27</v>
      </c>
    </row>
    <row r="8866" spans="1:3">
      <c r="A8866" t="s">
        <v>830</v>
      </c>
      <c r="B8866" s="2" t="s">
        <v>762</v>
      </c>
      <c r="C8866" s="35">
        <v>3</v>
      </c>
    </row>
    <row r="8867" spans="1:3">
      <c r="A8867" t="s">
        <v>830</v>
      </c>
      <c r="B8867" s="2" t="s">
        <v>890</v>
      </c>
      <c r="C8867" s="35">
        <v>1</v>
      </c>
    </row>
    <row r="8868" spans="1:3">
      <c r="A8868" t="s">
        <v>830</v>
      </c>
      <c r="B8868" s="2" t="s">
        <v>922</v>
      </c>
      <c r="C8868" s="35">
        <v>3</v>
      </c>
    </row>
    <row r="8869" spans="1:3">
      <c r="A8869" t="s">
        <v>830</v>
      </c>
      <c r="B8869" s="2" t="s">
        <v>923</v>
      </c>
      <c r="C8869" s="35">
        <v>3</v>
      </c>
    </row>
    <row r="8870" spans="1:3">
      <c r="A8870" t="s">
        <v>830</v>
      </c>
      <c r="B8870" s="2" t="s">
        <v>924</v>
      </c>
      <c r="C8870" s="35">
        <v>3</v>
      </c>
    </row>
    <row r="8871" spans="1:3">
      <c r="A8871" t="s">
        <v>830</v>
      </c>
      <c r="B8871" s="2" t="s">
        <v>892</v>
      </c>
      <c r="C8871" s="35">
        <v>19</v>
      </c>
    </row>
    <row r="8872" spans="1:3">
      <c r="A8872" t="s">
        <v>830</v>
      </c>
      <c r="B8872" s="2" t="s">
        <v>893</v>
      </c>
      <c r="C8872" s="35">
        <v>19</v>
      </c>
    </row>
    <row r="8873" spans="1:3">
      <c r="A8873" t="s">
        <v>830</v>
      </c>
      <c r="B8873" s="2" t="s">
        <v>894</v>
      </c>
      <c r="C8873" s="35">
        <v>19</v>
      </c>
    </row>
    <row r="8874" spans="1:3">
      <c r="A8874" t="s">
        <v>830</v>
      </c>
      <c r="B8874" s="2" t="s">
        <v>895</v>
      </c>
      <c r="C8874" s="35">
        <v>3</v>
      </c>
    </row>
    <row r="8875" spans="1:3">
      <c r="A8875" t="s">
        <v>830</v>
      </c>
      <c r="B8875" s="2" t="s">
        <v>896</v>
      </c>
      <c r="C8875" s="35">
        <v>3</v>
      </c>
    </row>
    <row r="8876" spans="1:3">
      <c r="A8876" t="s">
        <v>830</v>
      </c>
      <c r="B8876" s="2" t="s">
        <v>819</v>
      </c>
      <c r="C8876" s="35">
        <v>1</v>
      </c>
    </row>
    <row r="8877" spans="1:3">
      <c r="A8877" t="s">
        <v>830</v>
      </c>
      <c r="B8877" s="2" t="s">
        <v>897</v>
      </c>
      <c r="C8877" s="35">
        <v>3</v>
      </c>
    </row>
    <row r="8878" spans="1:3">
      <c r="A8878" t="s">
        <v>830</v>
      </c>
      <c r="B8878" s="2" t="s">
        <v>925</v>
      </c>
      <c r="C8878" s="35">
        <v>28</v>
      </c>
    </row>
    <row r="8879" spans="1:3">
      <c r="A8879" t="s">
        <v>830</v>
      </c>
      <c r="B8879" s="2" t="s">
        <v>899</v>
      </c>
      <c r="C8879" s="35">
        <v>21</v>
      </c>
    </row>
    <row r="8880" spans="1:3">
      <c r="A8880" t="s">
        <v>830</v>
      </c>
      <c r="B8880" s="2" t="s">
        <v>900</v>
      </c>
      <c r="C8880" s="35">
        <v>3</v>
      </c>
    </row>
    <row r="8881" spans="1:3">
      <c r="A8881" t="s">
        <v>830</v>
      </c>
      <c r="B8881" s="2" t="s">
        <v>841</v>
      </c>
      <c r="C8881" s="35">
        <v>1</v>
      </c>
    </row>
    <row r="8882" spans="1:3">
      <c r="A8882" t="s">
        <v>830</v>
      </c>
      <c r="B8882" s="2" t="s">
        <v>842</v>
      </c>
      <c r="C8882" s="35">
        <v>1</v>
      </c>
    </row>
    <row r="8883" spans="1:3">
      <c r="A8883" t="s">
        <v>830</v>
      </c>
      <c r="B8883" s="2" t="s">
        <v>901</v>
      </c>
      <c r="C8883" s="35">
        <v>3</v>
      </c>
    </row>
    <row r="8884" spans="1:3">
      <c r="A8884" t="s">
        <v>830</v>
      </c>
      <c r="B8884" s="2" t="s">
        <v>912</v>
      </c>
      <c r="C8884" s="35">
        <v>22</v>
      </c>
    </row>
    <row r="8885" spans="1:3">
      <c r="A8885" t="s">
        <v>830</v>
      </c>
      <c r="B8885" s="2" t="s">
        <v>854</v>
      </c>
      <c r="C8885" s="35">
        <v>3</v>
      </c>
    </row>
    <row r="8886" spans="1:3">
      <c r="A8886" t="s">
        <v>830</v>
      </c>
      <c r="B8886" s="2" t="s">
        <v>868</v>
      </c>
      <c r="C8886" s="35">
        <v>5</v>
      </c>
    </row>
    <row r="8887" spans="1:3">
      <c r="A8887" t="s">
        <v>830</v>
      </c>
      <c r="B8887" s="2" t="s">
        <v>926</v>
      </c>
      <c r="C8887" s="35">
        <v>28</v>
      </c>
    </row>
    <row r="8888" spans="1:3">
      <c r="A8888" t="s">
        <v>898</v>
      </c>
      <c r="B8888" s="2" t="s">
        <v>907</v>
      </c>
      <c r="C8888" s="35">
        <v>22</v>
      </c>
    </row>
    <row r="8889" spans="1:3">
      <c r="A8889" t="s">
        <v>898</v>
      </c>
      <c r="B8889" s="2" t="s">
        <v>916</v>
      </c>
      <c r="C8889" s="35">
        <v>3</v>
      </c>
    </row>
    <row r="8890" spans="1:3">
      <c r="A8890" t="s">
        <v>898</v>
      </c>
      <c r="B8890" s="2" t="s">
        <v>917</v>
      </c>
      <c r="C8890" s="35">
        <v>27</v>
      </c>
    </row>
    <row r="8891" spans="1:3">
      <c r="A8891" t="s">
        <v>898</v>
      </c>
      <c r="B8891" s="2" t="s">
        <v>920</v>
      </c>
      <c r="C8891" s="35">
        <v>3</v>
      </c>
    </row>
    <row r="8892" spans="1:3">
      <c r="A8892" t="s">
        <v>898</v>
      </c>
      <c r="B8892" s="2" t="s">
        <v>921</v>
      </c>
      <c r="C8892" s="35">
        <v>27</v>
      </c>
    </row>
    <row r="8893" spans="1:3">
      <c r="A8893" t="s">
        <v>898</v>
      </c>
      <c r="B8893" s="2" t="s">
        <v>909</v>
      </c>
      <c r="C8893" s="35">
        <v>24</v>
      </c>
    </row>
    <row r="8894" spans="1:3">
      <c r="A8894" t="s">
        <v>898</v>
      </c>
      <c r="B8894" s="2" t="s">
        <v>910</v>
      </c>
      <c r="C8894" s="35">
        <v>1</v>
      </c>
    </row>
    <row r="8895" spans="1:3">
      <c r="A8895" t="s">
        <v>898</v>
      </c>
      <c r="B8895" s="2" t="s">
        <v>911</v>
      </c>
      <c r="C8895" s="35">
        <v>25</v>
      </c>
    </row>
    <row r="8896" spans="1:3">
      <c r="A8896" t="s">
        <v>898</v>
      </c>
      <c r="B8896" s="2" t="s">
        <v>841</v>
      </c>
      <c r="C8896" s="35">
        <v>1</v>
      </c>
    </row>
    <row r="8897" spans="1:3">
      <c r="A8897" t="s">
        <v>898</v>
      </c>
      <c r="B8897" s="2" t="s">
        <v>842</v>
      </c>
      <c r="C8897" s="35">
        <v>1</v>
      </c>
    </row>
    <row r="8898" spans="1:3">
      <c r="A8898" t="s">
        <v>898</v>
      </c>
      <c r="B8898" s="2" t="s">
        <v>912</v>
      </c>
      <c r="C8898" s="35">
        <v>22</v>
      </c>
    </row>
    <row r="8899" spans="1:3">
      <c r="A8899" t="s">
        <v>831</v>
      </c>
      <c r="B8899" s="2" t="s">
        <v>914</v>
      </c>
      <c r="C8899" s="35">
        <v>9</v>
      </c>
    </row>
    <row r="8900" spans="1:3">
      <c r="A8900" t="s">
        <v>831</v>
      </c>
      <c r="B8900" s="2" t="s">
        <v>915</v>
      </c>
      <c r="C8900" s="35">
        <v>1</v>
      </c>
    </row>
    <row r="8901" spans="1:3">
      <c r="A8901" t="s">
        <v>831</v>
      </c>
      <c r="B8901" s="2" t="s">
        <v>906</v>
      </c>
      <c r="C8901" s="35">
        <v>9</v>
      </c>
    </row>
    <row r="8902" spans="1:3">
      <c r="A8902" t="s">
        <v>831</v>
      </c>
      <c r="B8902" s="2" t="s">
        <v>907</v>
      </c>
      <c r="C8902" s="35">
        <v>22</v>
      </c>
    </row>
    <row r="8903" spans="1:3">
      <c r="A8903" t="s">
        <v>831</v>
      </c>
      <c r="B8903" s="2" t="s">
        <v>908</v>
      </c>
      <c r="C8903" s="35">
        <v>23</v>
      </c>
    </row>
    <row r="8904" spans="1:3">
      <c r="A8904" t="s">
        <v>831</v>
      </c>
      <c r="B8904" s="2" t="s">
        <v>619</v>
      </c>
      <c r="C8904" s="35">
        <v>1</v>
      </c>
    </row>
    <row r="8905" spans="1:3">
      <c r="A8905" t="s">
        <v>831</v>
      </c>
      <c r="B8905" s="2" t="s">
        <v>663</v>
      </c>
      <c r="C8905" s="35">
        <v>1</v>
      </c>
    </row>
    <row r="8906" spans="1:3">
      <c r="A8906" t="s">
        <v>831</v>
      </c>
      <c r="B8906" s="2" t="s">
        <v>916</v>
      </c>
      <c r="C8906" s="35">
        <v>3</v>
      </c>
    </row>
    <row r="8907" spans="1:3">
      <c r="A8907" t="s">
        <v>831</v>
      </c>
      <c r="B8907" s="2" t="s">
        <v>882</v>
      </c>
      <c r="C8907" s="35">
        <v>3</v>
      </c>
    </row>
    <row r="8908" spans="1:3">
      <c r="A8908" t="s">
        <v>831</v>
      </c>
      <c r="B8908" s="2" t="s">
        <v>883</v>
      </c>
      <c r="C8908" s="35">
        <v>3</v>
      </c>
    </row>
    <row r="8909" spans="1:3">
      <c r="A8909" t="s">
        <v>831</v>
      </c>
      <c r="B8909" s="2" t="s">
        <v>884</v>
      </c>
      <c r="C8909" s="35">
        <v>3</v>
      </c>
    </row>
    <row r="8910" spans="1:3">
      <c r="A8910" t="s">
        <v>831</v>
      </c>
      <c r="B8910" s="2" t="s">
        <v>917</v>
      </c>
      <c r="C8910" s="35">
        <v>27</v>
      </c>
    </row>
    <row r="8911" spans="1:3">
      <c r="A8911" t="s">
        <v>831</v>
      </c>
      <c r="B8911" s="2" t="s">
        <v>885</v>
      </c>
      <c r="C8911" s="35">
        <v>3</v>
      </c>
    </row>
    <row r="8912" spans="1:3">
      <c r="A8912" t="s">
        <v>831</v>
      </c>
      <c r="B8912" s="2" t="s">
        <v>918</v>
      </c>
      <c r="C8912" s="35">
        <v>28</v>
      </c>
    </row>
    <row r="8913" spans="1:3">
      <c r="A8913" t="s">
        <v>831</v>
      </c>
      <c r="B8913" s="2" t="s">
        <v>919</v>
      </c>
      <c r="C8913" s="35">
        <v>28</v>
      </c>
    </row>
    <row r="8914" spans="1:3">
      <c r="A8914" t="s">
        <v>831</v>
      </c>
      <c r="B8914" s="2" t="s">
        <v>729</v>
      </c>
      <c r="C8914" s="35">
        <v>1</v>
      </c>
    </row>
    <row r="8915" spans="1:3">
      <c r="A8915" t="s">
        <v>831</v>
      </c>
      <c r="B8915" s="2" t="s">
        <v>920</v>
      </c>
      <c r="C8915" s="35">
        <v>3</v>
      </c>
    </row>
    <row r="8916" spans="1:3">
      <c r="A8916" t="s">
        <v>831</v>
      </c>
      <c r="B8916" s="2" t="s">
        <v>921</v>
      </c>
      <c r="C8916" s="35">
        <v>27</v>
      </c>
    </row>
    <row r="8917" spans="1:3">
      <c r="A8917" t="s">
        <v>831</v>
      </c>
      <c r="B8917" s="2" t="s">
        <v>762</v>
      </c>
      <c r="C8917" s="35">
        <v>3</v>
      </c>
    </row>
    <row r="8918" spans="1:3">
      <c r="A8918" t="s">
        <v>831</v>
      </c>
      <c r="B8918" s="2" t="s">
        <v>890</v>
      </c>
      <c r="C8918" s="35">
        <v>1</v>
      </c>
    </row>
    <row r="8919" spans="1:3">
      <c r="A8919" t="s">
        <v>831</v>
      </c>
      <c r="B8919" s="2" t="s">
        <v>922</v>
      </c>
      <c r="C8919" s="35">
        <v>3</v>
      </c>
    </row>
    <row r="8920" spans="1:3">
      <c r="A8920" t="s">
        <v>831</v>
      </c>
      <c r="B8920" s="2" t="s">
        <v>923</v>
      </c>
      <c r="C8920" s="35">
        <v>3</v>
      </c>
    </row>
    <row r="8921" spans="1:3">
      <c r="A8921" t="s">
        <v>831</v>
      </c>
      <c r="B8921" s="2" t="s">
        <v>924</v>
      </c>
      <c r="C8921" s="35">
        <v>3</v>
      </c>
    </row>
    <row r="8922" spans="1:3">
      <c r="A8922" t="s">
        <v>831</v>
      </c>
      <c r="B8922" s="2" t="s">
        <v>892</v>
      </c>
      <c r="C8922" s="35">
        <v>19</v>
      </c>
    </row>
    <row r="8923" spans="1:3">
      <c r="A8923" t="s">
        <v>831</v>
      </c>
      <c r="B8923" s="2" t="s">
        <v>893</v>
      </c>
      <c r="C8923" s="35">
        <v>19</v>
      </c>
    </row>
    <row r="8924" spans="1:3">
      <c r="A8924" t="s">
        <v>831</v>
      </c>
      <c r="B8924" s="2" t="s">
        <v>894</v>
      </c>
      <c r="C8924" s="35">
        <v>19</v>
      </c>
    </row>
    <row r="8925" spans="1:3">
      <c r="A8925" t="s">
        <v>831</v>
      </c>
      <c r="B8925" s="2" t="s">
        <v>895</v>
      </c>
      <c r="C8925" s="35">
        <v>3</v>
      </c>
    </row>
    <row r="8926" spans="1:3">
      <c r="A8926" t="s">
        <v>831</v>
      </c>
      <c r="B8926" s="2" t="s">
        <v>896</v>
      </c>
      <c r="C8926" s="35">
        <v>3</v>
      </c>
    </row>
    <row r="8927" spans="1:3">
      <c r="A8927" t="s">
        <v>831</v>
      </c>
      <c r="B8927" s="2" t="s">
        <v>819</v>
      </c>
      <c r="C8927" s="35">
        <v>1</v>
      </c>
    </row>
    <row r="8928" spans="1:3">
      <c r="A8928" t="s">
        <v>831</v>
      </c>
      <c r="B8928" s="2" t="s">
        <v>897</v>
      </c>
      <c r="C8928" s="35">
        <v>3</v>
      </c>
    </row>
    <row r="8929" spans="1:3">
      <c r="A8929" t="s">
        <v>831</v>
      </c>
      <c r="B8929" s="2" t="s">
        <v>925</v>
      </c>
      <c r="C8929" s="35">
        <v>28</v>
      </c>
    </row>
    <row r="8930" spans="1:3">
      <c r="A8930" t="s">
        <v>831</v>
      </c>
      <c r="B8930" s="2" t="s">
        <v>899</v>
      </c>
      <c r="C8930" s="35">
        <v>21</v>
      </c>
    </row>
    <row r="8931" spans="1:3">
      <c r="A8931" t="s">
        <v>831</v>
      </c>
      <c r="B8931" s="2" t="s">
        <v>900</v>
      </c>
      <c r="C8931" s="35">
        <v>3</v>
      </c>
    </row>
    <row r="8932" spans="1:3">
      <c r="A8932" t="s">
        <v>831</v>
      </c>
      <c r="B8932" s="2" t="s">
        <v>841</v>
      </c>
      <c r="C8932" s="35">
        <v>1</v>
      </c>
    </row>
    <row r="8933" spans="1:3">
      <c r="A8933" t="s">
        <v>831</v>
      </c>
      <c r="B8933" s="2" t="s">
        <v>842</v>
      </c>
      <c r="C8933" s="35">
        <v>1</v>
      </c>
    </row>
    <row r="8934" spans="1:3">
      <c r="A8934" t="s">
        <v>831</v>
      </c>
      <c r="B8934" s="2" t="s">
        <v>901</v>
      </c>
      <c r="C8934" s="35">
        <v>3</v>
      </c>
    </row>
    <row r="8935" spans="1:3">
      <c r="A8935" t="s">
        <v>831</v>
      </c>
      <c r="B8935" s="2" t="s">
        <v>912</v>
      </c>
      <c r="C8935" s="35">
        <v>22</v>
      </c>
    </row>
    <row r="8936" spans="1:3">
      <c r="A8936" t="s">
        <v>831</v>
      </c>
      <c r="B8936" s="2" t="s">
        <v>854</v>
      </c>
      <c r="C8936" s="35">
        <v>3</v>
      </c>
    </row>
    <row r="8937" spans="1:3">
      <c r="A8937" t="s">
        <v>831</v>
      </c>
      <c r="B8937" s="2" t="s">
        <v>868</v>
      </c>
      <c r="C8937" s="35">
        <v>5</v>
      </c>
    </row>
    <row r="8938" spans="1:3">
      <c r="A8938" t="s">
        <v>831</v>
      </c>
      <c r="B8938" s="2" t="s">
        <v>926</v>
      </c>
      <c r="C8938" s="35">
        <v>28</v>
      </c>
    </row>
    <row r="8939" spans="1:3">
      <c r="A8939" t="s">
        <v>832</v>
      </c>
      <c r="B8939" s="2" t="s">
        <v>879</v>
      </c>
      <c r="C8939" s="35">
        <v>3</v>
      </c>
    </row>
    <row r="8940" spans="1:3">
      <c r="A8940" t="s">
        <v>832</v>
      </c>
      <c r="B8940" s="2" t="s">
        <v>914</v>
      </c>
      <c r="C8940" s="35">
        <v>9</v>
      </c>
    </row>
    <row r="8941" spans="1:3">
      <c r="A8941" t="s">
        <v>832</v>
      </c>
      <c r="B8941" s="2" t="s">
        <v>915</v>
      </c>
      <c r="C8941" s="35">
        <v>1</v>
      </c>
    </row>
    <row r="8942" spans="1:3">
      <c r="A8942" t="s">
        <v>832</v>
      </c>
      <c r="B8942" s="2" t="s">
        <v>906</v>
      </c>
      <c r="C8942" s="35">
        <v>9</v>
      </c>
    </row>
    <row r="8943" spans="1:3">
      <c r="A8943" t="s">
        <v>832</v>
      </c>
      <c r="B8943" s="2" t="s">
        <v>907</v>
      </c>
      <c r="C8943" s="35">
        <v>22</v>
      </c>
    </row>
    <row r="8944" spans="1:3">
      <c r="A8944" t="s">
        <v>832</v>
      </c>
      <c r="B8944" s="2" t="s">
        <v>908</v>
      </c>
      <c r="C8944" s="35">
        <v>23</v>
      </c>
    </row>
    <row r="8945" spans="1:3">
      <c r="A8945" t="s">
        <v>832</v>
      </c>
      <c r="B8945" s="2" t="s">
        <v>619</v>
      </c>
      <c r="C8945" s="35">
        <v>1</v>
      </c>
    </row>
    <row r="8946" spans="1:3">
      <c r="A8946" t="s">
        <v>832</v>
      </c>
      <c r="B8946" s="2" t="s">
        <v>663</v>
      </c>
      <c r="C8946" s="35">
        <v>1</v>
      </c>
    </row>
    <row r="8947" spans="1:3">
      <c r="A8947" t="s">
        <v>832</v>
      </c>
      <c r="B8947" s="2" t="s">
        <v>916</v>
      </c>
      <c r="C8947" s="35">
        <v>3</v>
      </c>
    </row>
    <row r="8948" spans="1:3">
      <c r="A8948" t="s">
        <v>832</v>
      </c>
      <c r="B8948" s="2" t="s">
        <v>882</v>
      </c>
      <c r="C8948" s="35">
        <v>3</v>
      </c>
    </row>
    <row r="8949" spans="1:3">
      <c r="A8949" t="s">
        <v>832</v>
      </c>
      <c r="B8949" s="2" t="s">
        <v>883</v>
      </c>
      <c r="C8949" s="35">
        <v>3</v>
      </c>
    </row>
    <row r="8950" spans="1:3">
      <c r="A8950" t="s">
        <v>832</v>
      </c>
      <c r="B8950" s="2" t="s">
        <v>884</v>
      </c>
      <c r="C8950" s="35">
        <v>3</v>
      </c>
    </row>
    <row r="8951" spans="1:3">
      <c r="A8951" t="s">
        <v>832</v>
      </c>
      <c r="B8951" s="2" t="s">
        <v>917</v>
      </c>
      <c r="C8951" s="35">
        <v>27</v>
      </c>
    </row>
    <row r="8952" spans="1:3">
      <c r="A8952" t="s">
        <v>832</v>
      </c>
      <c r="B8952" s="2" t="s">
        <v>885</v>
      </c>
      <c r="C8952" s="35">
        <v>3</v>
      </c>
    </row>
    <row r="8953" spans="1:3">
      <c r="A8953" t="s">
        <v>832</v>
      </c>
      <c r="B8953" s="2" t="s">
        <v>918</v>
      </c>
      <c r="C8953" s="35">
        <v>28</v>
      </c>
    </row>
    <row r="8954" spans="1:3">
      <c r="A8954" t="s">
        <v>832</v>
      </c>
      <c r="B8954" s="2" t="s">
        <v>919</v>
      </c>
      <c r="C8954" s="35">
        <v>28</v>
      </c>
    </row>
    <row r="8955" spans="1:3">
      <c r="A8955" t="s">
        <v>832</v>
      </c>
      <c r="B8955" s="2" t="s">
        <v>729</v>
      </c>
      <c r="C8955" s="35">
        <v>1</v>
      </c>
    </row>
    <row r="8956" spans="1:3">
      <c r="A8956" t="s">
        <v>832</v>
      </c>
      <c r="B8956" s="2" t="s">
        <v>920</v>
      </c>
      <c r="C8956" s="35">
        <v>3</v>
      </c>
    </row>
    <row r="8957" spans="1:3">
      <c r="A8957" t="s">
        <v>832</v>
      </c>
      <c r="B8957" s="2" t="s">
        <v>921</v>
      </c>
      <c r="C8957" s="35">
        <v>27</v>
      </c>
    </row>
    <row r="8958" spans="1:3">
      <c r="A8958" t="s">
        <v>832</v>
      </c>
      <c r="B8958" s="2" t="s">
        <v>762</v>
      </c>
      <c r="C8958" s="35">
        <v>3</v>
      </c>
    </row>
    <row r="8959" spans="1:3">
      <c r="A8959" t="s">
        <v>832</v>
      </c>
      <c r="B8959" s="2" t="s">
        <v>890</v>
      </c>
      <c r="C8959" s="35">
        <v>1</v>
      </c>
    </row>
    <row r="8960" spans="1:3">
      <c r="A8960" t="s">
        <v>832</v>
      </c>
      <c r="B8960" s="2" t="s">
        <v>922</v>
      </c>
      <c r="C8960" s="35">
        <v>3</v>
      </c>
    </row>
    <row r="8961" spans="1:3">
      <c r="A8961" t="s">
        <v>832</v>
      </c>
      <c r="B8961" s="2" t="s">
        <v>923</v>
      </c>
      <c r="C8961" s="35">
        <v>3</v>
      </c>
    </row>
    <row r="8962" spans="1:3">
      <c r="A8962" t="s">
        <v>832</v>
      </c>
      <c r="B8962" s="2" t="s">
        <v>924</v>
      </c>
      <c r="C8962" s="35">
        <v>3</v>
      </c>
    </row>
    <row r="8963" spans="1:3">
      <c r="A8963" t="s">
        <v>832</v>
      </c>
      <c r="B8963" s="2" t="s">
        <v>892</v>
      </c>
      <c r="C8963" s="35">
        <v>19</v>
      </c>
    </row>
    <row r="8964" spans="1:3">
      <c r="A8964" t="s">
        <v>832</v>
      </c>
      <c r="B8964" s="2" t="s">
        <v>893</v>
      </c>
      <c r="C8964" s="35">
        <v>19</v>
      </c>
    </row>
    <row r="8965" spans="1:3">
      <c r="A8965" t="s">
        <v>832</v>
      </c>
      <c r="B8965" s="2" t="s">
        <v>894</v>
      </c>
      <c r="C8965" s="35">
        <v>19</v>
      </c>
    </row>
    <row r="8966" spans="1:3">
      <c r="A8966" t="s">
        <v>832</v>
      </c>
      <c r="B8966" s="2" t="s">
        <v>895</v>
      </c>
      <c r="C8966" s="35">
        <v>3</v>
      </c>
    </row>
    <row r="8967" spans="1:3">
      <c r="A8967" t="s">
        <v>832</v>
      </c>
      <c r="B8967" s="2" t="s">
        <v>896</v>
      </c>
      <c r="C8967" s="35">
        <v>3</v>
      </c>
    </row>
    <row r="8968" spans="1:3">
      <c r="A8968" t="s">
        <v>832</v>
      </c>
      <c r="B8968" s="2" t="s">
        <v>819</v>
      </c>
      <c r="C8968" s="35">
        <v>1</v>
      </c>
    </row>
    <row r="8969" spans="1:3">
      <c r="A8969" t="s">
        <v>832</v>
      </c>
      <c r="B8969" s="2" t="s">
        <v>897</v>
      </c>
      <c r="C8969" s="35">
        <v>3</v>
      </c>
    </row>
    <row r="8970" spans="1:3">
      <c r="A8970" t="s">
        <v>832</v>
      </c>
      <c r="B8970" s="2" t="s">
        <v>925</v>
      </c>
      <c r="C8970" s="35">
        <v>28</v>
      </c>
    </row>
    <row r="8971" spans="1:3">
      <c r="A8971" t="s">
        <v>832</v>
      </c>
      <c r="B8971" s="2" t="s">
        <v>899</v>
      </c>
      <c r="C8971" s="35">
        <v>21</v>
      </c>
    </row>
    <row r="8972" spans="1:3">
      <c r="A8972" t="s">
        <v>832</v>
      </c>
      <c r="B8972" s="2" t="s">
        <v>900</v>
      </c>
      <c r="C8972" s="35">
        <v>3</v>
      </c>
    </row>
    <row r="8973" spans="1:3">
      <c r="A8973" t="s">
        <v>832</v>
      </c>
      <c r="B8973" s="2" t="s">
        <v>841</v>
      </c>
      <c r="C8973" s="35">
        <v>1</v>
      </c>
    </row>
    <row r="8974" spans="1:3">
      <c r="A8974" t="s">
        <v>832</v>
      </c>
      <c r="B8974" s="2" t="s">
        <v>842</v>
      </c>
      <c r="C8974" s="35">
        <v>1</v>
      </c>
    </row>
    <row r="8975" spans="1:3">
      <c r="A8975" t="s">
        <v>832</v>
      </c>
      <c r="B8975" s="2" t="s">
        <v>901</v>
      </c>
      <c r="C8975" s="35">
        <v>3</v>
      </c>
    </row>
    <row r="8976" spans="1:3">
      <c r="A8976" t="s">
        <v>832</v>
      </c>
      <c r="B8976" s="2" t="s">
        <v>912</v>
      </c>
      <c r="C8976" s="35">
        <v>22</v>
      </c>
    </row>
    <row r="8977" spans="1:3">
      <c r="A8977" t="s">
        <v>832</v>
      </c>
      <c r="B8977" s="2" t="s">
        <v>854</v>
      </c>
      <c r="C8977" s="35">
        <v>3</v>
      </c>
    </row>
    <row r="8978" spans="1:3">
      <c r="A8978" t="s">
        <v>832</v>
      </c>
      <c r="B8978" s="2" t="s">
        <v>868</v>
      </c>
      <c r="C8978" s="35">
        <v>5</v>
      </c>
    </row>
    <row r="8979" spans="1:3">
      <c r="A8979" t="s">
        <v>832</v>
      </c>
      <c r="B8979" s="2" t="s">
        <v>926</v>
      </c>
      <c r="C8979" s="35">
        <v>28</v>
      </c>
    </row>
    <row r="8980" spans="1:3">
      <c r="A8980" t="s">
        <v>833</v>
      </c>
      <c r="B8980" s="2" t="s">
        <v>879</v>
      </c>
      <c r="C8980" s="35">
        <v>3</v>
      </c>
    </row>
    <row r="8981" spans="1:3">
      <c r="A8981" t="s">
        <v>833</v>
      </c>
      <c r="B8981" s="2" t="s">
        <v>914</v>
      </c>
      <c r="C8981" s="35">
        <v>9</v>
      </c>
    </row>
    <row r="8982" spans="1:3">
      <c r="A8982" t="s">
        <v>833</v>
      </c>
      <c r="B8982" s="2" t="s">
        <v>915</v>
      </c>
      <c r="C8982" s="35">
        <v>1</v>
      </c>
    </row>
    <row r="8983" spans="1:3">
      <c r="A8983" t="s">
        <v>833</v>
      </c>
      <c r="B8983" s="2" t="s">
        <v>906</v>
      </c>
      <c r="C8983" s="35">
        <v>9</v>
      </c>
    </row>
    <row r="8984" spans="1:3">
      <c r="A8984" t="s">
        <v>833</v>
      </c>
      <c r="B8984" s="2" t="s">
        <v>907</v>
      </c>
      <c r="C8984" s="35">
        <v>22</v>
      </c>
    </row>
    <row r="8985" spans="1:3">
      <c r="A8985" t="s">
        <v>833</v>
      </c>
      <c r="B8985" s="2" t="s">
        <v>908</v>
      </c>
      <c r="C8985" s="35">
        <v>23</v>
      </c>
    </row>
    <row r="8986" spans="1:3">
      <c r="A8986" t="s">
        <v>833</v>
      </c>
      <c r="B8986" s="2" t="s">
        <v>619</v>
      </c>
      <c r="C8986" s="35">
        <v>1</v>
      </c>
    </row>
    <row r="8987" spans="1:3">
      <c r="A8987" t="s">
        <v>833</v>
      </c>
      <c r="B8987" s="2" t="s">
        <v>663</v>
      </c>
      <c r="C8987" s="35">
        <v>1</v>
      </c>
    </row>
    <row r="8988" spans="1:3">
      <c r="A8988" t="s">
        <v>833</v>
      </c>
      <c r="B8988" s="2" t="s">
        <v>916</v>
      </c>
      <c r="C8988" s="35">
        <v>3</v>
      </c>
    </row>
    <row r="8989" spans="1:3">
      <c r="A8989" t="s">
        <v>833</v>
      </c>
      <c r="B8989" s="2" t="s">
        <v>882</v>
      </c>
      <c r="C8989" s="35">
        <v>3</v>
      </c>
    </row>
    <row r="8990" spans="1:3">
      <c r="A8990" t="s">
        <v>833</v>
      </c>
      <c r="B8990" s="2" t="s">
        <v>883</v>
      </c>
      <c r="C8990" s="35">
        <v>3</v>
      </c>
    </row>
    <row r="8991" spans="1:3">
      <c r="A8991" t="s">
        <v>833</v>
      </c>
      <c r="B8991" s="2" t="s">
        <v>884</v>
      </c>
      <c r="C8991" s="35">
        <v>3</v>
      </c>
    </row>
    <row r="8992" spans="1:3">
      <c r="A8992" t="s">
        <v>833</v>
      </c>
      <c r="B8992" s="2" t="s">
        <v>917</v>
      </c>
      <c r="C8992" s="35">
        <v>27</v>
      </c>
    </row>
    <row r="8993" spans="1:3">
      <c r="A8993" t="s">
        <v>833</v>
      </c>
      <c r="B8993" s="2" t="s">
        <v>885</v>
      </c>
      <c r="C8993" s="35">
        <v>3</v>
      </c>
    </row>
    <row r="8994" spans="1:3">
      <c r="A8994" t="s">
        <v>833</v>
      </c>
      <c r="B8994" s="2" t="s">
        <v>918</v>
      </c>
      <c r="C8994" s="35">
        <v>28</v>
      </c>
    </row>
    <row r="8995" spans="1:3">
      <c r="A8995" t="s">
        <v>833</v>
      </c>
      <c r="B8995" s="2" t="s">
        <v>919</v>
      </c>
      <c r="C8995" s="35">
        <v>28</v>
      </c>
    </row>
    <row r="8996" spans="1:3">
      <c r="A8996" t="s">
        <v>833</v>
      </c>
      <c r="B8996" s="2" t="s">
        <v>729</v>
      </c>
      <c r="C8996" s="35">
        <v>1</v>
      </c>
    </row>
    <row r="8997" spans="1:3">
      <c r="A8997" t="s">
        <v>833</v>
      </c>
      <c r="B8997" s="2" t="s">
        <v>920</v>
      </c>
      <c r="C8997" s="35">
        <v>3</v>
      </c>
    </row>
    <row r="8998" spans="1:3">
      <c r="A8998" t="s">
        <v>833</v>
      </c>
      <c r="B8998" s="2" t="s">
        <v>921</v>
      </c>
      <c r="C8998" s="35">
        <v>27</v>
      </c>
    </row>
    <row r="8999" spans="1:3">
      <c r="A8999" t="s">
        <v>833</v>
      </c>
      <c r="B8999" s="2" t="s">
        <v>762</v>
      </c>
      <c r="C8999" s="35">
        <v>3</v>
      </c>
    </row>
    <row r="9000" spans="1:3">
      <c r="A9000" t="s">
        <v>833</v>
      </c>
      <c r="B9000" s="2" t="s">
        <v>890</v>
      </c>
      <c r="C9000" s="35">
        <v>1</v>
      </c>
    </row>
    <row r="9001" spans="1:3">
      <c r="A9001" t="s">
        <v>833</v>
      </c>
      <c r="B9001" s="2" t="s">
        <v>922</v>
      </c>
      <c r="C9001" s="35">
        <v>3</v>
      </c>
    </row>
    <row r="9002" spans="1:3">
      <c r="A9002" t="s">
        <v>833</v>
      </c>
      <c r="B9002" s="2" t="s">
        <v>923</v>
      </c>
      <c r="C9002" s="35">
        <v>3</v>
      </c>
    </row>
    <row r="9003" spans="1:3">
      <c r="A9003" t="s">
        <v>833</v>
      </c>
      <c r="B9003" s="2" t="s">
        <v>924</v>
      </c>
      <c r="C9003" s="35">
        <v>3</v>
      </c>
    </row>
    <row r="9004" spans="1:3">
      <c r="A9004" t="s">
        <v>833</v>
      </c>
      <c r="B9004" s="2" t="s">
        <v>892</v>
      </c>
      <c r="C9004" s="35">
        <v>19</v>
      </c>
    </row>
    <row r="9005" spans="1:3">
      <c r="A9005" t="s">
        <v>833</v>
      </c>
      <c r="B9005" s="2" t="s">
        <v>893</v>
      </c>
      <c r="C9005" s="35">
        <v>19</v>
      </c>
    </row>
    <row r="9006" spans="1:3">
      <c r="A9006" t="s">
        <v>833</v>
      </c>
      <c r="B9006" s="2" t="s">
        <v>894</v>
      </c>
      <c r="C9006" s="35">
        <v>19</v>
      </c>
    </row>
    <row r="9007" spans="1:3">
      <c r="A9007" t="s">
        <v>833</v>
      </c>
      <c r="B9007" s="2" t="s">
        <v>895</v>
      </c>
      <c r="C9007" s="35">
        <v>3</v>
      </c>
    </row>
    <row r="9008" spans="1:3">
      <c r="A9008" t="s">
        <v>833</v>
      </c>
      <c r="B9008" s="2" t="s">
        <v>896</v>
      </c>
      <c r="C9008" s="35">
        <v>3</v>
      </c>
    </row>
    <row r="9009" spans="1:3">
      <c r="A9009" t="s">
        <v>833</v>
      </c>
      <c r="B9009" s="2" t="s">
        <v>819</v>
      </c>
      <c r="C9009" s="35">
        <v>1</v>
      </c>
    </row>
    <row r="9010" spans="1:3">
      <c r="A9010" t="s">
        <v>833</v>
      </c>
      <c r="B9010" s="2" t="s">
        <v>897</v>
      </c>
      <c r="C9010" s="35">
        <v>3</v>
      </c>
    </row>
    <row r="9011" spans="1:3">
      <c r="A9011" t="s">
        <v>833</v>
      </c>
      <c r="B9011" s="2" t="s">
        <v>925</v>
      </c>
      <c r="C9011" s="35">
        <v>28</v>
      </c>
    </row>
    <row r="9012" spans="1:3">
      <c r="A9012" t="s">
        <v>833</v>
      </c>
      <c r="B9012" s="2" t="s">
        <v>899</v>
      </c>
      <c r="C9012" s="35">
        <v>21</v>
      </c>
    </row>
    <row r="9013" spans="1:3">
      <c r="A9013" t="s">
        <v>833</v>
      </c>
      <c r="B9013" s="2" t="s">
        <v>900</v>
      </c>
      <c r="C9013" s="35">
        <v>3</v>
      </c>
    </row>
    <row r="9014" spans="1:3">
      <c r="A9014" t="s">
        <v>833</v>
      </c>
      <c r="B9014" s="2" t="s">
        <v>841</v>
      </c>
      <c r="C9014" s="35">
        <v>1</v>
      </c>
    </row>
    <row r="9015" spans="1:3">
      <c r="A9015" t="s">
        <v>833</v>
      </c>
      <c r="B9015" s="2" t="s">
        <v>842</v>
      </c>
      <c r="C9015" s="35">
        <v>1</v>
      </c>
    </row>
    <row r="9016" spans="1:3">
      <c r="A9016" t="s">
        <v>833</v>
      </c>
      <c r="B9016" s="2" t="s">
        <v>901</v>
      </c>
      <c r="C9016" s="35">
        <v>3</v>
      </c>
    </row>
    <row r="9017" spans="1:3">
      <c r="A9017" t="s">
        <v>833</v>
      </c>
      <c r="B9017" s="2" t="s">
        <v>912</v>
      </c>
      <c r="C9017" s="35">
        <v>22</v>
      </c>
    </row>
    <row r="9018" spans="1:3">
      <c r="A9018" t="s">
        <v>833</v>
      </c>
      <c r="B9018" s="2" t="s">
        <v>854</v>
      </c>
      <c r="C9018" s="35">
        <v>3</v>
      </c>
    </row>
    <row r="9019" spans="1:3">
      <c r="A9019" t="s">
        <v>833</v>
      </c>
      <c r="B9019" s="2" t="s">
        <v>868</v>
      </c>
      <c r="C9019" s="35">
        <v>5</v>
      </c>
    </row>
    <row r="9020" spans="1:3">
      <c r="A9020" t="s">
        <v>833</v>
      </c>
      <c r="B9020" s="2" t="s">
        <v>926</v>
      </c>
      <c r="C9020" s="35">
        <v>28</v>
      </c>
    </row>
    <row r="9021" spans="1:3">
      <c r="A9021" t="s">
        <v>834</v>
      </c>
      <c r="B9021" s="2" t="s">
        <v>879</v>
      </c>
      <c r="C9021" s="35">
        <v>3</v>
      </c>
    </row>
    <row r="9022" spans="1:3">
      <c r="A9022" t="s">
        <v>834</v>
      </c>
      <c r="B9022" s="2" t="s">
        <v>914</v>
      </c>
      <c r="C9022" s="35">
        <v>9</v>
      </c>
    </row>
    <row r="9023" spans="1:3">
      <c r="A9023" t="s">
        <v>834</v>
      </c>
      <c r="B9023" s="2" t="s">
        <v>915</v>
      </c>
      <c r="C9023" s="35">
        <v>1</v>
      </c>
    </row>
    <row r="9024" spans="1:3">
      <c r="A9024" t="s">
        <v>834</v>
      </c>
      <c r="B9024" s="2" t="s">
        <v>906</v>
      </c>
      <c r="C9024" s="35">
        <v>9</v>
      </c>
    </row>
    <row r="9025" spans="1:3">
      <c r="A9025" t="s">
        <v>834</v>
      </c>
      <c r="B9025" s="2" t="s">
        <v>907</v>
      </c>
      <c r="C9025" s="35">
        <v>22</v>
      </c>
    </row>
    <row r="9026" spans="1:3">
      <c r="A9026" t="s">
        <v>834</v>
      </c>
      <c r="B9026" s="2" t="s">
        <v>908</v>
      </c>
      <c r="C9026" s="35">
        <v>23</v>
      </c>
    </row>
    <row r="9027" spans="1:3">
      <c r="A9027" t="s">
        <v>834</v>
      </c>
      <c r="B9027" s="2" t="s">
        <v>619</v>
      </c>
      <c r="C9027" s="35">
        <v>1</v>
      </c>
    </row>
    <row r="9028" spans="1:3">
      <c r="A9028" t="s">
        <v>834</v>
      </c>
      <c r="B9028" s="2" t="s">
        <v>663</v>
      </c>
      <c r="C9028" s="35">
        <v>1</v>
      </c>
    </row>
    <row r="9029" spans="1:3">
      <c r="A9029" t="s">
        <v>834</v>
      </c>
      <c r="B9029" s="2" t="s">
        <v>916</v>
      </c>
      <c r="C9029" s="35">
        <v>3</v>
      </c>
    </row>
    <row r="9030" spans="1:3">
      <c r="A9030" t="s">
        <v>834</v>
      </c>
      <c r="B9030" s="2" t="s">
        <v>882</v>
      </c>
      <c r="C9030" s="35">
        <v>3</v>
      </c>
    </row>
    <row r="9031" spans="1:3">
      <c r="A9031" t="s">
        <v>834</v>
      </c>
      <c r="B9031" s="2" t="s">
        <v>883</v>
      </c>
      <c r="C9031" s="35">
        <v>3</v>
      </c>
    </row>
    <row r="9032" spans="1:3">
      <c r="A9032" t="s">
        <v>834</v>
      </c>
      <c r="B9032" s="2" t="s">
        <v>884</v>
      </c>
      <c r="C9032" s="35">
        <v>3</v>
      </c>
    </row>
    <row r="9033" spans="1:3">
      <c r="A9033" t="s">
        <v>834</v>
      </c>
      <c r="B9033" s="2" t="s">
        <v>917</v>
      </c>
      <c r="C9033" s="35">
        <v>27</v>
      </c>
    </row>
    <row r="9034" spans="1:3">
      <c r="A9034" t="s">
        <v>834</v>
      </c>
      <c r="B9034" s="2" t="s">
        <v>885</v>
      </c>
      <c r="C9034" s="35">
        <v>3</v>
      </c>
    </row>
    <row r="9035" spans="1:3">
      <c r="A9035" t="s">
        <v>834</v>
      </c>
      <c r="B9035" s="2" t="s">
        <v>918</v>
      </c>
      <c r="C9035" s="35">
        <v>28</v>
      </c>
    </row>
    <row r="9036" spans="1:3">
      <c r="A9036" t="s">
        <v>834</v>
      </c>
      <c r="B9036" s="2" t="s">
        <v>919</v>
      </c>
      <c r="C9036" s="35">
        <v>28</v>
      </c>
    </row>
    <row r="9037" spans="1:3">
      <c r="A9037" t="s">
        <v>834</v>
      </c>
      <c r="B9037" s="2" t="s">
        <v>729</v>
      </c>
      <c r="C9037" s="35">
        <v>1</v>
      </c>
    </row>
    <row r="9038" spans="1:3">
      <c r="A9038" t="s">
        <v>834</v>
      </c>
      <c r="B9038" s="2" t="s">
        <v>920</v>
      </c>
      <c r="C9038" s="35">
        <v>3</v>
      </c>
    </row>
    <row r="9039" spans="1:3">
      <c r="A9039" t="s">
        <v>834</v>
      </c>
      <c r="B9039" s="2" t="s">
        <v>921</v>
      </c>
      <c r="C9039" s="35">
        <v>27</v>
      </c>
    </row>
    <row r="9040" spans="1:3">
      <c r="A9040" t="s">
        <v>834</v>
      </c>
      <c r="B9040" s="2" t="s">
        <v>762</v>
      </c>
      <c r="C9040" s="35">
        <v>3</v>
      </c>
    </row>
    <row r="9041" spans="1:3">
      <c r="A9041" t="s">
        <v>834</v>
      </c>
      <c r="B9041" s="2" t="s">
        <v>890</v>
      </c>
      <c r="C9041" s="35">
        <v>1</v>
      </c>
    </row>
    <row r="9042" spans="1:3">
      <c r="A9042" t="s">
        <v>834</v>
      </c>
      <c r="B9042" s="2" t="s">
        <v>922</v>
      </c>
      <c r="C9042" s="35">
        <v>3</v>
      </c>
    </row>
    <row r="9043" spans="1:3">
      <c r="A9043" t="s">
        <v>834</v>
      </c>
      <c r="B9043" s="2" t="s">
        <v>923</v>
      </c>
      <c r="C9043" s="35">
        <v>3</v>
      </c>
    </row>
    <row r="9044" spans="1:3">
      <c r="A9044" t="s">
        <v>834</v>
      </c>
      <c r="B9044" s="2" t="s">
        <v>924</v>
      </c>
      <c r="C9044" s="35">
        <v>3</v>
      </c>
    </row>
    <row r="9045" spans="1:3">
      <c r="A9045" t="s">
        <v>834</v>
      </c>
      <c r="B9045" s="2" t="s">
        <v>892</v>
      </c>
      <c r="C9045" s="35">
        <v>19</v>
      </c>
    </row>
    <row r="9046" spans="1:3">
      <c r="A9046" t="s">
        <v>834</v>
      </c>
      <c r="B9046" s="2" t="s">
        <v>893</v>
      </c>
      <c r="C9046" s="35">
        <v>19</v>
      </c>
    </row>
    <row r="9047" spans="1:3">
      <c r="A9047" t="s">
        <v>834</v>
      </c>
      <c r="B9047" s="2" t="s">
        <v>894</v>
      </c>
      <c r="C9047" s="35">
        <v>19</v>
      </c>
    </row>
    <row r="9048" spans="1:3">
      <c r="A9048" t="s">
        <v>834</v>
      </c>
      <c r="B9048" s="2" t="s">
        <v>895</v>
      </c>
      <c r="C9048" s="35">
        <v>3</v>
      </c>
    </row>
    <row r="9049" spans="1:3">
      <c r="A9049" t="s">
        <v>834</v>
      </c>
      <c r="B9049" s="2" t="s">
        <v>896</v>
      </c>
      <c r="C9049" s="35">
        <v>3</v>
      </c>
    </row>
    <row r="9050" spans="1:3">
      <c r="A9050" t="s">
        <v>834</v>
      </c>
      <c r="B9050" s="2" t="s">
        <v>819</v>
      </c>
      <c r="C9050" s="35">
        <v>1</v>
      </c>
    </row>
    <row r="9051" spans="1:3">
      <c r="A9051" t="s">
        <v>834</v>
      </c>
      <c r="B9051" s="2" t="s">
        <v>897</v>
      </c>
      <c r="C9051" s="35">
        <v>3</v>
      </c>
    </row>
    <row r="9052" spans="1:3">
      <c r="A9052" t="s">
        <v>834</v>
      </c>
      <c r="B9052" s="2" t="s">
        <v>925</v>
      </c>
      <c r="C9052" s="35">
        <v>28</v>
      </c>
    </row>
    <row r="9053" spans="1:3">
      <c r="A9053" t="s">
        <v>834</v>
      </c>
      <c r="B9053" s="2" t="s">
        <v>899</v>
      </c>
      <c r="C9053" s="35">
        <v>21</v>
      </c>
    </row>
    <row r="9054" spans="1:3">
      <c r="A9054" t="s">
        <v>834</v>
      </c>
      <c r="B9054" s="2" t="s">
        <v>900</v>
      </c>
      <c r="C9054" s="35">
        <v>3</v>
      </c>
    </row>
    <row r="9055" spans="1:3">
      <c r="A9055" t="s">
        <v>834</v>
      </c>
      <c r="B9055" s="2" t="s">
        <v>841</v>
      </c>
      <c r="C9055" s="35">
        <v>1</v>
      </c>
    </row>
    <row r="9056" spans="1:3">
      <c r="A9056" t="s">
        <v>834</v>
      </c>
      <c r="B9056" s="2" t="s">
        <v>842</v>
      </c>
      <c r="C9056" s="35">
        <v>1</v>
      </c>
    </row>
    <row r="9057" spans="1:3">
      <c r="A9057" t="s">
        <v>834</v>
      </c>
      <c r="B9057" s="2" t="s">
        <v>901</v>
      </c>
      <c r="C9057" s="35">
        <v>3</v>
      </c>
    </row>
    <row r="9058" spans="1:3">
      <c r="A9058" t="s">
        <v>834</v>
      </c>
      <c r="B9058" s="2" t="s">
        <v>912</v>
      </c>
      <c r="C9058" s="35">
        <v>22</v>
      </c>
    </row>
    <row r="9059" spans="1:3">
      <c r="A9059" t="s">
        <v>834</v>
      </c>
      <c r="B9059" s="2" t="s">
        <v>854</v>
      </c>
      <c r="C9059" s="35">
        <v>3</v>
      </c>
    </row>
    <row r="9060" spans="1:3">
      <c r="A9060" t="s">
        <v>834</v>
      </c>
      <c r="B9060" s="2" t="s">
        <v>868</v>
      </c>
      <c r="C9060" s="35">
        <v>5</v>
      </c>
    </row>
    <row r="9061" spans="1:3">
      <c r="A9061" t="s">
        <v>834</v>
      </c>
      <c r="B9061" s="2" t="s">
        <v>926</v>
      </c>
      <c r="C9061" s="35">
        <v>28</v>
      </c>
    </row>
    <row r="9062" spans="1:3">
      <c r="A9062" t="s">
        <v>899</v>
      </c>
      <c r="B9062" s="2" t="s">
        <v>907</v>
      </c>
      <c r="C9062" s="35">
        <v>22</v>
      </c>
    </row>
    <row r="9063" spans="1:3">
      <c r="A9063" t="s">
        <v>899</v>
      </c>
      <c r="B9063" s="2" t="s">
        <v>912</v>
      </c>
      <c r="C9063" s="35">
        <v>22</v>
      </c>
    </row>
    <row r="9064" spans="1:3">
      <c r="A9064" t="s">
        <v>835</v>
      </c>
      <c r="B9064" s="2" t="s">
        <v>916</v>
      </c>
      <c r="C9064" s="35">
        <v>3</v>
      </c>
    </row>
    <row r="9065" spans="1:3">
      <c r="A9065" t="s">
        <v>835</v>
      </c>
      <c r="B9065" s="2" t="s">
        <v>920</v>
      </c>
      <c r="C9065" s="35">
        <v>3</v>
      </c>
    </row>
    <row r="9066" spans="1:3">
      <c r="A9066" t="s">
        <v>836</v>
      </c>
      <c r="B9066" s="2" t="s">
        <v>914</v>
      </c>
      <c r="C9066" s="35">
        <v>9</v>
      </c>
    </row>
    <row r="9067" spans="1:3">
      <c r="A9067" t="s">
        <v>836</v>
      </c>
      <c r="B9067" s="2" t="s">
        <v>915</v>
      </c>
      <c r="C9067" s="35">
        <v>1</v>
      </c>
    </row>
    <row r="9068" spans="1:3">
      <c r="A9068" t="s">
        <v>836</v>
      </c>
      <c r="B9068" s="2" t="s">
        <v>906</v>
      </c>
      <c r="C9068" s="35">
        <v>9</v>
      </c>
    </row>
    <row r="9069" spans="1:3">
      <c r="A9069" t="s">
        <v>836</v>
      </c>
      <c r="B9069" s="2" t="s">
        <v>907</v>
      </c>
      <c r="C9069" s="35">
        <v>22</v>
      </c>
    </row>
    <row r="9070" spans="1:3">
      <c r="A9070" t="s">
        <v>836</v>
      </c>
      <c r="B9070" s="2" t="s">
        <v>908</v>
      </c>
      <c r="C9070" s="35">
        <v>23</v>
      </c>
    </row>
    <row r="9071" spans="1:3">
      <c r="A9071" t="s">
        <v>836</v>
      </c>
      <c r="B9071" s="2" t="s">
        <v>619</v>
      </c>
      <c r="C9071" s="35">
        <v>1</v>
      </c>
    </row>
    <row r="9072" spans="1:3">
      <c r="A9072" t="s">
        <v>836</v>
      </c>
      <c r="B9072" s="2" t="s">
        <v>663</v>
      </c>
      <c r="C9072" s="35">
        <v>1</v>
      </c>
    </row>
    <row r="9073" spans="1:3">
      <c r="A9073" t="s">
        <v>836</v>
      </c>
      <c r="B9073" s="2" t="s">
        <v>916</v>
      </c>
      <c r="C9073" s="35">
        <v>3</v>
      </c>
    </row>
    <row r="9074" spans="1:3">
      <c r="A9074" t="s">
        <v>836</v>
      </c>
      <c r="B9074" s="2" t="s">
        <v>882</v>
      </c>
      <c r="C9074" s="35">
        <v>3</v>
      </c>
    </row>
    <row r="9075" spans="1:3">
      <c r="A9075" t="s">
        <v>836</v>
      </c>
      <c r="B9075" s="2" t="s">
        <v>883</v>
      </c>
      <c r="C9075" s="35">
        <v>3</v>
      </c>
    </row>
    <row r="9076" spans="1:3">
      <c r="A9076" t="s">
        <v>836</v>
      </c>
      <c r="B9076" s="2" t="s">
        <v>884</v>
      </c>
      <c r="C9076" s="35">
        <v>3</v>
      </c>
    </row>
    <row r="9077" spans="1:3">
      <c r="A9077" t="s">
        <v>836</v>
      </c>
      <c r="B9077" s="2" t="s">
        <v>917</v>
      </c>
      <c r="C9077" s="35">
        <v>27</v>
      </c>
    </row>
    <row r="9078" spans="1:3">
      <c r="A9078" t="s">
        <v>836</v>
      </c>
      <c r="B9078" s="2" t="s">
        <v>885</v>
      </c>
      <c r="C9078" s="35">
        <v>3</v>
      </c>
    </row>
    <row r="9079" spans="1:3">
      <c r="A9079" t="s">
        <v>836</v>
      </c>
      <c r="B9079" s="2" t="s">
        <v>918</v>
      </c>
      <c r="C9079" s="35">
        <v>28</v>
      </c>
    </row>
    <row r="9080" spans="1:3">
      <c r="A9080" t="s">
        <v>836</v>
      </c>
      <c r="B9080" s="2" t="s">
        <v>919</v>
      </c>
      <c r="C9080" s="35">
        <v>28</v>
      </c>
    </row>
    <row r="9081" spans="1:3">
      <c r="A9081" t="s">
        <v>836</v>
      </c>
      <c r="B9081" s="2" t="s">
        <v>729</v>
      </c>
      <c r="C9081" s="35">
        <v>1</v>
      </c>
    </row>
    <row r="9082" spans="1:3">
      <c r="A9082" t="s">
        <v>836</v>
      </c>
      <c r="B9082" s="2" t="s">
        <v>920</v>
      </c>
      <c r="C9082" s="35">
        <v>3</v>
      </c>
    </row>
    <row r="9083" spans="1:3">
      <c r="A9083" t="s">
        <v>836</v>
      </c>
      <c r="B9083" s="2" t="s">
        <v>921</v>
      </c>
      <c r="C9083" s="35">
        <v>27</v>
      </c>
    </row>
    <row r="9084" spans="1:3">
      <c r="A9084" t="s">
        <v>836</v>
      </c>
      <c r="B9084" s="2" t="s">
        <v>762</v>
      </c>
      <c r="C9084" s="35">
        <v>3</v>
      </c>
    </row>
    <row r="9085" spans="1:3">
      <c r="A9085" t="s">
        <v>836</v>
      </c>
      <c r="B9085" s="2" t="s">
        <v>890</v>
      </c>
      <c r="C9085" s="35">
        <v>1</v>
      </c>
    </row>
    <row r="9086" spans="1:3">
      <c r="A9086" t="s">
        <v>836</v>
      </c>
      <c r="B9086" s="2" t="s">
        <v>922</v>
      </c>
      <c r="C9086" s="35">
        <v>3</v>
      </c>
    </row>
    <row r="9087" spans="1:3">
      <c r="A9087" t="s">
        <v>836</v>
      </c>
      <c r="B9087" s="2" t="s">
        <v>923</v>
      </c>
      <c r="C9087" s="35">
        <v>3</v>
      </c>
    </row>
    <row r="9088" spans="1:3">
      <c r="A9088" t="s">
        <v>836</v>
      </c>
      <c r="B9088" s="2" t="s">
        <v>924</v>
      </c>
      <c r="C9088" s="35">
        <v>3</v>
      </c>
    </row>
    <row r="9089" spans="1:3">
      <c r="A9089" t="s">
        <v>836</v>
      </c>
      <c r="B9089" s="2" t="s">
        <v>892</v>
      </c>
      <c r="C9089" s="35">
        <v>19</v>
      </c>
    </row>
    <row r="9090" spans="1:3">
      <c r="A9090" t="s">
        <v>836</v>
      </c>
      <c r="B9090" s="2" t="s">
        <v>893</v>
      </c>
      <c r="C9090" s="35">
        <v>19</v>
      </c>
    </row>
    <row r="9091" spans="1:3">
      <c r="A9091" t="s">
        <v>836</v>
      </c>
      <c r="B9091" s="2" t="s">
        <v>894</v>
      </c>
      <c r="C9091" s="35">
        <v>19</v>
      </c>
    </row>
    <row r="9092" spans="1:3">
      <c r="A9092" t="s">
        <v>836</v>
      </c>
      <c r="B9092" s="2" t="s">
        <v>895</v>
      </c>
      <c r="C9092" s="35">
        <v>3</v>
      </c>
    </row>
    <row r="9093" spans="1:3">
      <c r="A9093" t="s">
        <v>836</v>
      </c>
      <c r="B9093" s="2" t="s">
        <v>896</v>
      </c>
      <c r="C9093" s="35">
        <v>3</v>
      </c>
    </row>
    <row r="9094" spans="1:3">
      <c r="A9094" t="s">
        <v>836</v>
      </c>
      <c r="B9094" s="2" t="s">
        <v>819</v>
      </c>
      <c r="C9094" s="35">
        <v>1</v>
      </c>
    </row>
    <row r="9095" spans="1:3">
      <c r="A9095" t="s">
        <v>836</v>
      </c>
      <c r="B9095" s="2" t="s">
        <v>897</v>
      </c>
      <c r="C9095" s="35">
        <v>3</v>
      </c>
    </row>
    <row r="9096" spans="1:3">
      <c r="A9096" t="s">
        <v>836</v>
      </c>
      <c r="B9096" s="2" t="s">
        <v>925</v>
      </c>
      <c r="C9096" s="35">
        <v>28</v>
      </c>
    </row>
    <row r="9097" spans="1:3">
      <c r="A9097" t="s">
        <v>836</v>
      </c>
      <c r="B9097" s="2" t="s">
        <v>899</v>
      </c>
      <c r="C9097" s="35">
        <v>21</v>
      </c>
    </row>
    <row r="9098" spans="1:3">
      <c r="A9098" t="s">
        <v>836</v>
      </c>
      <c r="B9098" s="2" t="s">
        <v>900</v>
      </c>
      <c r="C9098" s="35">
        <v>3</v>
      </c>
    </row>
    <row r="9099" spans="1:3">
      <c r="A9099" t="s">
        <v>836</v>
      </c>
      <c r="B9099" s="2" t="s">
        <v>841</v>
      </c>
      <c r="C9099" s="35">
        <v>1</v>
      </c>
    </row>
    <row r="9100" spans="1:3">
      <c r="A9100" t="s">
        <v>836</v>
      </c>
      <c r="B9100" s="2" t="s">
        <v>842</v>
      </c>
      <c r="C9100" s="35">
        <v>1</v>
      </c>
    </row>
    <row r="9101" spans="1:3">
      <c r="A9101" t="s">
        <v>836</v>
      </c>
      <c r="B9101" s="2" t="s">
        <v>901</v>
      </c>
      <c r="C9101" s="35">
        <v>3</v>
      </c>
    </row>
    <row r="9102" spans="1:3">
      <c r="A9102" t="s">
        <v>836</v>
      </c>
      <c r="B9102" s="2" t="s">
        <v>912</v>
      </c>
      <c r="C9102" s="35">
        <v>22</v>
      </c>
    </row>
    <row r="9103" spans="1:3">
      <c r="A9103" t="s">
        <v>836</v>
      </c>
      <c r="B9103" s="2" t="s">
        <v>854</v>
      </c>
      <c r="C9103" s="35">
        <v>3</v>
      </c>
    </row>
    <row r="9104" spans="1:3">
      <c r="A9104" t="s">
        <v>836</v>
      </c>
      <c r="B9104" s="2" t="s">
        <v>868</v>
      </c>
      <c r="C9104" s="35">
        <v>5</v>
      </c>
    </row>
    <row r="9105" spans="1:3">
      <c r="A9105" t="s">
        <v>836</v>
      </c>
      <c r="B9105" s="2" t="s">
        <v>926</v>
      </c>
      <c r="C9105" s="35">
        <v>28</v>
      </c>
    </row>
    <row r="9106" spans="1:3">
      <c r="A9106" t="s">
        <v>837</v>
      </c>
      <c r="B9106" s="2" t="s">
        <v>879</v>
      </c>
      <c r="C9106" s="35">
        <v>3</v>
      </c>
    </row>
    <row r="9107" spans="1:3">
      <c r="A9107" t="s">
        <v>837</v>
      </c>
      <c r="B9107" s="2" t="s">
        <v>606</v>
      </c>
      <c r="C9107" s="35">
        <v>1</v>
      </c>
    </row>
    <row r="9108" spans="1:3">
      <c r="A9108" t="s">
        <v>837</v>
      </c>
      <c r="B9108" s="2" t="s">
        <v>906</v>
      </c>
      <c r="C9108" s="35">
        <v>9</v>
      </c>
    </row>
    <row r="9109" spans="1:3">
      <c r="A9109" t="s">
        <v>837</v>
      </c>
      <c r="B9109" s="2" t="s">
        <v>880</v>
      </c>
      <c r="C9109" s="35">
        <v>8</v>
      </c>
    </row>
    <row r="9110" spans="1:3">
      <c r="A9110" t="s">
        <v>837</v>
      </c>
      <c r="B9110" s="2" t="s">
        <v>907</v>
      </c>
      <c r="C9110" s="35">
        <v>22</v>
      </c>
    </row>
    <row r="9111" spans="1:3">
      <c r="A9111" t="s">
        <v>837</v>
      </c>
      <c r="B9111" s="2" t="s">
        <v>908</v>
      </c>
      <c r="C9111" s="35">
        <v>23</v>
      </c>
    </row>
    <row r="9112" spans="1:3">
      <c r="A9112" t="s">
        <v>837</v>
      </c>
      <c r="B9112" s="2" t="s">
        <v>619</v>
      </c>
      <c r="C9112" s="35">
        <v>1</v>
      </c>
    </row>
    <row r="9113" spans="1:3">
      <c r="A9113" t="s">
        <v>837</v>
      </c>
      <c r="B9113" s="2" t="s">
        <v>706</v>
      </c>
      <c r="C9113" s="35">
        <v>11</v>
      </c>
    </row>
    <row r="9114" spans="1:3">
      <c r="A9114" t="s">
        <v>837</v>
      </c>
      <c r="B9114" s="2" t="s">
        <v>729</v>
      </c>
      <c r="C9114" s="35">
        <v>1</v>
      </c>
    </row>
    <row r="9115" spans="1:3">
      <c r="A9115" t="s">
        <v>837</v>
      </c>
      <c r="B9115" s="2" t="s">
        <v>909</v>
      </c>
      <c r="C9115" s="35">
        <v>24</v>
      </c>
    </row>
    <row r="9116" spans="1:3">
      <c r="A9116" t="s">
        <v>837</v>
      </c>
      <c r="B9116" s="2" t="s">
        <v>890</v>
      </c>
      <c r="C9116" s="35">
        <v>1</v>
      </c>
    </row>
    <row r="9117" spans="1:3">
      <c r="A9117" t="s">
        <v>837</v>
      </c>
      <c r="B9117" s="2" t="s">
        <v>922</v>
      </c>
      <c r="C9117" s="35">
        <v>3</v>
      </c>
    </row>
    <row r="9118" spans="1:3">
      <c r="A9118" t="s">
        <v>837</v>
      </c>
      <c r="B9118" s="2" t="s">
        <v>923</v>
      </c>
      <c r="C9118" s="35">
        <v>3</v>
      </c>
    </row>
    <row r="9119" spans="1:3">
      <c r="A9119" t="s">
        <v>837</v>
      </c>
      <c r="B9119" s="2" t="s">
        <v>924</v>
      </c>
      <c r="C9119" s="35">
        <v>3</v>
      </c>
    </row>
    <row r="9120" spans="1:3">
      <c r="A9120" t="s">
        <v>837</v>
      </c>
      <c r="B9120" s="2" t="s">
        <v>910</v>
      </c>
      <c r="C9120" s="35">
        <v>1</v>
      </c>
    </row>
    <row r="9121" spans="1:3">
      <c r="A9121" t="s">
        <v>837</v>
      </c>
      <c r="B9121" s="2" t="s">
        <v>911</v>
      </c>
      <c r="C9121" s="35">
        <v>25</v>
      </c>
    </row>
    <row r="9122" spans="1:3">
      <c r="A9122" t="s">
        <v>837</v>
      </c>
      <c r="B9122" s="2" t="s">
        <v>892</v>
      </c>
      <c r="C9122" s="35">
        <v>19</v>
      </c>
    </row>
    <row r="9123" spans="1:3">
      <c r="A9123" t="s">
        <v>837</v>
      </c>
      <c r="B9123" s="2" t="s">
        <v>893</v>
      </c>
      <c r="C9123" s="35">
        <v>19</v>
      </c>
    </row>
    <row r="9124" spans="1:3">
      <c r="A9124" t="s">
        <v>837</v>
      </c>
      <c r="B9124" s="2" t="s">
        <v>894</v>
      </c>
      <c r="C9124" s="35">
        <v>19</v>
      </c>
    </row>
    <row r="9125" spans="1:3">
      <c r="A9125" t="s">
        <v>837</v>
      </c>
      <c r="B9125" s="2" t="s">
        <v>819</v>
      </c>
      <c r="C9125" s="35">
        <v>1</v>
      </c>
    </row>
    <row r="9126" spans="1:3">
      <c r="A9126" t="s">
        <v>837</v>
      </c>
      <c r="B9126" s="2" t="s">
        <v>898</v>
      </c>
      <c r="C9126" s="35">
        <v>20</v>
      </c>
    </row>
    <row r="9127" spans="1:3">
      <c r="A9127" t="s">
        <v>837</v>
      </c>
      <c r="B9127" s="2" t="s">
        <v>900</v>
      </c>
      <c r="C9127" s="35">
        <v>3</v>
      </c>
    </row>
    <row r="9128" spans="1:3">
      <c r="A9128" t="s">
        <v>837</v>
      </c>
      <c r="B9128" s="2" t="s">
        <v>841</v>
      </c>
      <c r="C9128" s="35">
        <v>1</v>
      </c>
    </row>
    <row r="9129" spans="1:3">
      <c r="A9129" t="s">
        <v>837</v>
      </c>
      <c r="B9129" s="2" t="s">
        <v>842</v>
      </c>
      <c r="C9129" s="35">
        <v>1</v>
      </c>
    </row>
    <row r="9130" spans="1:3">
      <c r="A9130" t="s">
        <v>837</v>
      </c>
      <c r="B9130" s="2" t="s">
        <v>912</v>
      </c>
      <c r="C9130" s="35">
        <v>22</v>
      </c>
    </row>
    <row r="9131" spans="1:3">
      <c r="A9131" t="s">
        <v>837</v>
      </c>
      <c r="B9131" s="2" t="s">
        <v>913</v>
      </c>
      <c r="C9131" s="35">
        <v>26</v>
      </c>
    </row>
    <row r="9132" spans="1:3">
      <c r="A9132" t="s">
        <v>838</v>
      </c>
      <c r="B9132" s="2" t="s">
        <v>879</v>
      </c>
      <c r="C9132" s="35">
        <v>3</v>
      </c>
    </row>
    <row r="9133" spans="1:3">
      <c r="A9133" t="s">
        <v>838</v>
      </c>
      <c r="B9133" s="2" t="s">
        <v>914</v>
      </c>
      <c r="C9133" s="35">
        <v>9</v>
      </c>
    </row>
    <row r="9134" spans="1:3">
      <c r="A9134" t="s">
        <v>838</v>
      </c>
      <c r="B9134" s="2" t="s">
        <v>915</v>
      </c>
      <c r="C9134" s="35">
        <v>1</v>
      </c>
    </row>
    <row r="9135" spans="1:3">
      <c r="A9135" t="s">
        <v>838</v>
      </c>
      <c r="B9135" s="2" t="s">
        <v>906</v>
      </c>
      <c r="C9135" s="35">
        <v>9</v>
      </c>
    </row>
    <row r="9136" spans="1:3">
      <c r="A9136" t="s">
        <v>838</v>
      </c>
      <c r="B9136" s="2" t="s">
        <v>907</v>
      </c>
      <c r="C9136" s="35">
        <v>22</v>
      </c>
    </row>
    <row r="9137" spans="1:3">
      <c r="A9137" t="s">
        <v>838</v>
      </c>
      <c r="B9137" s="2" t="s">
        <v>908</v>
      </c>
      <c r="C9137" s="35">
        <v>23</v>
      </c>
    </row>
    <row r="9138" spans="1:3">
      <c r="A9138" t="s">
        <v>838</v>
      </c>
      <c r="B9138" s="2" t="s">
        <v>619</v>
      </c>
      <c r="C9138" s="35">
        <v>1</v>
      </c>
    </row>
    <row r="9139" spans="1:3">
      <c r="A9139" t="s">
        <v>838</v>
      </c>
      <c r="B9139" s="2" t="s">
        <v>663</v>
      </c>
      <c r="C9139" s="35">
        <v>1</v>
      </c>
    </row>
    <row r="9140" spans="1:3">
      <c r="A9140" t="s">
        <v>838</v>
      </c>
      <c r="B9140" s="2" t="s">
        <v>916</v>
      </c>
      <c r="C9140" s="35">
        <v>3</v>
      </c>
    </row>
    <row r="9141" spans="1:3">
      <c r="A9141" t="s">
        <v>838</v>
      </c>
      <c r="B9141" s="2" t="s">
        <v>882</v>
      </c>
      <c r="C9141" s="35">
        <v>3</v>
      </c>
    </row>
    <row r="9142" spans="1:3">
      <c r="A9142" t="s">
        <v>838</v>
      </c>
      <c r="B9142" s="2" t="s">
        <v>883</v>
      </c>
      <c r="C9142" s="35">
        <v>3</v>
      </c>
    </row>
    <row r="9143" spans="1:3">
      <c r="A9143" t="s">
        <v>838</v>
      </c>
      <c r="B9143" s="2" t="s">
        <v>884</v>
      </c>
      <c r="C9143" s="35">
        <v>3</v>
      </c>
    </row>
    <row r="9144" spans="1:3">
      <c r="A9144" t="s">
        <v>838</v>
      </c>
      <c r="B9144" s="2" t="s">
        <v>917</v>
      </c>
      <c r="C9144" s="35">
        <v>27</v>
      </c>
    </row>
    <row r="9145" spans="1:3">
      <c r="A9145" t="s">
        <v>838</v>
      </c>
      <c r="B9145" s="2" t="s">
        <v>885</v>
      </c>
      <c r="C9145" s="35">
        <v>3</v>
      </c>
    </row>
    <row r="9146" spans="1:3">
      <c r="A9146" t="s">
        <v>838</v>
      </c>
      <c r="B9146" s="2" t="s">
        <v>918</v>
      </c>
      <c r="C9146" s="35">
        <v>28</v>
      </c>
    </row>
    <row r="9147" spans="1:3">
      <c r="A9147" t="s">
        <v>838</v>
      </c>
      <c r="B9147" s="2" t="s">
        <v>919</v>
      </c>
      <c r="C9147" s="35">
        <v>28</v>
      </c>
    </row>
    <row r="9148" spans="1:3">
      <c r="A9148" t="s">
        <v>838</v>
      </c>
      <c r="B9148" s="2" t="s">
        <v>729</v>
      </c>
      <c r="C9148" s="35">
        <v>1</v>
      </c>
    </row>
    <row r="9149" spans="1:3">
      <c r="A9149" t="s">
        <v>838</v>
      </c>
      <c r="B9149" s="2" t="s">
        <v>920</v>
      </c>
      <c r="C9149" s="35">
        <v>3</v>
      </c>
    </row>
    <row r="9150" spans="1:3">
      <c r="A9150" t="s">
        <v>838</v>
      </c>
      <c r="B9150" s="2" t="s">
        <v>921</v>
      </c>
      <c r="C9150" s="35">
        <v>27</v>
      </c>
    </row>
    <row r="9151" spans="1:3">
      <c r="A9151" t="s">
        <v>838</v>
      </c>
      <c r="B9151" s="2" t="s">
        <v>762</v>
      </c>
      <c r="C9151" s="35">
        <v>3</v>
      </c>
    </row>
    <row r="9152" spans="1:3">
      <c r="A9152" t="s">
        <v>838</v>
      </c>
      <c r="B9152" s="2" t="s">
        <v>890</v>
      </c>
      <c r="C9152" s="35">
        <v>1</v>
      </c>
    </row>
    <row r="9153" spans="1:3">
      <c r="A9153" t="s">
        <v>838</v>
      </c>
      <c r="B9153" s="2" t="s">
        <v>922</v>
      </c>
      <c r="C9153" s="35">
        <v>3</v>
      </c>
    </row>
    <row r="9154" spans="1:3">
      <c r="A9154" t="s">
        <v>838</v>
      </c>
      <c r="B9154" s="2" t="s">
        <v>923</v>
      </c>
      <c r="C9154" s="35">
        <v>3</v>
      </c>
    </row>
    <row r="9155" spans="1:3">
      <c r="A9155" t="s">
        <v>838</v>
      </c>
      <c r="B9155" s="2" t="s">
        <v>924</v>
      </c>
      <c r="C9155" s="35">
        <v>3</v>
      </c>
    </row>
    <row r="9156" spans="1:3">
      <c r="A9156" t="s">
        <v>838</v>
      </c>
      <c r="B9156" s="2" t="s">
        <v>892</v>
      </c>
      <c r="C9156" s="35">
        <v>19</v>
      </c>
    </row>
    <row r="9157" spans="1:3">
      <c r="A9157" t="s">
        <v>838</v>
      </c>
      <c r="B9157" s="2" t="s">
        <v>893</v>
      </c>
      <c r="C9157" s="35">
        <v>19</v>
      </c>
    </row>
    <row r="9158" spans="1:3">
      <c r="A9158" t="s">
        <v>838</v>
      </c>
      <c r="B9158" s="2" t="s">
        <v>894</v>
      </c>
      <c r="C9158" s="35">
        <v>19</v>
      </c>
    </row>
    <row r="9159" spans="1:3">
      <c r="A9159" t="s">
        <v>838</v>
      </c>
      <c r="B9159" s="2" t="s">
        <v>895</v>
      </c>
      <c r="C9159" s="35">
        <v>3</v>
      </c>
    </row>
    <row r="9160" spans="1:3">
      <c r="A9160" t="s">
        <v>838</v>
      </c>
      <c r="B9160" s="2" t="s">
        <v>896</v>
      </c>
      <c r="C9160" s="35">
        <v>3</v>
      </c>
    </row>
    <row r="9161" spans="1:3">
      <c r="A9161" t="s">
        <v>838</v>
      </c>
      <c r="B9161" s="2" t="s">
        <v>819</v>
      </c>
      <c r="C9161" s="35">
        <v>1</v>
      </c>
    </row>
    <row r="9162" spans="1:3">
      <c r="A9162" t="s">
        <v>838</v>
      </c>
      <c r="B9162" s="2" t="s">
        <v>897</v>
      </c>
      <c r="C9162" s="35">
        <v>3</v>
      </c>
    </row>
    <row r="9163" spans="1:3">
      <c r="A9163" t="s">
        <v>838</v>
      </c>
      <c r="B9163" s="2" t="s">
        <v>925</v>
      </c>
      <c r="C9163" s="35">
        <v>28</v>
      </c>
    </row>
    <row r="9164" spans="1:3">
      <c r="A9164" t="s">
        <v>838</v>
      </c>
      <c r="B9164" s="2" t="s">
        <v>899</v>
      </c>
      <c r="C9164" s="35">
        <v>21</v>
      </c>
    </row>
    <row r="9165" spans="1:3">
      <c r="A9165" t="s">
        <v>838</v>
      </c>
      <c r="B9165" s="2" t="s">
        <v>900</v>
      </c>
      <c r="C9165" s="35">
        <v>3</v>
      </c>
    </row>
    <row r="9166" spans="1:3">
      <c r="A9166" t="s">
        <v>838</v>
      </c>
      <c r="B9166" s="2" t="s">
        <v>841</v>
      </c>
      <c r="C9166" s="35">
        <v>1</v>
      </c>
    </row>
    <row r="9167" spans="1:3">
      <c r="A9167" t="s">
        <v>838</v>
      </c>
      <c r="B9167" s="2" t="s">
        <v>842</v>
      </c>
      <c r="C9167" s="35">
        <v>1</v>
      </c>
    </row>
    <row r="9168" spans="1:3">
      <c r="A9168" t="s">
        <v>838</v>
      </c>
      <c r="B9168" s="2" t="s">
        <v>901</v>
      </c>
      <c r="C9168" s="35">
        <v>3</v>
      </c>
    </row>
    <row r="9169" spans="1:3">
      <c r="A9169" t="s">
        <v>838</v>
      </c>
      <c r="B9169" s="2" t="s">
        <v>912</v>
      </c>
      <c r="C9169" s="35">
        <v>22</v>
      </c>
    </row>
    <row r="9170" spans="1:3">
      <c r="A9170" t="s">
        <v>838</v>
      </c>
      <c r="B9170" s="2" t="s">
        <v>854</v>
      </c>
      <c r="C9170" s="35">
        <v>3</v>
      </c>
    </row>
    <row r="9171" spans="1:3">
      <c r="A9171" t="s">
        <v>838</v>
      </c>
      <c r="B9171" s="2" t="s">
        <v>868</v>
      </c>
      <c r="C9171" s="35">
        <v>5</v>
      </c>
    </row>
    <row r="9172" spans="1:3">
      <c r="A9172" t="s">
        <v>838</v>
      </c>
      <c r="B9172" s="2" t="s">
        <v>926</v>
      </c>
      <c r="C9172" s="35">
        <v>28</v>
      </c>
    </row>
    <row r="9173" spans="1:3">
      <c r="A9173" t="s">
        <v>839</v>
      </c>
      <c r="B9173" s="2" t="s">
        <v>879</v>
      </c>
      <c r="C9173" s="35">
        <v>3</v>
      </c>
    </row>
    <row r="9174" spans="1:3">
      <c r="A9174" t="s">
        <v>839</v>
      </c>
      <c r="B9174" s="2" t="s">
        <v>906</v>
      </c>
      <c r="C9174" s="35">
        <v>9</v>
      </c>
    </row>
    <row r="9175" spans="1:3">
      <c r="A9175" t="s">
        <v>839</v>
      </c>
      <c r="B9175" s="2" t="s">
        <v>908</v>
      </c>
      <c r="C9175" s="35">
        <v>23</v>
      </c>
    </row>
    <row r="9176" spans="1:3">
      <c r="A9176" t="s">
        <v>839</v>
      </c>
      <c r="B9176" s="2" t="s">
        <v>916</v>
      </c>
      <c r="C9176" s="35">
        <v>3</v>
      </c>
    </row>
    <row r="9177" spans="1:3">
      <c r="A9177" t="s">
        <v>839</v>
      </c>
      <c r="B9177" s="2" t="s">
        <v>917</v>
      </c>
      <c r="C9177" s="35">
        <v>27</v>
      </c>
    </row>
    <row r="9178" spans="1:3">
      <c r="A9178" t="s">
        <v>839</v>
      </c>
      <c r="B9178" s="2" t="s">
        <v>885</v>
      </c>
      <c r="C9178" s="35">
        <v>3</v>
      </c>
    </row>
    <row r="9179" spans="1:3">
      <c r="A9179" t="s">
        <v>839</v>
      </c>
      <c r="B9179" s="2" t="s">
        <v>927</v>
      </c>
      <c r="C9179" s="35">
        <v>1</v>
      </c>
    </row>
    <row r="9180" spans="1:3">
      <c r="A9180" t="s">
        <v>839</v>
      </c>
      <c r="B9180" s="2" t="s">
        <v>729</v>
      </c>
      <c r="C9180" s="35">
        <v>1</v>
      </c>
    </row>
    <row r="9181" spans="1:3">
      <c r="A9181" t="s">
        <v>839</v>
      </c>
      <c r="B9181" s="2" t="s">
        <v>920</v>
      </c>
      <c r="C9181" s="35">
        <v>3</v>
      </c>
    </row>
    <row r="9182" spans="1:3">
      <c r="A9182" t="s">
        <v>839</v>
      </c>
      <c r="B9182" s="2" t="s">
        <v>921</v>
      </c>
      <c r="C9182" s="35">
        <v>27</v>
      </c>
    </row>
    <row r="9183" spans="1:3">
      <c r="A9183" t="s">
        <v>839</v>
      </c>
      <c r="B9183" s="2" t="s">
        <v>890</v>
      </c>
      <c r="C9183" s="35">
        <v>1</v>
      </c>
    </row>
    <row r="9184" spans="1:3">
      <c r="A9184" t="s">
        <v>839</v>
      </c>
      <c r="B9184" s="2" t="s">
        <v>922</v>
      </c>
      <c r="C9184" s="35">
        <v>3</v>
      </c>
    </row>
    <row r="9185" spans="1:3">
      <c r="A9185" t="s">
        <v>839</v>
      </c>
      <c r="B9185" s="2" t="s">
        <v>923</v>
      </c>
      <c r="C9185" s="35">
        <v>3</v>
      </c>
    </row>
    <row r="9186" spans="1:3">
      <c r="A9186" t="s">
        <v>839</v>
      </c>
      <c r="B9186" s="2" t="s">
        <v>924</v>
      </c>
      <c r="C9186" s="35">
        <v>3</v>
      </c>
    </row>
    <row r="9187" spans="1:3">
      <c r="A9187" t="s">
        <v>839</v>
      </c>
      <c r="B9187" s="2" t="s">
        <v>766</v>
      </c>
      <c r="C9187" s="35">
        <v>3</v>
      </c>
    </row>
    <row r="9188" spans="1:3">
      <c r="A9188" t="s">
        <v>839</v>
      </c>
      <c r="B9188" s="2" t="s">
        <v>793</v>
      </c>
      <c r="C9188" s="35">
        <v>1</v>
      </c>
    </row>
    <row r="9189" spans="1:3">
      <c r="A9189" t="s">
        <v>839</v>
      </c>
      <c r="B9189" s="2" t="s">
        <v>892</v>
      </c>
      <c r="C9189" s="35">
        <v>19</v>
      </c>
    </row>
    <row r="9190" spans="1:3">
      <c r="A9190" t="s">
        <v>839</v>
      </c>
      <c r="B9190" s="2" t="s">
        <v>893</v>
      </c>
      <c r="C9190" s="35">
        <v>19</v>
      </c>
    </row>
    <row r="9191" spans="1:3">
      <c r="A9191" t="s">
        <v>839</v>
      </c>
      <c r="B9191" s="2" t="s">
        <v>894</v>
      </c>
      <c r="C9191" s="35">
        <v>19</v>
      </c>
    </row>
    <row r="9192" spans="1:3">
      <c r="A9192" t="s">
        <v>839</v>
      </c>
      <c r="B9192" s="2" t="s">
        <v>819</v>
      </c>
      <c r="C9192" s="35">
        <v>1</v>
      </c>
    </row>
    <row r="9193" spans="1:3">
      <c r="A9193" t="s">
        <v>839</v>
      </c>
      <c r="B9193" s="2" t="s">
        <v>899</v>
      </c>
      <c r="C9193" s="35">
        <v>21</v>
      </c>
    </row>
    <row r="9194" spans="1:3">
      <c r="A9194" t="s">
        <v>839</v>
      </c>
      <c r="B9194" s="2" t="s">
        <v>900</v>
      </c>
      <c r="C9194" s="35">
        <v>3</v>
      </c>
    </row>
    <row r="9195" spans="1:3">
      <c r="A9195" t="s">
        <v>839</v>
      </c>
      <c r="B9195" s="2" t="s">
        <v>841</v>
      </c>
      <c r="C9195" s="35">
        <v>1</v>
      </c>
    </row>
    <row r="9196" spans="1:3">
      <c r="A9196" t="s">
        <v>839</v>
      </c>
      <c r="B9196" s="2" t="s">
        <v>842</v>
      </c>
      <c r="C9196" s="35">
        <v>1</v>
      </c>
    </row>
    <row r="9197" spans="1:3">
      <c r="A9197" t="s">
        <v>839</v>
      </c>
      <c r="B9197" s="2" t="s">
        <v>913</v>
      </c>
      <c r="C9197" s="35">
        <v>26</v>
      </c>
    </row>
    <row r="9198" spans="1:3">
      <c r="A9198" t="s">
        <v>840</v>
      </c>
      <c r="B9198" s="2" t="s">
        <v>879</v>
      </c>
      <c r="C9198" s="35">
        <v>3</v>
      </c>
    </row>
    <row r="9199" spans="1:3">
      <c r="A9199" t="s">
        <v>840</v>
      </c>
      <c r="B9199" s="2" t="s">
        <v>914</v>
      </c>
      <c r="C9199" s="35">
        <v>9</v>
      </c>
    </row>
    <row r="9200" spans="1:3">
      <c r="A9200" t="s">
        <v>840</v>
      </c>
      <c r="B9200" s="2" t="s">
        <v>915</v>
      </c>
      <c r="C9200" s="35">
        <v>1</v>
      </c>
    </row>
    <row r="9201" spans="1:3">
      <c r="A9201" t="s">
        <v>840</v>
      </c>
      <c r="B9201" s="2" t="s">
        <v>906</v>
      </c>
      <c r="C9201" s="35">
        <v>9</v>
      </c>
    </row>
    <row r="9202" spans="1:3">
      <c r="A9202" t="s">
        <v>840</v>
      </c>
      <c r="B9202" s="2" t="s">
        <v>907</v>
      </c>
      <c r="C9202" s="35">
        <v>22</v>
      </c>
    </row>
    <row r="9203" spans="1:3">
      <c r="A9203" t="s">
        <v>840</v>
      </c>
      <c r="B9203" s="2" t="s">
        <v>908</v>
      </c>
      <c r="C9203" s="35">
        <v>23</v>
      </c>
    </row>
    <row r="9204" spans="1:3">
      <c r="A9204" t="s">
        <v>840</v>
      </c>
      <c r="B9204" s="2" t="s">
        <v>619</v>
      </c>
      <c r="C9204" s="35">
        <v>1</v>
      </c>
    </row>
    <row r="9205" spans="1:3">
      <c r="A9205" t="s">
        <v>840</v>
      </c>
      <c r="B9205" s="2" t="s">
        <v>663</v>
      </c>
      <c r="C9205" s="35">
        <v>1</v>
      </c>
    </row>
    <row r="9206" spans="1:3">
      <c r="A9206" t="s">
        <v>840</v>
      </c>
      <c r="B9206" s="2" t="s">
        <v>916</v>
      </c>
      <c r="C9206" s="35">
        <v>3</v>
      </c>
    </row>
    <row r="9207" spans="1:3">
      <c r="A9207" t="s">
        <v>840</v>
      </c>
      <c r="B9207" s="2" t="s">
        <v>882</v>
      </c>
      <c r="C9207" s="35">
        <v>3</v>
      </c>
    </row>
    <row r="9208" spans="1:3">
      <c r="A9208" t="s">
        <v>840</v>
      </c>
      <c r="B9208" s="2" t="s">
        <v>883</v>
      </c>
      <c r="C9208" s="35">
        <v>3</v>
      </c>
    </row>
    <row r="9209" spans="1:3">
      <c r="A9209" t="s">
        <v>840</v>
      </c>
      <c r="B9209" s="2" t="s">
        <v>884</v>
      </c>
      <c r="C9209" s="35">
        <v>3</v>
      </c>
    </row>
    <row r="9210" spans="1:3">
      <c r="A9210" t="s">
        <v>840</v>
      </c>
      <c r="B9210" s="2" t="s">
        <v>917</v>
      </c>
      <c r="C9210" s="35">
        <v>27</v>
      </c>
    </row>
    <row r="9211" spans="1:3">
      <c r="A9211" t="s">
        <v>840</v>
      </c>
      <c r="B9211" s="2" t="s">
        <v>885</v>
      </c>
      <c r="C9211" s="35">
        <v>3</v>
      </c>
    </row>
    <row r="9212" spans="1:3">
      <c r="A9212" t="s">
        <v>840</v>
      </c>
      <c r="B9212" s="2" t="s">
        <v>918</v>
      </c>
      <c r="C9212" s="35">
        <v>28</v>
      </c>
    </row>
    <row r="9213" spans="1:3">
      <c r="A9213" t="s">
        <v>840</v>
      </c>
      <c r="B9213" s="2" t="s">
        <v>919</v>
      </c>
      <c r="C9213" s="35">
        <v>28</v>
      </c>
    </row>
    <row r="9214" spans="1:3">
      <c r="A9214" t="s">
        <v>840</v>
      </c>
      <c r="B9214" s="2" t="s">
        <v>729</v>
      </c>
      <c r="C9214" s="35">
        <v>1</v>
      </c>
    </row>
    <row r="9215" spans="1:3">
      <c r="A9215" t="s">
        <v>840</v>
      </c>
      <c r="B9215" s="2" t="s">
        <v>920</v>
      </c>
      <c r="C9215" s="35">
        <v>3</v>
      </c>
    </row>
    <row r="9216" spans="1:3">
      <c r="A9216" t="s">
        <v>840</v>
      </c>
      <c r="B9216" s="2" t="s">
        <v>921</v>
      </c>
      <c r="C9216" s="35">
        <v>27</v>
      </c>
    </row>
    <row r="9217" spans="1:3">
      <c r="A9217" t="s">
        <v>840</v>
      </c>
      <c r="B9217" s="2" t="s">
        <v>762</v>
      </c>
      <c r="C9217" s="35">
        <v>3</v>
      </c>
    </row>
    <row r="9218" spans="1:3">
      <c r="A9218" t="s">
        <v>840</v>
      </c>
      <c r="B9218" s="2" t="s">
        <v>890</v>
      </c>
      <c r="C9218" s="35">
        <v>1</v>
      </c>
    </row>
    <row r="9219" spans="1:3">
      <c r="A9219" t="s">
        <v>840</v>
      </c>
      <c r="B9219" s="2" t="s">
        <v>922</v>
      </c>
      <c r="C9219" s="35">
        <v>3</v>
      </c>
    </row>
    <row r="9220" spans="1:3">
      <c r="A9220" t="s">
        <v>840</v>
      </c>
      <c r="B9220" s="2" t="s">
        <v>923</v>
      </c>
      <c r="C9220" s="35">
        <v>3</v>
      </c>
    </row>
    <row r="9221" spans="1:3">
      <c r="A9221" t="s">
        <v>840</v>
      </c>
      <c r="B9221" s="2" t="s">
        <v>924</v>
      </c>
      <c r="C9221" s="35">
        <v>3</v>
      </c>
    </row>
    <row r="9222" spans="1:3">
      <c r="A9222" t="s">
        <v>840</v>
      </c>
      <c r="B9222" s="2" t="s">
        <v>892</v>
      </c>
      <c r="C9222" s="35">
        <v>19</v>
      </c>
    </row>
    <row r="9223" spans="1:3">
      <c r="A9223" t="s">
        <v>840</v>
      </c>
      <c r="B9223" s="2" t="s">
        <v>893</v>
      </c>
      <c r="C9223" s="35">
        <v>19</v>
      </c>
    </row>
    <row r="9224" spans="1:3">
      <c r="A9224" t="s">
        <v>840</v>
      </c>
      <c r="B9224" s="2" t="s">
        <v>894</v>
      </c>
      <c r="C9224" s="35">
        <v>19</v>
      </c>
    </row>
    <row r="9225" spans="1:3">
      <c r="A9225" t="s">
        <v>840</v>
      </c>
      <c r="B9225" s="2" t="s">
        <v>895</v>
      </c>
      <c r="C9225" s="35">
        <v>3</v>
      </c>
    </row>
    <row r="9226" spans="1:3">
      <c r="A9226" t="s">
        <v>840</v>
      </c>
      <c r="B9226" s="2" t="s">
        <v>896</v>
      </c>
      <c r="C9226" s="35">
        <v>3</v>
      </c>
    </row>
    <row r="9227" spans="1:3">
      <c r="A9227" t="s">
        <v>840</v>
      </c>
      <c r="B9227" s="2" t="s">
        <v>819</v>
      </c>
      <c r="C9227" s="35">
        <v>1</v>
      </c>
    </row>
    <row r="9228" spans="1:3">
      <c r="A9228" t="s">
        <v>840</v>
      </c>
      <c r="B9228" s="2" t="s">
        <v>897</v>
      </c>
      <c r="C9228" s="35">
        <v>3</v>
      </c>
    </row>
    <row r="9229" spans="1:3">
      <c r="A9229" t="s">
        <v>840</v>
      </c>
      <c r="B9229" s="2" t="s">
        <v>925</v>
      </c>
      <c r="C9229" s="35">
        <v>28</v>
      </c>
    </row>
    <row r="9230" spans="1:3">
      <c r="A9230" t="s">
        <v>840</v>
      </c>
      <c r="B9230" s="2" t="s">
        <v>899</v>
      </c>
      <c r="C9230" s="35">
        <v>21</v>
      </c>
    </row>
    <row r="9231" spans="1:3">
      <c r="A9231" t="s">
        <v>840</v>
      </c>
      <c r="B9231" s="2" t="s">
        <v>900</v>
      </c>
      <c r="C9231" s="35">
        <v>3</v>
      </c>
    </row>
    <row r="9232" spans="1:3">
      <c r="A9232" t="s">
        <v>840</v>
      </c>
      <c r="B9232" s="2" t="s">
        <v>841</v>
      </c>
      <c r="C9232" s="35">
        <v>1</v>
      </c>
    </row>
    <row r="9233" spans="1:3">
      <c r="A9233" t="s">
        <v>840</v>
      </c>
      <c r="B9233" s="2" t="s">
        <v>842</v>
      </c>
      <c r="C9233" s="35">
        <v>1</v>
      </c>
    </row>
    <row r="9234" spans="1:3">
      <c r="A9234" t="s">
        <v>840</v>
      </c>
      <c r="B9234" s="2" t="s">
        <v>901</v>
      </c>
      <c r="C9234" s="35">
        <v>3</v>
      </c>
    </row>
    <row r="9235" spans="1:3">
      <c r="A9235" t="s">
        <v>840</v>
      </c>
      <c r="B9235" s="2" t="s">
        <v>912</v>
      </c>
      <c r="C9235" s="35">
        <v>22</v>
      </c>
    </row>
    <row r="9236" spans="1:3">
      <c r="A9236" t="s">
        <v>840</v>
      </c>
      <c r="B9236" s="2" t="s">
        <v>854</v>
      </c>
      <c r="C9236" s="35">
        <v>3</v>
      </c>
    </row>
    <row r="9237" spans="1:3">
      <c r="A9237" t="s">
        <v>840</v>
      </c>
      <c r="B9237" s="2" t="s">
        <v>868</v>
      </c>
      <c r="C9237" s="35">
        <v>5</v>
      </c>
    </row>
    <row r="9238" spans="1:3">
      <c r="A9238" t="s">
        <v>840</v>
      </c>
      <c r="B9238" s="2" t="s">
        <v>926</v>
      </c>
      <c r="C9238" s="35">
        <v>28</v>
      </c>
    </row>
    <row r="9239" spans="1:3">
      <c r="A9239" t="s">
        <v>840</v>
      </c>
      <c r="B9239" s="2" t="s">
        <v>913</v>
      </c>
      <c r="C9239" s="35">
        <v>26</v>
      </c>
    </row>
    <row r="9240" spans="1:3">
      <c r="A9240" t="s">
        <v>900</v>
      </c>
      <c r="B9240" s="2" t="s">
        <v>879</v>
      </c>
      <c r="C9240" s="35">
        <v>3</v>
      </c>
    </row>
    <row r="9241" spans="1:3">
      <c r="A9241" t="s">
        <v>900</v>
      </c>
      <c r="B9241" s="2" t="s">
        <v>914</v>
      </c>
      <c r="C9241" s="35">
        <v>9</v>
      </c>
    </row>
    <row r="9242" spans="1:3">
      <c r="A9242" t="s">
        <v>900</v>
      </c>
      <c r="B9242" s="2" t="s">
        <v>915</v>
      </c>
      <c r="C9242" s="35">
        <v>1</v>
      </c>
    </row>
    <row r="9243" spans="1:3">
      <c r="A9243" t="s">
        <v>900</v>
      </c>
      <c r="B9243" s="2" t="s">
        <v>906</v>
      </c>
      <c r="C9243" s="35">
        <v>9</v>
      </c>
    </row>
    <row r="9244" spans="1:3">
      <c r="A9244" t="s">
        <v>900</v>
      </c>
      <c r="B9244" s="2" t="s">
        <v>907</v>
      </c>
      <c r="C9244" s="35">
        <v>22</v>
      </c>
    </row>
    <row r="9245" spans="1:3">
      <c r="A9245" t="s">
        <v>900</v>
      </c>
      <c r="B9245" s="2" t="s">
        <v>908</v>
      </c>
      <c r="C9245" s="35">
        <v>23</v>
      </c>
    </row>
    <row r="9246" spans="1:3">
      <c r="A9246" t="s">
        <v>900</v>
      </c>
      <c r="B9246" s="2" t="s">
        <v>663</v>
      </c>
      <c r="C9246" s="35">
        <v>1</v>
      </c>
    </row>
    <row r="9247" spans="1:3">
      <c r="A9247" t="s">
        <v>900</v>
      </c>
      <c r="B9247" s="2" t="s">
        <v>916</v>
      </c>
      <c r="C9247" s="35">
        <v>3</v>
      </c>
    </row>
    <row r="9248" spans="1:3">
      <c r="A9248" t="s">
        <v>900</v>
      </c>
      <c r="B9248" s="2" t="s">
        <v>882</v>
      </c>
      <c r="C9248" s="35">
        <v>3</v>
      </c>
    </row>
    <row r="9249" spans="1:3">
      <c r="A9249" t="s">
        <v>900</v>
      </c>
      <c r="B9249" s="2" t="s">
        <v>883</v>
      </c>
      <c r="C9249" s="35">
        <v>3</v>
      </c>
    </row>
    <row r="9250" spans="1:3">
      <c r="A9250" t="s">
        <v>900</v>
      </c>
      <c r="B9250" s="2" t="s">
        <v>884</v>
      </c>
      <c r="C9250" s="35">
        <v>3</v>
      </c>
    </row>
    <row r="9251" spans="1:3">
      <c r="A9251" t="s">
        <v>900</v>
      </c>
      <c r="B9251" s="2" t="s">
        <v>917</v>
      </c>
      <c r="C9251" s="35">
        <v>27</v>
      </c>
    </row>
    <row r="9252" spans="1:3">
      <c r="A9252" t="s">
        <v>900</v>
      </c>
      <c r="B9252" s="2" t="s">
        <v>885</v>
      </c>
      <c r="C9252" s="35">
        <v>3</v>
      </c>
    </row>
    <row r="9253" spans="1:3">
      <c r="A9253" t="s">
        <v>900</v>
      </c>
      <c r="B9253" s="2" t="s">
        <v>918</v>
      </c>
      <c r="C9253" s="35">
        <v>28</v>
      </c>
    </row>
    <row r="9254" spans="1:3">
      <c r="A9254" t="s">
        <v>900</v>
      </c>
      <c r="B9254" s="2" t="s">
        <v>919</v>
      </c>
      <c r="C9254" s="35">
        <v>28</v>
      </c>
    </row>
    <row r="9255" spans="1:3">
      <c r="A9255" t="s">
        <v>900</v>
      </c>
      <c r="B9255" s="2" t="s">
        <v>729</v>
      </c>
      <c r="C9255" s="35">
        <v>1</v>
      </c>
    </row>
    <row r="9256" spans="1:3">
      <c r="A9256" t="s">
        <v>900</v>
      </c>
      <c r="B9256" s="2" t="s">
        <v>920</v>
      </c>
      <c r="C9256" s="35">
        <v>3</v>
      </c>
    </row>
    <row r="9257" spans="1:3">
      <c r="A9257" t="s">
        <v>900</v>
      </c>
      <c r="B9257" s="2" t="s">
        <v>921</v>
      </c>
      <c r="C9257" s="35">
        <v>27</v>
      </c>
    </row>
    <row r="9258" spans="1:3">
      <c r="A9258" t="s">
        <v>900</v>
      </c>
      <c r="B9258" s="2" t="s">
        <v>762</v>
      </c>
      <c r="C9258" s="35">
        <v>3</v>
      </c>
    </row>
    <row r="9259" spans="1:3">
      <c r="A9259" t="s">
        <v>900</v>
      </c>
      <c r="B9259" s="2" t="s">
        <v>890</v>
      </c>
      <c r="C9259" s="35">
        <v>1</v>
      </c>
    </row>
    <row r="9260" spans="1:3">
      <c r="A9260" t="s">
        <v>900</v>
      </c>
      <c r="B9260" s="2" t="s">
        <v>922</v>
      </c>
      <c r="C9260" s="35">
        <v>3</v>
      </c>
    </row>
    <row r="9261" spans="1:3">
      <c r="A9261" t="s">
        <v>900</v>
      </c>
      <c r="B9261" s="2" t="s">
        <v>923</v>
      </c>
      <c r="C9261" s="35">
        <v>3</v>
      </c>
    </row>
    <row r="9262" spans="1:3">
      <c r="A9262" t="s">
        <v>900</v>
      </c>
      <c r="B9262" s="2" t="s">
        <v>924</v>
      </c>
      <c r="C9262" s="35">
        <v>3</v>
      </c>
    </row>
    <row r="9263" spans="1:3">
      <c r="A9263" t="s">
        <v>900</v>
      </c>
      <c r="B9263" s="2" t="s">
        <v>892</v>
      </c>
      <c r="C9263" s="35">
        <v>19</v>
      </c>
    </row>
    <row r="9264" spans="1:3">
      <c r="A9264" t="s">
        <v>900</v>
      </c>
      <c r="B9264" s="2" t="s">
        <v>893</v>
      </c>
      <c r="C9264" s="35">
        <v>19</v>
      </c>
    </row>
    <row r="9265" spans="1:3">
      <c r="A9265" t="s">
        <v>900</v>
      </c>
      <c r="B9265" s="2" t="s">
        <v>894</v>
      </c>
      <c r="C9265" s="35">
        <v>19</v>
      </c>
    </row>
    <row r="9266" spans="1:3">
      <c r="A9266" t="s">
        <v>900</v>
      </c>
      <c r="B9266" s="2" t="s">
        <v>895</v>
      </c>
      <c r="C9266" s="35">
        <v>3</v>
      </c>
    </row>
    <row r="9267" spans="1:3">
      <c r="A9267" t="s">
        <v>900</v>
      </c>
      <c r="B9267" s="2" t="s">
        <v>896</v>
      </c>
      <c r="C9267" s="35">
        <v>3</v>
      </c>
    </row>
    <row r="9268" spans="1:3">
      <c r="A9268" t="s">
        <v>900</v>
      </c>
      <c r="B9268" s="2" t="s">
        <v>819</v>
      </c>
      <c r="C9268" s="35">
        <v>1</v>
      </c>
    </row>
    <row r="9269" spans="1:3">
      <c r="A9269" t="s">
        <v>900</v>
      </c>
      <c r="B9269" s="2" t="s">
        <v>897</v>
      </c>
      <c r="C9269" s="35">
        <v>3</v>
      </c>
    </row>
    <row r="9270" spans="1:3">
      <c r="A9270" t="s">
        <v>900</v>
      </c>
      <c r="B9270" s="2" t="s">
        <v>925</v>
      </c>
      <c r="C9270" s="35">
        <v>28</v>
      </c>
    </row>
    <row r="9271" spans="1:3">
      <c r="A9271" t="s">
        <v>900</v>
      </c>
      <c r="B9271" s="2" t="s">
        <v>899</v>
      </c>
      <c r="C9271" s="35">
        <v>21</v>
      </c>
    </row>
    <row r="9272" spans="1:3">
      <c r="A9272" t="s">
        <v>900</v>
      </c>
      <c r="B9272" s="2" t="s">
        <v>901</v>
      </c>
      <c r="C9272" s="35">
        <v>3</v>
      </c>
    </row>
    <row r="9273" spans="1:3">
      <c r="A9273" t="s">
        <v>900</v>
      </c>
      <c r="B9273" s="2" t="s">
        <v>912</v>
      </c>
      <c r="C9273" s="35">
        <v>22</v>
      </c>
    </row>
    <row r="9274" spans="1:3">
      <c r="A9274" t="s">
        <v>900</v>
      </c>
      <c r="B9274" s="2" t="s">
        <v>854</v>
      </c>
      <c r="C9274" s="35">
        <v>3</v>
      </c>
    </row>
    <row r="9275" spans="1:3">
      <c r="A9275" t="s">
        <v>900</v>
      </c>
      <c r="B9275" s="2" t="s">
        <v>868</v>
      </c>
      <c r="C9275" s="35">
        <v>5</v>
      </c>
    </row>
    <row r="9276" spans="1:3">
      <c r="A9276" t="s">
        <v>900</v>
      </c>
      <c r="B9276" s="2" t="s">
        <v>926</v>
      </c>
      <c r="C9276" s="35">
        <v>28</v>
      </c>
    </row>
    <row r="9277" spans="1:3">
      <c r="A9277" t="s">
        <v>841</v>
      </c>
      <c r="B9277" s="2" t="s">
        <v>879</v>
      </c>
      <c r="C9277" s="35">
        <v>3</v>
      </c>
    </row>
    <row r="9278" spans="1:3">
      <c r="A9278" t="s">
        <v>841</v>
      </c>
      <c r="B9278" s="2" t="s">
        <v>914</v>
      </c>
      <c r="C9278" s="35">
        <v>9</v>
      </c>
    </row>
    <row r="9279" spans="1:3">
      <c r="A9279" t="s">
        <v>841</v>
      </c>
      <c r="B9279" s="2" t="s">
        <v>915</v>
      </c>
      <c r="C9279" s="35">
        <v>1</v>
      </c>
    </row>
    <row r="9280" spans="1:3">
      <c r="A9280" t="s">
        <v>841</v>
      </c>
      <c r="B9280" s="2" t="s">
        <v>906</v>
      </c>
      <c r="C9280" s="35">
        <v>9</v>
      </c>
    </row>
    <row r="9281" spans="1:3">
      <c r="A9281" t="s">
        <v>841</v>
      </c>
      <c r="B9281" s="2" t="s">
        <v>907</v>
      </c>
      <c r="C9281" s="35">
        <v>22</v>
      </c>
    </row>
    <row r="9282" spans="1:3">
      <c r="A9282" t="s">
        <v>841</v>
      </c>
      <c r="B9282" s="2" t="s">
        <v>908</v>
      </c>
      <c r="C9282" s="35">
        <v>23</v>
      </c>
    </row>
    <row r="9283" spans="1:3">
      <c r="A9283" t="s">
        <v>841</v>
      </c>
      <c r="B9283" s="2" t="s">
        <v>621</v>
      </c>
      <c r="C9283" s="35">
        <v>1</v>
      </c>
    </row>
    <row r="9284" spans="1:3">
      <c r="A9284" t="s">
        <v>841</v>
      </c>
      <c r="B9284" s="2" t="s">
        <v>663</v>
      </c>
      <c r="C9284" s="35">
        <v>1</v>
      </c>
    </row>
    <row r="9285" spans="1:3">
      <c r="A9285" t="s">
        <v>841</v>
      </c>
      <c r="B9285" s="2" t="s">
        <v>916</v>
      </c>
      <c r="C9285" s="35">
        <v>3</v>
      </c>
    </row>
    <row r="9286" spans="1:3">
      <c r="A9286" t="s">
        <v>841</v>
      </c>
      <c r="B9286" s="2" t="s">
        <v>882</v>
      </c>
      <c r="C9286" s="35">
        <v>3</v>
      </c>
    </row>
    <row r="9287" spans="1:3">
      <c r="A9287" t="s">
        <v>841</v>
      </c>
      <c r="B9287" s="2" t="s">
        <v>883</v>
      </c>
      <c r="C9287" s="35">
        <v>3</v>
      </c>
    </row>
    <row r="9288" spans="1:3">
      <c r="A9288" t="s">
        <v>841</v>
      </c>
      <c r="B9288" s="2" t="s">
        <v>884</v>
      </c>
      <c r="C9288" s="35">
        <v>3</v>
      </c>
    </row>
    <row r="9289" spans="1:3">
      <c r="A9289" t="s">
        <v>841</v>
      </c>
      <c r="B9289" s="2" t="s">
        <v>917</v>
      </c>
      <c r="C9289" s="35">
        <v>27</v>
      </c>
    </row>
    <row r="9290" spans="1:3">
      <c r="A9290" t="s">
        <v>841</v>
      </c>
      <c r="B9290" s="2" t="s">
        <v>885</v>
      </c>
      <c r="C9290" s="35">
        <v>3</v>
      </c>
    </row>
    <row r="9291" spans="1:3">
      <c r="A9291" t="s">
        <v>841</v>
      </c>
      <c r="B9291" s="2" t="s">
        <v>918</v>
      </c>
      <c r="C9291" s="35">
        <v>28</v>
      </c>
    </row>
    <row r="9292" spans="1:3">
      <c r="A9292" t="s">
        <v>841</v>
      </c>
      <c r="B9292" s="2" t="s">
        <v>919</v>
      </c>
      <c r="C9292" s="35">
        <v>28</v>
      </c>
    </row>
    <row r="9293" spans="1:3">
      <c r="A9293" t="s">
        <v>841</v>
      </c>
      <c r="B9293" s="2" t="s">
        <v>729</v>
      </c>
      <c r="C9293" s="35">
        <v>1</v>
      </c>
    </row>
    <row r="9294" spans="1:3">
      <c r="A9294" t="s">
        <v>841</v>
      </c>
      <c r="B9294" s="2" t="s">
        <v>920</v>
      </c>
      <c r="C9294" s="35">
        <v>3</v>
      </c>
    </row>
    <row r="9295" spans="1:3">
      <c r="A9295" t="s">
        <v>841</v>
      </c>
      <c r="B9295" s="2" t="s">
        <v>921</v>
      </c>
      <c r="C9295" s="35">
        <v>27</v>
      </c>
    </row>
    <row r="9296" spans="1:3">
      <c r="A9296" t="s">
        <v>841</v>
      </c>
      <c r="B9296" s="2" t="s">
        <v>508</v>
      </c>
      <c r="C9296" s="35">
        <v>1</v>
      </c>
    </row>
    <row r="9297" spans="1:3">
      <c r="A9297" t="s">
        <v>841</v>
      </c>
      <c r="B9297" s="2" t="s">
        <v>762</v>
      </c>
      <c r="C9297" s="35">
        <v>3</v>
      </c>
    </row>
    <row r="9298" spans="1:3">
      <c r="A9298" t="s">
        <v>841</v>
      </c>
      <c r="B9298" s="2" t="s">
        <v>890</v>
      </c>
      <c r="C9298" s="35">
        <v>1</v>
      </c>
    </row>
    <row r="9299" spans="1:3">
      <c r="A9299" t="s">
        <v>841</v>
      </c>
      <c r="B9299" s="2" t="s">
        <v>922</v>
      </c>
      <c r="C9299" s="35">
        <v>3</v>
      </c>
    </row>
    <row r="9300" spans="1:3">
      <c r="A9300" t="s">
        <v>841</v>
      </c>
      <c r="B9300" s="2" t="s">
        <v>923</v>
      </c>
      <c r="C9300" s="35">
        <v>3</v>
      </c>
    </row>
    <row r="9301" spans="1:3">
      <c r="A9301" t="s">
        <v>841</v>
      </c>
      <c r="B9301" s="2" t="s">
        <v>924</v>
      </c>
      <c r="C9301" s="35">
        <v>3</v>
      </c>
    </row>
    <row r="9302" spans="1:3">
      <c r="A9302" t="s">
        <v>841</v>
      </c>
      <c r="B9302" s="2" t="s">
        <v>892</v>
      </c>
      <c r="C9302" s="35">
        <v>19</v>
      </c>
    </row>
    <row r="9303" spans="1:3">
      <c r="A9303" t="s">
        <v>841</v>
      </c>
      <c r="B9303" s="2" t="s">
        <v>893</v>
      </c>
      <c r="C9303" s="35">
        <v>19</v>
      </c>
    </row>
    <row r="9304" spans="1:3">
      <c r="A9304" t="s">
        <v>841</v>
      </c>
      <c r="B9304" s="2" t="s">
        <v>894</v>
      </c>
      <c r="C9304" s="35">
        <v>19</v>
      </c>
    </row>
    <row r="9305" spans="1:3">
      <c r="A9305" t="s">
        <v>841</v>
      </c>
      <c r="B9305" s="2" t="s">
        <v>895</v>
      </c>
      <c r="C9305" s="35">
        <v>3</v>
      </c>
    </row>
    <row r="9306" spans="1:3">
      <c r="A9306" t="s">
        <v>841</v>
      </c>
      <c r="B9306" s="2" t="s">
        <v>896</v>
      </c>
      <c r="C9306" s="35">
        <v>3</v>
      </c>
    </row>
    <row r="9307" spans="1:3">
      <c r="A9307" t="s">
        <v>841</v>
      </c>
      <c r="B9307" s="2" t="s">
        <v>819</v>
      </c>
      <c r="C9307" s="35">
        <v>1</v>
      </c>
    </row>
    <row r="9308" spans="1:3">
      <c r="A9308" t="s">
        <v>841</v>
      </c>
      <c r="B9308" s="2" t="s">
        <v>897</v>
      </c>
      <c r="C9308" s="35">
        <v>3</v>
      </c>
    </row>
    <row r="9309" spans="1:3">
      <c r="A9309" t="s">
        <v>841</v>
      </c>
      <c r="B9309" s="2" t="s">
        <v>925</v>
      </c>
      <c r="C9309" s="35">
        <v>28</v>
      </c>
    </row>
    <row r="9310" spans="1:3">
      <c r="A9310" t="s">
        <v>841</v>
      </c>
      <c r="B9310" s="2" t="s">
        <v>899</v>
      </c>
      <c r="C9310" s="35">
        <v>21</v>
      </c>
    </row>
    <row r="9311" spans="1:3">
      <c r="A9311" t="s">
        <v>841</v>
      </c>
      <c r="B9311" s="2" t="s">
        <v>900</v>
      </c>
      <c r="C9311" s="35">
        <v>3</v>
      </c>
    </row>
    <row r="9312" spans="1:3">
      <c r="A9312" t="s">
        <v>841</v>
      </c>
      <c r="B9312" s="2" t="s">
        <v>841</v>
      </c>
      <c r="C9312" s="35">
        <v>1</v>
      </c>
    </row>
    <row r="9313" spans="1:3">
      <c r="A9313" t="s">
        <v>841</v>
      </c>
      <c r="B9313" s="2" t="s">
        <v>842</v>
      </c>
      <c r="C9313" s="35">
        <v>1</v>
      </c>
    </row>
    <row r="9314" spans="1:3">
      <c r="A9314" t="s">
        <v>841</v>
      </c>
      <c r="B9314" s="2" t="s">
        <v>901</v>
      </c>
      <c r="C9314" s="35">
        <v>3</v>
      </c>
    </row>
    <row r="9315" spans="1:3">
      <c r="A9315" t="s">
        <v>841</v>
      </c>
      <c r="B9315" s="2" t="s">
        <v>912</v>
      </c>
      <c r="C9315" s="35">
        <v>22</v>
      </c>
    </row>
    <row r="9316" spans="1:3">
      <c r="A9316" t="s">
        <v>841</v>
      </c>
      <c r="B9316" s="2" t="s">
        <v>854</v>
      </c>
      <c r="C9316" s="35">
        <v>3</v>
      </c>
    </row>
    <row r="9317" spans="1:3">
      <c r="A9317" t="s">
        <v>841</v>
      </c>
      <c r="B9317" s="2" t="s">
        <v>868</v>
      </c>
      <c r="C9317" s="35">
        <v>5</v>
      </c>
    </row>
    <row r="9318" spans="1:3">
      <c r="A9318" t="s">
        <v>841</v>
      </c>
      <c r="B9318" s="2" t="s">
        <v>926</v>
      </c>
      <c r="C9318" s="35">
        <v>28</v>
      </c>
    </row>
    <row r="9319" spans="1:3">
      <c r="A9319" t="s">
        <v>842</v>
      </c>
      <c r="B9319" s="2" t="s">
        <v>914</v>
      </c>
      <c r="C9319" s="35">
        <v>9</v>
      </c>
    </row>
    <row r="9320" spans="1:3">
      <c r="A9320" t="s">
        <v>842</v>
      </c>
      <c r="B9320" s="2" t="s">
        <v>915</v>
      </c>
      <c r="C9320" s="35">
        <v>1</v>
      </c>
    </row>
    <row r="9321" spans="1:3">
      <c r="A9321" t="s">
        <v>842</v>
      </c>
      <c r="B9321" s="2" t="s">
        <v>906</v>
      </c>
      <c r="C9321" s="35">
        <v>9</v>
      </c>
    </row>
    <row r="9322" spans="1:3">
      <c r="A9322" t="s">
        <v>842</v>
      </c>
      <c r="B9322" s="2" t="s">
        <v>907</v>
      </c>
      <c r="C9322" s="35">
        <v>22</v>
      </c>
    </row>
    <row r="9323" spans="1:3">
      <c r="A9323" t="s">
        <v>842</v>
      </c>
      <c r="B9323" s="2" t="s">
        <v>908</v>
      </c>
      <c r="C9323" s="35">
        <v>23</v>
      </c>
    </row>
    <row r="9324" spans="1:3">
      <c r="A9324" t="s">
        <v>842</v>
      </c>
      <c r="B9324" s="2" t="s">
        <v>619</v>
      </c>
      <c r="C9324" s="35">
        <v>1</v>
      </c>
    </row>
    <row r="9325" spans="1:3">
      <c r="A9325" t="s">
        <v>842</v>
      </c>
      <c r="B9325" s="2" t="s">
        <v>663</v>
      </c>
      <c r="C9325" s="35">
        <v>1</v>
      </c>
    </row>
    <row r="9326" spans="1:3">
      <c r="A9326" t="s">
        <v>842</v>
      </c>
      <c r="B9326" s="2" t="s">
        <v>916</v>
      </c>
      <c r="C9326" s="35">
        <v>3</v>
      </c>
    </row>
    <row r="9327" spans="1:3">
      <c r="A9327" t="s">
        <v>842</v>
      </c>
      <c r="B9327" s="2" t="s">
        <v>882</v>
      </c>
      <c r="C9327" s="35">
        <v>3</v>
      </c>
    </row>
    <row r="9328" spans="1:3">
      <c r="A9328" t="s">
        <v>842</v>
      </c>
      <c r="B9328" s="2" t="s">
        <v>883</v>
      </c>
      <c r="C9328" s="35">
        <v>3</v>
      </c>
    </row>
    <row r="9329" spans="1:3">
      <c r="A9329" t="s">
        <v>842</v>
      </c>
      <c r="B9329" s="2" t="s">
        <v>884</v>
      </c>
      <c r="C9329" s="35">
        <v>3</v>
      </c>
    </row>
    <row r="9330" spans="1:3">
      <c r="A9330" t="s">
        <v>842</v>
      </c>
      <c r="B9330" s="2" t="s">
        <v>917</v>
      </c>
      <c r="C9330" s="35">
        <v>27</v>
      </c>
    </row>
    <row r="9331" spans="1:3">
      <c r="A9331" t="s">
        <v>842</v>
      </c>
      <c r="B9331" s="2" t="s">
        <v>885</v>
      </c>
      <c r="C9331" s="35">
        <v>3</v>
      </c>
    </row>
    <row r="9332" spans="1:3">
      <c r="A9332" t="s">
        <v>842</v>
      </c>
      <c r="B9332" s="2" t="s">
        <v>918</v>
      </c>
      <c r="C9332" s="35">
        <v>28</v>
      </c>
    </row>
    <row r="9333" spans="1:3">
      <c r="A9333" t="s">
        <v>842</v>
      </c>
      <c r="B9333" s="2" t="s">
        <v>919</v>
      </c>
      <c r="C9333" s="35">
        <v>28</v>
      </c>
    </row>
    <row r="9334" spans="1:3">
      <c r="A9334" t="s">
        <v>842</v>
      </c>
      <c r="B9334" s="2" t="s">
        <v>729</v>
      </c>
      <c r="C9334" s="35">
        <v>1</v>
      </c>
    </row>
    <row r="9335" spans="1:3">
      <c r="A9335" t="s">
        <v>842</v>
      </c>
      <c r="B9335" s="2" t="s">
        <v>920</v>
      </c>
      <c r="C9335" s="35">
        <v>3</v>
      </c>
    </row>
    <row r="9336" spans="1:3">
      <c r="A9336" t="s">
        <v>842</v>
      </c>
      <c r="B9336" s="2" t="s">
        <v>921</v>
      </c>
      <c r="C9336" s="35">
        <v>27</v>
      </c>
    </row>
    <row r="9337" spans="1:3">
      <c r="A9337" t="s">
        <v>842</v>
      </c>
      <c r="B9337" s="2" t="s">
        <v>762</v>
      </c>
      <c r="C9337" s="35">
        <v>3</v>
      </c>
    </row>
    <row r="9338" spans="1:3">
      <c r="A9338" t="s">
        <v>842</v>
      </c>
      <c r="B9338" s="2" t="s">
        <v>890</v>
      </c>
      <c r="C9338" s="35">
        <v>1</v>
      </c>
    </row>
    <row r="9339" spans="1:3">
      <c r="A9339" t="s">
        <v>842</v>
      </c>
      <c r="B9339" s="2" t="s">
        <v>922</v>
      </c>
      <c r="C9339" s="35">
        <v>3</v>
      </c>
    </row>
    <row r="9340" spans="1:3">
      <c r="A9340" t="s">
        <v>842</v>
      </c>
      <c r="B9340" s="2" t="s">
        <v>923</v>
      </c>
      <c r="C9340" s="35">
        <v>3</v>
      </c>
    </row>
    <row r="9341" spans="1:3">
      <c r="A9341" t="s">
        <v>842</v>
      </c>
      <c r="B9341" s="2" t="s">
        <v>924</v>
      </c>
      <c r="C9341" s="35">
        <v>3</v>
      </c>
    </row>
    <row r="9342" spans="1:3">
      <c r="A9342" t="s">
        <v>842</v>
      </c>
      <c r="B9342" s="2" t="s">
        <v>892</v>
      </c>
      <c r="C9342" s="35">
        <v>19</v>
      </c>
    </row>
    <row r="9343" spans="1:3">
      <c r="A9343" t="s">
        <v>842</v>
      </c>
      <c r="B9343" s="2" t="s">
        <v>893</v>
      </c>
      <c r="C9343" s="35">
        <v>19</v>
      </c>
    </row>
    <row r="9344" spans="1:3">
      <c r="A9344" t="s">
        <v>842</v>
      </c>
      <c r="B9344" s="2" t="s">
        <v>894</v>
      </c>
      <c r="C9344" s="35">
        <v>19</v>
      </c>
    </row>
    <row r="9345" spans="1:3">
      <c r="A9345" t="s">
        <v>842</v>
      </c>
      <c r="B9345" s="2" t="s">
        <v>895</v>
      </c>
      <c r="C9345" s="35">
        <v>3</v>
      </c>
    </row>
    <row r="9346" spans="1:3">
      <c r="A9346" t="s">
        <v>842</v>
      </c>
      <c r="B9346" s="2" t="s">
        <v>896</v>
      </c>
      <c r="C9346" s="35">
        <v>3</v>
      </c>
    </row>
    <row r="9347" spans="1:3">
      <c r="A9347" t="s">
        <v>842</v>
      </c>
      <c r="B9347" s="2" t="s">
        <v>819</v>
      </c>
      <c r="C9347" s="35">
        <v>1</v>
      </c>
    </row>
    <row r="9348" spans="1:3">
      <c r="A9348" t="s">
        <v>842</v>
      </c>
      <c r="B9348" s="2" t="s">
        <v>897</v>
      </c>
      <c r="C9348" s="35">
        <v>3</v>
      </c>
    </row>
    <row r="9349" spans="1:3">
      <c r="A9349" t="s">
        <v>842</v>
      </c>
      <c r="B9349" s="2" t="s">
        <v>925</v>
      </c>
      <c r="C9349" s="35">
        <v>28</v>
      </c>
    </row>
    <row r="9350" spans="1:3">
      <c r="A9350" t="s">
        <v>842</v>
      </c>
      <c r="B9350" s="2" t="s">
        <v>899</v>
      </c>
      <c r="C9350" s="35">
        <v>21</v>
      </c>
    </row>
    <row r="9351" spans="1:3">
      <c r="A9351" t="s">
        <v>842</v>
      </c>
      <c r="B9351" s="2" t="s">
        <v>900</v>
      </c>
      <c r="C9351" s="35">
        <v>3</v>
      </c>
    </row>
    <row r="9352" spans="1:3">
      <c r="A9352" t="s">
        <v>842</v>
      </c>
      <c r="B9352" s="2" t="s">
        <v>841</v>
      </c>
      <c r="C9352" s="35">
        <v>1</v>
      </c>
    </row>
    <row r="9353" spans="1:3">
      <c r="A9353" t="s">
        <v>842</v>
      </c>
      <c r="B9353" s="2" t="s">
        <v>842</v>
      </c>
      <c r="C9353" s="35">
        <v>1</v>
      </c>
    </row>
    <row r="9354" spans="1:3">
      <c r="A9354" t="s">
        <v>842</v>
      </c>
      <c r="B9354" s="2" t="s">
        <v>901</v>
      </c>
      <c r="C9354" s="35">
        <v>3</v>
      </c>
    </row>
    <row r="9355" spans="1:3">
      <c r="A9355" t="s">
        <v>842</v>
      </c>
      <c r="B9355" s="2" t="s">
        <v>912</v>
      </c>
      <c r="C9355" s="35">
        <v>22</v>
      </c>
    </row>
    <row r="9356" spans="1:3">
      <c r="A9356" t="s">
        <v>842</v>
      </c>
      <c r="B9356" s="2" t="s">
        <v>854</v>
      </c>
      <c r="C9356" s="35">
        <v>3</v>
      </c>
    </row>
    <row r="9357" spans="1:3">
      <c r="A9357" t="s">
        <v>842</v>
      </c>
      <c r="B9357" s="2" t="s">
        <v>868</v>
      </c>
      <c r="C9357" s="35">
        <v>5</v>
      </c>
    </row>
    <row r="9358" spans="1:3">
      <c r="A9358" t="s">
        <v>842</v>
      </c>
      <c r="B9358" s="2" t="s">
        <v>926</v>
      </c>
      <c r="C9358" s="35">
        <v>28</v>
      </c>
    </row>
    <row r="9359" spans="1:3">
      <c r="A9359" t="s">
        <v>843</v>
      </c>
      <c r="B9359" s="2" t="s">
        <v>879</v>
      </c>
      <c r="C9359" s="35">
        <v>3</v>
      </c>
    </row>
    <row r="9360" spans="1:3">
      <c r="A9360" t="s">
        <v>843</v>
      </c>
      <c r="B9360" s="2" t="s">
        <v>914</v>
      </c>
      <c r="C9360" s="35">
        <v>9</v>
      </c>
    </row>
    <row r="9361" spans="1:3">
      <c r="A9361" t="s">
        <v>843</v>
      </c>
      <c r="B9361" s="2" t="s">
        <v>915</v>
      </c>
      <c r="C9361" s="35">
        <v>1</v>
      </c>
    </row>
    <row r="9362" spans="1:3">
      <c r="A9362" t="s">
        <v>843</v>
      </c>
      <c r="B9362" s="2" t="s">
        <v>906</v>
      </c>
      <c r="C9362" s="35">
        <v>9</v>
      </c>
    </row>
    <row r="9363" spans="1:3">
      <c r="A9363" t="s">
        <v>843</v>
      </c>
      <c r="B9363" s="2" t="s">
        <v>907</v>
      </c>
      <c r="C9363" s="35">
        <v>22</v>
      </c>
    </row>
    <row r="9364" spans="1:3">
      <c r="A9364" t="s">
        <v>843</v>
      </c>
      <c r="B9364" s="2" t="s">
        <v>908</v>
      </c>
      <c r="C9364" s="35">
        <v>23</v>
      </c>
    </row>
    <row r="9365" spans="1:3">
      <c r="A9365" t="s">
        <v>843</v>
      </c>
      <c r="B9365" s="2" t="s">
        <v>619</v>
      </c>
      <c r="C9365" s="35">
        <v>1</v>
      </c>
    </row>
    <row r="9366" spans="1:3">
      <c r="A9366" t="s">
        <v>843</v>
      </c>
      <c r="B9366" s="2" t="s">
        <v>663</v>
      </c>
      <c r="C9366" s="35">
        <v>1</v>
      </c>
    </row>
    <row r="9367" spans="1:3">
      <c r="A9367" t="s">
        <v>843</v>
      </c>
      <c r="B9367" s="2" t="s">
        <v>916</v>
      </c>
      <c r="C9367" s="35">
        <v>3</v>
      </c>
    </row>
    <row r="9368" spans="1:3">
      <c r="A9368" t="s">
        <v>843</v>
      </c>
      <c r="B9368" s="2" t="s">
        <v>882</v>
      </c>
      <c r="C9368" s="35">
        <v>3</v>
      </c>
    </row>
    <row r="9369" spans="1:3">
      <c r="A9369" t="s">
        <v>843</v>
      </c>
      <c r="B9369" s="2" t="s">
        <v>883</v>
      </c>
      <c r="C9369" s="35">
        <v>3</v>
      </c>
    </row>
    <row r="9370" spans="1:3">
      <c r="A9370" t="s">
        <v>843</v>
      </c>
      <c r="B9370" s="2" t="s">
        <v>884</v>
      </c>
      <c r="C9370" s="35">
        <v>3</v>
      </c>
    </row>
    <row r="9371" spans="1:3">
      <c r="A9371" t="s">
        <v>843</v>
      </c>
      <c r="B9371" s="2" t="s">
        <v>917</v>
      </c>
      <c r="C9371" s="35">
        <v>27</v>
      </c>
    </row>
    <row r="9372" spans="1:3">
      <c r="A9372" t="s">
        <v>843</v>
      </c>
      <c r="B9372" s="2" t="s">
        <v>885</v>
      </c>
      <c r="C9372" s="35">
        <v>3</v>
      </c>
    </row>
    <row r="9373" spans="1:3">
      <c r="A9373" t="s">
        <v>843</v>
      </c>
      <c r="B9373" s="2" t="s">
        <v>918</v>
      </c>
      <c r="C9373" s="35">
        <v>28</v>
      </c>
    </row>
    <row r="9374" spans="1:3">
      <c r="A9374" t="s">
        <v>843</v>
      </c>
      <c r="B9374" s="2" t="s">
        <v>919</v>
      </c>
      <c r="C9374" s="35">
        <v>28</v>
      </c>
    </row>
    <row r="9375" spans="1:3">
      <c r="A9375" t="s">
        <v>843</v>
      </c>
      <c r="B9375" s="2" t="s">
        <v>729</v>
      </c>
      <c r="C9375" s="35">
        <v>1</v>
      </c>
    </row>
    <row r="9376" spans="1:3">
      <c r="A9376" t="s">
        <v>843</v>
      </c>
      <c r="B9376" s="2" t="s">
        <v>920</v>
      </c>
      <c r="C9376" s="35">
        <v>3</v>
      </c>
    </row>
    <row r="9377" spans="1:3">
      <c r="A9377" t="s">
        <v>843</v>
      </c>
      <c r="B9377" s="2" t="s">
        <v>921</v>
      </c>
      <c r="C9377" s="35">
        <v>27</v>
      </c>
    </row>
    <row r="9378" spans="1:3">
      <c r="A9378" t="s">
        <v>843</v>
      </c>
      <c r="B9378" s="2" t="s">
        <v>762</v>
      </c>
      <c r="C9378" s="35">
        <v>3</v>
      </c>
    </row>
    <row r="9379" spans="1:3">
      <c r="A9379" t="s">
        <v>843</v>
      </c>
      <c r="B9379" s="2" t="s">
        <v>890</v>
      </c>
      <c r="C9379" s="35">
        <v>1</v>
      </c>
    </row>
    <row r="9380" spans="1:3">
      <c r="A9380" t="s">
        <v>843</v>
      </c>
      <c r="B9380" s="2" t="s">
        <v>922</v>
      </c>
      <c r="C9380" s="35">
        <v>3</v>
      </c>
    </row>
    <row r="9381" spans="1:3">
      <c r="A9381" t="s">
        <v>843</v>
      </c>
      <c r="B9381" s="2" t="s">
        <v>923</v>
      </c>
      <c r="C9381" s="35">
        <v>3</v>
      </c>
    </row>
    <row r="9382" spans="1:3">
      <c r="A9382" t="s">
        <v>843</v>
      </c>
      <c r="B9382" s="2" t="s">
        <v>924</v>
      </c>
      <c r="C9382" s="35">
        <v>3</v>
      </c>
    </row>
    <row r="9383" spans="1:3">
      <c r="A9383" t="s">
        <v>843</v>
      </c>
      <c r="B9383" s="2" t="s">
        <v>892</v>
      </c>
      <c r="C9383" s="35">
        <v>19</v>
      </c>
    </row>
    <row r="9384" spans="1:3">
      <c r="A9384" t="s">
        <v>843</v>
      </c>
      <c r="B9384" s="2" t="s">
        <v>893</v>
      </c>
      <c r="C9384" s="35">
        <v>19</v>
      </c>
    </row>
    <row r="9385" spans="1:3">
      <c r="A9385" t="s">
        <v>843</v>
      </c>
      <c r="B9385" s="2" t="s">
        <v>894</v>
      </c>
      <c r="C9385" s="35">
        <v>19</v>
      </c>
    </row>
    <row r="9386" spans="1:3">
      <c r="A9386" t="s">
        <v>843</v>
      </c>
      <c r="B9386" s="2" t="s">
        <v>895</v>
      </c>
      <c r="C9386" s="35">
        <v>3</v>
      </c>
    </row>
    <row r="9387" spans="1:3">
      <c r="A9387" t="s">
        <v>843</v>
      </c>
      <c r="B9387" s="2" t="s">
        <v>896</v>
      </c>
      <c r="C9387" s="35">
        <v>3</v>
      </c>
    </row>
    <row r="9388" spans="1:3">
      <c r="A9388" t="s">
        <v>843</v>
      </c>
      <c r="B9388" s="2" t="s">
        <v>819</v>
      </c>
      <c r="C9388" s="35">
        <v>1</v>
      </c>
    </row>
    <row r="9389" spans="1:3">
      <c r="A9389" t="s">
        <v>843</v>
      </c>
      <c r="B9389" s="2" t="s">
        <v>897</v>
      </c>
      <c r="C9389" s="35">
        <v>3</v>
      </c>
    </row>
    <row r="9390" spans="1:3">
      <c r="A9390" t="s">
        <v>843</v>
      </c>
      <c r="B9390" s="2" t="s">
        <v>925</v>
      </c>
      <c r="C9390" s="35">
        <v>28</v>
      </c>
    </row>
    <row r="9391" spans="1:3">
      <c r="A9391" t="s">
        <v>843</v>
      </c>
      <c r="B9391" s="2" t="s">
        <v>899</v>
      </c>
      <c r="C9391" s="35">
        <v>21</v>
      </c>
    </row>
    <row r="9392" spans="1:3">
      <c r="A9392" t="s">
        <v>843</v>
      </c>
      <c r="B9392" s="2" t="s">
        <v>900</v>
      </c>
      <c r="C9392" s="35">
        <v>3</v>
      </c>
    </row>
    <row r="9393" spans="1:3">
      <c r="A9393" t="s">
        <v>843</v>
      </c>
      <c r="B9393" s="2" t="s">
        <v>841</v>
      </c>
      <c r="C9393" s="35">
        <v>1</v>
      </c>
    </row>
    <row r="9394" spans="1:3">
      <c r="A9394" t="s">
        <v>843</v>
      </c>
      <c r="B9394" s="2" t="s">
        <v>842</v>
      </c>
      <c r="C9394" s="35">
        <v>1</v>
      </c>
    </row>
    <row r="9395" spans="1:3">
      <c r="A9395" t="s">
        <v>843</v>
      </c>
      <c r="B9395" s="2" t="s">
        <v>901</v>
      </c>
      <c r="C9395" s="35">
        <v>3</v>
      </c>
    </row>
    <row r="9396" spans="1:3">
      <c r="A9396" t="s">
        <v>843</v>
      </c>
      <c r="B9396" s="2" t="s">
        <v>912</v>
      </c>
      <c r="C9396" s="35">
        <v>22</v>
      </c>
    </row>
    <row r="9397" spans="1:3">
      <c r="A9397" t="s">
        <v>843</v>
      </c>
      <c r="B9397" s="2" t="s">
        <v>854</v>
      </c>
      <c r="C9397" s="35">
        <v>3</v>
      </c>
    </row>
    <row r="9398" spans="1:3">
      <c r="A9398" t="s">
        <v>843</v>
      </c>
      <c r="B9398" s="2" t="s">
        <v>868</v>
      </c>
      <c r="C9398" s="35">
        <v>5</v>
      </c>
    </row>
    <row r="9399" spans="1:3">
      <c r="A9399" t="s">
        <v>843</v>
      </c>
      <c r="B9399" s="2" t="s">
        <v>926</v>
      </c>
      <c r="C9399" s="35">
        <v>28</v>
      </c>
    </row>
    <row r="9400" spans="1:3">
      <c r="A9400" t="s">
        <v>844</v>
      </c>
      <c r="B9400" s="2" t="s">
        <v>879</v>
      </c>
      <c r="C9400" s="35">
        <v>3</v>
      </c>
    </row>
    <row r="9401" spans="1:3">
      <c r="A9401" t="s">
        <v>844</v>
      </c>
      <c r="B9401" s="2" t="s">
        <v>606</v>
      </c>
      <c r="C9401" s="35">
        <v>1</v>
      </c>
    </row>
    <row r="9402" spans="1:3">
      <c r="A9402" t="s">
        <v>844</v>
      </c>
      <c r="B9402" s="2" t="s">
        <v>906</v>
      </c>
      <c r="C9402" s="35">
        <v>9</v>
      </c>
    </row>
    <row r="9403" spans="1:3">
      <c r="A9403" t="s">
        <v>844</v>
      </c>
      <c r="B9403" s="2" t="s">
        <v>880</v>
      </c>
      <c r="C9403" s="35">
        <v>8</v>
      </c>
    </row>
    <row r="9404" spans="1:3">
      <c r="A9404" t="s">
        <v>844</v>
      </c>
      <c r="B9404" s="2" t="s">
        <v>907</v>
      </c>
      <c r="C9404" s="35">
        <v>22</v>
      </c>
    </row>
    <row r="9405" spans="1:3">
      <c r="A9405" t="s">
        <v>844</v>
      </c>
      <c r="B9405" s="2" t="s">
        <v>908</v>
      </c>
      <c r="C9405" s="35">
        <v>23</v>
      </c>
    </row>
    <row r="9406" spans="1:3">
      <c r="A9406" t="s">
        <v>844</v>
      </c>
      <c r="B9406" s="2" t="s">
        <v>619</v>
      </c>
      <c r="C9406" s="35">
        <v>1</v>
      </c>
    </row>
    <row r="9407" spans="1:3">
      <c r="A9407" t="s">
        <v>844</v>
      </c>
      <c r="B9407" s="2" t="s">
        <v>706</v>
      </c>
      <c r="C9407" s="35">
        <v>11</v>
      </c>
    </row>
    <row r="9408" spans="1:3">
      <c r="A9408" t="s">
        <v>844</v>
      </c>
      <c r="B9408" s="2" t="s">
        <v>729</v>
      </c>
      <c r="C9408" s="35">
        <v>1</v>
      </c>
    </row>
    <row r="9409" spans="1:3">
      <c r="A9409" t="s">
        <v>844</v>
      </c>
      <c r="B9409" s="2" t="s">
        <v>909</v>
      </c>
      <c r="C9409" s="35">
        <v>24</v>
      </c>
    </row>
    <row r="9410" spans="1:3">
      <c r="A9410" t="s">
        <v>844</v>
      </c>
      <c r="B9410" s="2" t="s">
        <v>890</v>
      </c>
      <c r="C9410" s="35">
        <v>1</v>
      </c>
    </row>
    <row r="9411" spans="1:3">
      <c r="A9411" t="s">
        <v>844</v>
      </c>
      <c r="B9411" s="2" t="s">
        <v>922</v>
      </c>
      <c r="C9411" s="35">
        <v>3</v>
      </c>
    </row>
    <row r="9412" spans="1:3">
      <c r="A9412" t="s">
        <v>844</v>
      </c>
      <c r="B9412" s="2" t="s">
        <v>923</v>
      </c>
      <c r="C9412" s="35">
        <v>3</v>
      </c>
    </row>
    <row r="9413" spans="1:3">
      <c r="A9413" t="s">
        <v>844</v>
      </c>
      <c r="B9413" s="2" t="s">
        <v>924</v>
      </c>
      <c r="C9413" s="35">
        <v>3</v>
      </c>
    </row>
    <row r="9414" spans="1:3">
      <c r="A9414" t="s">
        <v>844</v>
      </c>
      <c r="B9414" s="2" t="s">
        <v>910</v>
      </c>
      <c r="C9414" s="35">
        <v>1</v>
      </c>
    </row>
    <row r="9415" spans="1:3">
      <c r="A9415" t="s">
        <v>844</v>
      </c>
      <c r="B9415" s="2" t="s">
        <v>911</v>
      </c>
      <c r="C9415" s="35">
        <v>25</v>
      </c>
    </row>
    <row r="9416" spans="1:3">
      <c r="A9416" t="s">
        <v>844</v>
      </c>
      <c r="B9416" s="2" t="s">
        <v>892</v>
      </c>
      <c r="C9416" s="35">
        <v>19</v>
      </c>
    </row>
    <row r="9417" spans="1:3">
      <c r="A9417" t="s">
        <v>844</v>
      </c>
      <c r="B9417" s="2" t="s">
        <v>893</v>
      </c>
      <c r="C9417" s="35">
        <v>19</v>
      </c>
    </row>
    <row r="9418" spans="1:3">
      <c r="A9418" t="s">
        <v>844</v>
      </c>
      <c r="B9418" s="2" t="s">
        <v>894</v>
      </c>
      <c r="C9418" s="35">
        <v>19</v>
      </c>
    </row>
    <row r="9419" spans="1:3">
      <c r="A9419" t="s">
        <v>844</v>
      </c>
      <c r="B9419" s="2" t="s">
        <v>819</v>
      </c>
      <c r="C9419" s="35">
        <v>1</v>
      </c>
    </row>
    <row r="9420" spans="1:3">
      <c r="A9420" t="s">
        <v>844</v>
      </c>
      <c r="B9420" s="2" t="s">
        <v>898</v>
      </c>
      <c r="C9420" s="35">
        <v>20</v>
      </c>
    </row>
    <row r="9421" spans="1:3">
      <c r="A9421" t="s">
        <v>844</v>
      </c>
      <c r="B9421" s="2" t="s">
        <v>900</v>
      </c>
      <c r="C9421" s="35">
        <v>3</v>
      </c>
    </row>
    <row r="9422" spans="1:3">
      <c r="A9422" t="s">
        <v>844</v>
      </c>
      <c r="B9422" s="2" t="s">
        <v>841</v>
      </c>
      <c r="C9422" s="35">
        <v>1</v>
      </c>
    </row>
    <row r="9423" spans="1:3">
      <c r="A9423" t="s">
        <v>844</v>
      </c>
      <c r="B9423" s="2" t="s">
        <v>842</v>
      </c>
      <c r="C9423" s="35">
        <v>1</v>
      </c>
    </row>
    <row r="9424" spans="1:3">
      <c r="A9424" t="s">
        <v>844</v>
      </c>
      <c r="B9424" s="2" t="s">
        <v>912</v>
      </c>
      <c r="C9424" s="35">
        <v>22</v>
      </c>
    </row>
    <row r="9425" spans="1:3">
      <c r="A9425" t="s">
        <v>844</v>
      </c>
      <c r="B9425" s="2" t="s">
        <v>913</v>
      </c>
      <c r="C9425" s="35">
        <v>26</v>
      </c>
    </row>
    <row r="9426" spans="1:3">
      <c r="A9426" t="s">
        <v>901</v>
      </c>
      <c r="B9426" s="2" t="s">
        <v>914</v>
      </c>
      <c r="C9426" s="35">
        <v>9</v>
      </c>
    </row>
    <row r="9427" spans="1:3">
      <c r="A9427" t="s">
        <v>901</v>
      </c>
      <c r="B9427" s="2" t="s">
        <v>915</v>
      </c>
      <c r="C9427" s="35">
        <v>1</v>
      </c>
    </row>
    <row r="9428" spans="1:3">
      <c r="A9428" t="s">
        <v>901</v>
      </c>
      <c r="B9428" s="2" t="s">
        <v>906</v>
      </c>
      <c r="C9428" s="35">
        <v>9</v>
      </c>
    </row>
    <row r="9429" spans="1:3">
      <c r="A9429" t="s">
        <v>901</v>
      </c>
      <c r="B9429" s="2" t="s">
        <v>907</v>
      </c>
      <c r="C9429" s="35">
        <v>22</v>
      </c>
    </row>
    <row r="9430" spans="1:3">
      <c r="A9430" t="s">
        <v>901</v>
      </c>
      <c r="B9430" s="2" t="s">
        <v>908</v>
      </c>
      <c r="C9430" s="35">
        <v>23</v>
      </c>
    </row>
    <row r="9431" spans="1:3">
      <c r="A9431" t="s">
        <v>901</v>
      </c>
      <c r="B9431" s="2" t="s">
        <v>619</v>
      </c>
      <c r="C9431" s="35">
        <v>1</v>
      </c>
    </row>
    <row r="9432" spans="1:3">
      <c r="A9432" t="s">
        <v>901</v>
      </c>
      <c r="B9432" s="2" t="s">
        <v>663</v>
      </c>
      <c r="C9432" s="35">
        <v>1</v>
      </c>
    </row>
    <row r="9433" spans="1:3">
      <c r="A9433" t="s">
        <v>901</v>
      </c>
      <c r="B9433" s="2" t="s">
        <v>916</v>
      </c>
      <c r="C9433" s="35">
        <v>3</v>
      </c>
    </row>
    <row r="9434" spans="1:3">
      <c r="A9434" t="s">
        <v>901</v>
      </c>
      <c r="B9434" s="2" t="s">
        <v>882</v>
      </c>
      <c r="C9434" s="35">
        <v>3</v>
      </c>
    </row>
    <row r="9435" spans="1:3">
      <c r="A9435" t="s">
        <v>901</v>
      </c>
      <c r="B9435" s="2" t="s">
        <v>883</v>
      </c>
      <c r="C9435" s="35">
        <v>3</v>
      </c>
    </row>
    <row r="9436" spans="1:3">
      <c r="A9436" t="s">
        <v>901</v>
      </c>
      <c r="B9436" s="2" t="s">
        <v>884</v>
      </c>
      <c r="C9436" s="35">
        <v>3</v>
      </c>
    </row>
    <row r="9437" spans="1:3">
      <c r="A9437" t="s">
        <v>901</v>
      </c>
      <c r="B9437" s="2" t="s">
        <v>917</v>
      </c>
      <c r="C9437" s="35">
        <v>27</v>
      </c>
    </row>
    <row r="9438" spans="1:3">
      <c r="A9438" t="s">
        <v>901</v>
      </c>
      <c r="B9438" s="2" t="s">
        <v>885</v>
      </c>
      <c r="C9438" s="35">
        <v>3</v>
      </c>
    </row>
    <row r="9439" spans="1:3">
      <c r="A9439" t="s">
        <v>901</v>
      </c>
      <c r="B9439" s="2" t="s">
        <v>918</v>
      </c>
      <c r="C9439" s="35">
        <v>28</v>
      </c>
    </row>
    <row r="9440" spans="1:3">
      <c r="A9440" t="s">
        <v>901</v>
      </c>
      <c r="B9440" s="2" t="s">
        <v>919</v>
      </c>
      <c r="C9440" s="35">
        <v>28</v>
      </c>
    </row>
    <row r="9441" spans="1:3">
      <c r="A9441" t="s">
        <v>901</v>
      </c>
      <c r="B9441" s="2" t="s">
        <v>729</v>
      </c>
      <c r="C9441" s="35">
        <v>1</v>
      </c>
    </row>
    <row r="9442" spans="1:3">
      <c r="A9442" t="s">
        <v>901</v>
      </c>
      <c r="B9442" s="2" t="s">
        <v>920</v>
      </c>
      <c r="C9442" s="35">
        <v>3</v>
      </c>
    </row>
    <row r="9443" spans="1:3">
      <c r="A9443" t="s">
        <v>901</v>
      </c>
      <c r="B9443" s="2" t="s">
        <v>921</v>
      </c>
      <c r="C9443" s="35">
        <v>27</v>
      </c>
    </row>
    <row r="9444" spans="1:3">
      <c r="A9444" t="s">
        <v>901</v>
      </c>
      <c r="B9444" s="2" t="s">
        <v>762</v>
      </c>
      <c r="C9444" s="35">
        <v>3</v>
      </c>
    </row>
    <row r="9445" spans="1:3">
      <c r="A9445" t="s">
        <v>901</v>
      </c>
      <c r="B9445" s="2" t="s">
        <v>890</v>
      </c>
      <c r="C9445" s="35">
        <v>1</v>
      </c>
    </row>
    <row r="9446" spans="1:3">
      <c r="A9446" t="s">
        <v>901</v>
      </c>
      <c r="B9446" s="2" t="s">
        <v>922</v>
      </c>
      <c r="C9446" s="35">
        <v>3</v>
      </c>
    </row>
    <row r="9447" spans="1:3">
      <c r="A9447" t="s">
        <v>901</v>
      </c>
      <c r="B9447" s="2" t="s">
        <v>923</v>
      </c>
      <c r="C9447" s="35">
        <v>3</v>
      </c>
    </row>
    <row r="9448" spans="1:3">
      <c r="A9448" t="s">
        <v>901</v>
      </c>
      <c r="B9448" s="2" t="s">
        <v>924</v>
      </c>
      <c r="C9448" s="35">
        <v>3</v>
      </c>
    </row>
    <row r="9449" spans="1:3">
      <c r="A9449" t="s">
        <v>901</v>
      </c>
      <c r="B9449" s="2" t="s">
        <v>892</v>
      </c>
      <c r="C9449" s="35">
        <v>19</v>
      </c>
    </row>
    <row r="9450" spans="1:3">
      <c r="A9450" t="s">
        <v>901</v>
      </c>
      <c r="B9450" s="2" t="s">
        <v>893</v>
      </c>
      <c r="C9450" s="35">
        <v>19</v>
      </c>
    </row>
    <row r="9451" spans="1:3">
      <c r="A9451" t="s">
        <v>901</v>
      </c>
      <c r="B9451" s="2" t="s">
        <v>894</v>
      </c>
      <c r="C9451" s="35">
        <v>19</v>
      </c>
    </row>
    <row r="9452" spans="1:3">
      <c r="A9452" t="s">
        <v>901</v>
      </c>
      <c r="B9452" s="2" t="s">
        <v>895</v>
      </c>
      <c r="C9452" s="35">
        <v>3</v>
      </c>
    </row>
    <row r="9453" spans="1:3">
      <c r="A9453" t="s">
        <v>901</v>
      </c>
      <c r="B9453" s="2" t="s">
        <v>896</v>
      </c>
      <c r="C9453" s="35">
        <v>3</v>
      </c>
    </row>
    <row r="9454" spans="1:3">
      <c r="A9454" t="s">
        <v>901</v>
      </c>
      <c r="B9454" s="2" t="s">
        <v>819</v>
      </c>
      <c r="C9454" s="35">
        <v>1</v>
      </c>
    </row>
    <row r="9455" spans="1:3">
      <c r="A9455" t="s">
        <v>901</v>
      </c>
      <c r="B9455" s="2" t="s">
        <v>897</v>
      </c>
      <c r="C9455" s="35">
        <v>3</v>
      </c>
    </row>
    <row r="9456" spans="1:3">
      <c r="A9456" t="s">
        <v>901</v>
      </c>
      <c r="B9456" s="2" t="s">
        <v>925</v>
      </c>
      <c r="C9456" s="35">
        <v>28</v>
      </c>
    </row>
    <row r="9457" spans="1:3">
      <c r="A9457" t="s">
        <v>901</v>
      </c>
      <c r="B9457" s="2" t="s">
        <v>899</v>
      </c>
      <c r="C9457" s="35">
        <v>21</v>
      </c>
    </row>
    <row r="9458" spans="1:3">
      <c r="A9458" t="s">
        <v>901</v>
      </c>
      <c r="B9458" s="2" t="s">
        <v>900</v>
      </c>
      <c r="C9458" s="35">
        <v>3</v>
      </c>
    </row>
    <row r="9459" spans="1:3">
      <c r="A9459" t="s">
        <v>901</v>
      </c>
      <c r="B9459" s="2" t="s">
        <v>841</v>
      </c>
      <c r="C9459" s="35">
        <v>1</v>
      </c>
    </row>
    <row r="9460" spans="1:3">
      <c r="A9460" t="s">
        <v>901</v>
      </c>
      <c r="B9460" s="2" t="s">
        <v>842</v>
      </c>
      <c r="C9460" s="35">
        <v>1</v>
      </c>
    </row>
    <row r="9461" spans="1:3">
      <c r="A9461" t="s">
        <v>901</v>
      </c>
      <c r="B9461" s="2" t="s">
        <v>901</v>
      </c>
      <c r="C9461" s="35">
        <v>3</v>
      </c>
    </row>
    <row r="9462" spans="1:3">
      <c r="A9462" t="s">
        <v>901</v>
      </c>
      <c r="B9462" s="2" t="s">
        <v>912</v>
      </c>
      <c r="C9462" s="35">
        <v>22</v>
      </c>
    </row>
    <row r="9463" spans="1:3">
      <c r="A9463" t="s">
        <v>901</v>
      </c>
      <c r="B9463" s="2" t="s">
        <v>854</v>
      </c>
      <c r="C9463" s="35">
        <v>3</v>
      </c>
    </row>
    <row r="9464" spans="1:3">
      <c r="A9464" t="s">
        <v>901</v>
      </c>
      <c r="B9464" s="2" t="s">
        <v>868</v>
      </c>
      <c r="C9464" s="35">
        <v>5</v>
      </c>
    </row>
    <row r="9465" spans="1:3">
      <c r="A9465" t="s">
        <v>901</v>
      </c>
      <c r="B9465" s="2" t="s">
        <v>926</v>
      </c>
      <c r="C9465" s="35">
        <v>28</v>
      </c>
    </row>
    <row r="9466" spans="1:3">
      <c r="A9466" t="s">
        <v>845</v>
      </c>
      <c r="B9466" s="2" t="s">
        <v>879</v>
      </c>
      <c r="C9466" s="35">
        <v>3</v>
      </c>
    </row>
    <row r="9467" spans="1:3">
      <c r="A9467" t="s">
        <v>845</v>
      </c>
      <c r="B9467" s="2" t="s">
        <v>914</v>
      </c>
      <c r="C9467" s="35">
        <v>9</v>
      </c>
    </row>
    <row r="9468" spans="1:3">
      <c r="A9468" t="s">
        <v>845</v>
      </c>
      <c r="B9468" s="2" t="s">
        <v>915</v>
      </c>
      <c r="C9468" s="35">
        <v>1</v>
      </c>
    </row>
    <row r="9469" spans="1:3">
      <c r="A9469" t="s">
        <v>845</v>
      </c>
      <c r="B9469" s="2" t="s">
        <v>906</v>
      </c>
      <c r="C9469" s="35">
        <v>9</v>
      </c>
    </row>
    <row r="9470" spans="1:3">
      <c r="A9470" t="s">
        <v>845</v>
      </c>
      <c r="B9470" s="2" t="s">
        <v>907</v>
      </c>
      <c r="C9470" s="35">
        <v>22</v>
      </c>
    </row>
    <row r="9471" spans="1:3">
      <c r="A9471" t="s">
        <v>845</v>
      </c>
      <c r="B9471" s="2" t="s">
        <v>908</v>
      </c>
      <c r="C9471" s="35">
        <v>23</v>
      </c>
    </row>
    <row r="9472" spans="1:3">
      <c r="A9472" t="s">
        <v>845</v>
      </c>
      <c r="B9472" s="2" t="s">
        <v>619</v>
      </c>
      <c r="C9472" s="35">
        <v>1</v>
      </c>
    </row>
    <row r="9473" spans="1:3">
      <c r="A9473" t="s">
        <v>845</v>
      </c>
      <c r="B9473" s="2" t="s">
        <v>663</v>
      </c>
      <c r="C9473" s="35">
        <v>1</v>
      </c>
    </row>
    <row r="9474" spans="1:3">
      <c r="A9474" t="s">
        <v>845</v>
      </c>
      <c r="B9474" s="2" t="s">
        <v>916</v>
      </c>
      <c r="C9474" s="35">
        <v>3</v>
      </c>
    </row>
    <row r="9475" spans="1:3">
      <c r="A9475" t="s">
        <v>845</v>
      </c>
      <c r="B9475" s="2" t="s">
        <v>882</v>
      </c>
      <c r="C9475" s="35">
        <v>3</v>
      </c>
    </row>
    <row r="9476" spans="1:3">
      <c r="A9476" t="s">
        <v>845</v>
      </c>
      <c r="B9476" s="2" t="s">
        <v>883</v>
      </c>
      <c r="C9476" s="35">
        <v>3</v>
      </c>
    </row>
    <row r="9477" spans="1:3">
      <c r="A9477" t="s">
        <v>845</v>
      </c>
      <c r="B9477" s="2" t="s">
        <v>884</v>
      </c>
      <c r="C9477" s="35">
        <v>3</v>
      </c>
    </row>
    <row r="9478" spans="1:3">
      <c r="A9478" t="s">
        <v>845</v>
      </c>
      <c r="B9478" s="2" t="s">
        <v>917</v>
      </c>
      <c r="C9478" s="35">
        <v>27</v>
      </c>
    </row>
    <row r="9479" spans="1:3">
      <c r="A9479" t="s">
        <v>845</v>
      </c>
      <c r="B9479" s="2" t="s">
        <v>885</v>
      </c>
      <c r="C9479" s="35">
        <v>3</v>
      </c>
    </row>
    <row r="9480" spans="1:3">
      <c r="A9480" t="s">
        <v>845</v>
      </c>
      <c r="B9480" s="2" t="s">
        <v>918</v>
      </c>
      <c r="C9480" s="35">
        <v>28</v>
      </c>
    </row>
    <row r="9481" spans="1:3">
      <c r="A9481" t="s">
        <v>845</v>
      </c>
      <c r="B9481" s="2" t="s">
        <v>919</v>
      </c>
      <c r="C9481" s="35">
        <v>28</v>
      </c>
    </row>
    <row r="9482" spans="1:3">
      <c r="A9482" t="s">
        <v>845</v>
      </c>
      <c r="B9482" s="2" t="s">
        <v>729</v>
      </c>
      <c r="C9482" s="35">
        <v>1</v>
      </c>
    </row>
    <row r="9483" spans="1:3">
      <c r="A9483" t="s">
        <v>845</v>
      </c>
      <c r="B9483" s="2" t="s">
        <v>920</v>
      </c>
      <c r="C9483" s="35">
        <v>3</v>
      </c>
    </row>
    <row r="9484" spans="1:3">
      <c r="A9484" t="s">
        <v>845</v>
      </c>
      <c r="B9484" s="2" t="s">
        <v>921</v>
      </c>
      <c r="C9484" s="35">
        <v>27</v>
      </c>
    </row>
    <row r="9485" spans="1:3">
      <c r="A9485" t="s">
        <v>845</v>
      </c>
      <c r="B9485" s="2" t="s">
        <v>762</v>
      </c>
      <c r="C9485" s="35">
        <v>3</v>
      </c>
    </row>
    <row r="9486" spans="1:3">
      <c r="A9486" t="s">
        <v>845</v>
      </c>
      <c r="B9486" s="2" t="s">
        <v>890</v>
      </c>
      <c r="C9486" s="35">
        <v>1</v>
      </c>
    </row>
    <row r="9487" spans="1:3">
      <c r="A9487" t="s">
        <v>845</v>
      </c>
      <c r="B9487" s="2" t="s">
        <v>922</v>
      </c>
      <c r="C9487" s="35">
        <v>3</v>
      </c>
    </row>
    <row r="9488" spans="1:3">
      <c r="A9488" t="s">
        <v>845</v>
      </c>
      <c r="B9488" s="2" t="s">
        <v>923</v>
      </c>
      <c r="C9488" s="35">
        <v>3</v>
      </c>
    </row>
    <row r="9489" spans="1:3">
      <c r="A9489" t="s">
        <v>845</v>
      </c>
      <c r="B9489" s="2" t="s">
        <v>924</v>
      </c>
      <c r="C9489" s="35">
        <v>3</v>
      </c>
    </row>
    <row r="9490" spans="1:3">
      <c r="A9490" t="s">
        <v>845</v>
      </c>
      <c r="B9490" s="2" t="s">
        <v>892</v>
      </c>
      <c r="C9490" s="35">
        <v>19</v>
      </c>
    </row>
    <row r="9491" spans="1:3">
      <c r="A9491" t="s">
        <v>845</v>
      </c>
      <c r="B9491" s="2" t="s">
        <v>893</v>
      </c>
      <c r="C9491" s="35">
        <v>19</v>
      </c>
    </row>
    <row r="9492" spans="1:3">
      <c r="A9492" t="s">
        <v>845</v>
      </c>
      <c r="B9492" s="2" t="s">
        <v>894</v>
      </c>
      <c r="C9492" s="35">
        <v>19</v>
      </c>
    </row>
    <row r="9493" spans="1:3">
      <c r="A9493" t="s">
        <v>845</v>
      </c>
      <c r="B9493" s="2" t="s">
        <v>895</v>
      </c>
      <c r="C9493" s="35">
        <v>3</v>
      </c>
    </row>
    <row r="9494" spans="1:3">
      <c r="A9494" t="s">
        <v>845</v>
      </c>
      <c r="B9494" s="2" t="s">
        <v>896</v>
      </c>
      <c r="C9494" s="35">
        <v>3</v>
      </c>
    </row>
    <row r="9495" spans="1:3">
      <c r="A9495" t="s">
        <v>845</v>
      </c>
      <c r="B9495" s="2" t="s">
        <v>819</v>
      </c>
      <c r="C9495" s="35">
        <v>1</v>
      </c>
    </row>
    <row r="9496" spans="1:3">
      <c r="A9496" t="s">
        <v>845</v>
      </c>
      <c r="B9496" s="2" t="s">
        <v>897</v>
      </c>
      <c r="C9496" s="35">
        <v>3</v>
      </c>
    </row>
    <row r="9497" spans="1:3">
      <c r="A9497" t="s">
        <v>845</v>
      </c>
      <c r="B9497" s="2" t="s">
        <v>925</v>
      </c>
      <c r="C9497" s="35">
        <v>28</v>
      </c>
    </row>
    <row r="9498" spans="1:3">
      <c r="A9498" t="s">
        <v>845</v>
      </c>
      <c r="B9498" s="2" t="s">
        <v>899</v>
      </c>
      <c r="C9498" s="35">
        <v>21</v>
      </c>
    </row>
    <row r="9499" spans="1:3">
      <c r="A9499" t="s">
        <v>845</v>
      </c>
      <c r="B9499" s="2" t="s">
        <v>900</v>
      </c>
      <c r="C9499" s="35">
        <v>3</v>
      </c>
    </row>
    <row r="9500" spans="1:3">
      <c r="A9500" t="s">
        <v>845</v>
      </c>
      <c r="B9500" s="2" t="s">
        <v>841</v>
      </c>
      <c r="C9500" s="35">
        <v>1</v>
      </c>
    </row>
    <row r="9501" spans="1:3">
      <c r="A9501" t="s">
        <v>845</v>
      </c>
      <c r="B9501" s="2" t="s">
        <v>842</v>
      </c>
      <c r="C9501" s="35">
        <v>1</v>
      </c>
    </row>
    <row r="9502" spans="1:3">
      <c r="A9502" t="s">
        <v>845</v>
      </c>
      <c r="B9502" s="2" t="s">
        <v>901</v>
      </c>
      <c r="C9502" s="35">
        <v>3</v>
      </c>
    </row>
    <row r="9503" spans="1:3">
      <c r="A9503" t="s">
        <v>845</v>
      </c>
      <c r="B9503" s="2" t="s">
        <v>912</v>
      </c>
      <c r="C9503" s="35">
        <v>22</v>
      </c>
    </row>
    <row r="9504" spans="1:3">
      <c r="A9504" t="s">
        <v>845</v>
      </c>
      <c r="B9504" s="2" t="s">
        <v>854</v>
      </c>
      <c r="C9504" s="35">
        <v>3</v>
      </c>
    </row>
    <row r="9505" spans="1:3">
      <c r="A9505" t="s">
        <v>845</v>
      </c>
      <c r="B9505" s="2" t="s">
        <v>868</v>
      </c>
      <c r="C9505" s="35">
        <v>5</v>
      </c>
    </row>
    <row r="9506" spans="1:3">
      <c r="A9506" t="s">
        <v>845</v>
      </c>
      <c r="B9506" s="2" t="s">
        <v>926</v>
      </c>
      <c r="C9506" s="35">
        <v>28</v>
      </c>
    </row>
    <row r="9507" spans="1:3">
      <c r="A9507" t="s">
        <v>846</v>
      </c>
      <c r="B9507" s="2" t="s">
        <v>879</v>
      </c>
      <c r="C9507" s="35">
        <v>3</v>
      </c>
    </row>
    <row r="9508" spans="1:3">
      <c r="A9508" t="s">
        <v>846</v>
      </c>
      <c r="B9508" s="2" t="s">
        <v>606</v>
      </c>
      <c r="C9508" s="35">
        <v>1</v>
      </c>
    </row>
    <row r="9509" spans="1:3">
      <c r="A9509" t="s">
        <v>846</v>
      </c>
      <c r="B9509" s="2" t="s">
        <v>880</v>
      </c>
      <c r="C9509" s="35">
        <v>8</v>
      </c>
    </row>
    <row r="9510" spans="1:3">
      <c r="A9510" t="s">
        <v>846</v>
      </c>
      <c r="B9510" s="2" t="s">
        <v>908</v>
      </c>
      <c r="C9510" s="35">
        <v>23</v>
      </c>
    </row>
    <row r="9511" spans="1:3">
      <c r="A9511" t="s">
        <v>846</v>
      </c>
      <c r="B9511" s="2" t="s">
        <v>619</v>
      </c>
      <c r="C9511" s="35">
        <v>1</v>
      </c>
    </row>
    <row r="9512" spans="1:3">
      <c r="A9512" t="s">
        <v>846</v>
      </c>
      <c r="B9512" s="2" t="s">
        <v>648</v>
      </c>
      <c r="C9512" s="35">
        <v>5</v>
      </c>
    </row>
    <row r="9513" spans="1:3">
      <c r="A9513" t="s">
        <v>846</v>
      </c>
      <c r="B9513" s="2" t="s">
        <v>706</v>
      </c>
      <c r="C9513" s="35">
        <v>11</v>
      </c>
    </row>
    <row r="9514" spans="1:3">
      <c r="A9514" t="s">
        <v>846</v>
      </c>
      <c r="B9514" s="2" t="s">
        <v>729</v>
      </c>
      <c r="C9514" s="35">
        <v>1</v>
      </c>
    </row>
    <row r="9515" spans="1:3">
      <c r="A9515" t="s">
        <v>846</v>
      </c>
      <c r="B9515" s="2" t="s">
        <v>909</v>
      </c>
      <c r="C9515" s="35">
        <v>24</v>
      </c>
    </row>
    <row r="9516" spans="1:3">
      <c r="A9516" t="s">
        <v>846</v>
      </c>
      <c r="B9516" s="2" t="s">
        <v>890</v>
      </c>
      <c r="C9516" s="35">
        <v>1</v>
      </c>
    </row>
    <row r="9517" spans="1:3">
      <c r="A9517" t="s">
        <v>846</v>
      </c>
      <c r="B9517" s="2" t="s">
        <v>911</v>
      </c>
      <c r="C9517" s="35">
        <v>25</v>
      </c>
    </row>
    <row r="9518" spans="1:3">
      <c r="A9518" t="s">
        <v>846</v>
      </c>
      <c r="B9518" s="2" t="s">
        <v>892</v>
      </c>
      <c r="C9518" s="35">
        <v>19</v>
      </c>
    </row>
    <row r="9519" spans="1:3">
      <c r="A9519" t="s">
        <v>846</v>
      </c>
      <c r="B9519" s="2" t="s">
        <v>893</v>
      </c>
      <c r="C9519" s="35">
        <v>19</v>
      </c>
    </row>
    <row r="9520" spans="1:3">
      <c r="A9520" t="s">
        <v>846</v>
      </c>
      <c r="B9520" s="2" t="s">
        <v>894</v>
      </c>
      <c r="C9520" s="35">
        <v>19</v>
      </c>
    </row>
    <row r="9521" spans="1:3">
      <c r="A9521" t="s">
        <v>846</v>
      </c>
      <c r="B9521" s="2" t="s">
        <v>819</v>
      </c>
      <c r="C9521" s="35">
        <v>1</v>
      </c>
    </row>
    <row r="9522" spans="1:3">
      <c r="A9522" t="s">
        <v>846</v>
      </c>
      <c r="B9522" s="2" t="s">
        <v>898</v>
      </c>
      <c r="C9522" s="35">
        <v>20</v>
      </c>
    </row>
    <row r="9523" spans="1:3">
      <c r="A9523" t="s">
        <v>846</v>
      </c>
      <c r="B9523" s="2" t="s">
        <v>900</v>
      </c>
      <c r="C9523" s="35">
        <v>3</v>
      </c>
    </row>
    <row r="9524" spans="1:3">
      <c r="A9524" t="s">
        <v>846</v>
      </c>
      <c r="B9524" s="2" t="s">
        <v>841</v>
      </c>
      <c r="C9524" s="35">
        <v>1</v>
      </c>
    </row>
    <row r="9525" spans="1:3">
      <c r="A9525" t="s">
        <v>846</v>
      </c>
      <c r="B9525" s="2" t="s">
        <v>842</v>
      </c>
      <c r="C9525" s="35">
        <v>1</v>
      </c>
    </row>
    <row r="9526" spans="1:3">
      <c r="A9526" t="s">
        <v>846</v>
      </c>
      <c r="B9526" s="2" t="s">
        <v>868</v>
      </c>
      <c r="C9526" s="35">
        <v>5</v>
      </c>
    </row>
    <row r="9527" spans="1:3">
      <c r="A9527" t="s">
        <v>912</v>
      </c>
      <c r="B9527" s="2" t="s">
        <v>907</v>
      </c>
      <c r="C9527" s="35">
        <v>22</v>
      </c>
    </row>
    <row r="9528" spans="1:3">
      <c r="A9528" t="s">
        <v>912</v>
      </c>
      <c r="B9528" s="2" t="s">
        <v>916</v>
      </c>
      <c r="C9528" s="35">
        <v>3</v>
      </c>
    </row>
    <row r="9529" spans="1:3">
      <c r="A9529" t="s">
        <v>912</v>
      </c>
      <c r="B9529" s="2" t="s">
        <v>917</v>
      </c>
      <c r="C9529" s="35">
        <v>27</v>
      </c>
    </row>
    <row r="9530" spans="1:3">
      <c r="A9530" t="s">
        <v>912</v>
      </c>
      <c r="B9530" s="2" t="s">
        <v>920</v>
      </c>
      <c r="C9530" s="35">
        <v>3</v>
      </c>
    </row>
    <row r="9531" spans="1:3">
      <c r="A9531" t="s">
        <v>912</v>
      </c>
      <c r="B9531" s="2" t="s">
        <v>921</v>
      </c>
      <c r="C9531" s="35">
        <v>27</v>
      </c>
    </row>
    <row r="9532" spans="1:3">
      <c r="A9532" t="s">
        <v>912</v>
      </c>
      <c r="B9532" s="2" t="s">
        <v>909</v>
      </c>
      <c r="C9532" s="35">
        <v>24</v>
      </c>
    </row>
    <row r="9533" spans="1:3">
      <c r="A9533" t="s">
        <v>912</v>
      </c>
      <c r="B9533" s="2" t="s">
        <v>910</v>
      </c>
      <c r="C9533" s="35">
        <v>1</v>
      </c>
    </row>
    <row r="9534" spans="1:3">
      <c r="A9534" t="s">
        <v>912</v>
      </c>
      <c r="B9534" s="2" t="s">
        <v>911</v>
      </c>
      <c r="C9534" s="35">
        <v>25</v>
      </c>
    </row>
    <row r="9535" spans="1:3">
      <c r="A9535" t="s">
        <v>912</v>
      </c>
      <c r="B9535" s="2" t="s">
        <v>898</v>
      </c>
      <c r="C9535" s="35">
        <v>20</v>
      </c>
    </row>
    <row r="9536" spans="1:3">
      <c r="A9536" t="s">
        <v>912</v>
      </c>
      <c r="B9536" s="2" t="s">
        <v>841</v>
      </c>
      <c r="C9536" s="35">
        <v>1</v>
      </c>
    </row>
    <row r="9537" spans="1:3">
      <c r="A9537" t="s">
        <v>912</v>
      </c>
      <c r="B9537" s="2" t="s">
        <v>842</v>
      </c>
      <c r="C9537" s="35">
        <v>1</v>
      </c>
    </row>
    <row r="9538" spans="1:3">
      <c r="A9538" t="s">
        <v>847</v>
      </c>
      <c r="B9538" s="2" t="s">
        <v>879</v>
      </c>
      <c r="C9538" s="35">
        <v>3</v>
      </c>
    </row>
    <row r="9539" spans="1:3">
      <c r="A9539" t="s">
        <v>847</v>
      </c>
      <c r="B9539" s="2" t="s">
        <v>914</v>
      </c>
      <c r="C9539" s="35">
        <v>9</v>
      </c>
    </row>
    <row r="9540" spans="1:3">
      <c r="A9540" t="s">
        <v>847</v>
      </c>
      <c r="B9540" s="2" t="s">
        <v>915</v>
      </c>
      <c r="C9540" s="35">
        <v>1</v>
      </c>
    </row>
    <row r="9541" spans="1:3">
      <c r="A9541" t="s">
        <v>847</v>
      </c>
      <c r="B9541" s="2" t="s">
        <v>906</v>
      </c>
      <c r="C9541" s="35">
        <v>9</v>
      </c>
    </row>
    <row r="9542" spans="1:3">
      <c r="A9542" t="s">
        <v>847</v>
      </c>
      <c r="B9542" s="2" t="s">
        <v>907</v>
      </c>
      <c r="C9542" s="35">
        <v>22</v>
      </c>
    </row>
    <row r="9543" spans="1:3">
      <c r="A9543" t="s">
        <v>847</v>
      </c>
      <c r="B9543" s="2" t="s">
        <v>908</v>
      </c>
      <c r="C9543" s="35">
        <v>23</v>
      </c>
    </row>
    <row r="9544" spans="1:3">
      <c r="A9544" t="s">
        <v>847</v>
      </c>
      <c r="B9544" s="2" t="s">
        <v>619</v>
      </c>
      <c r="C9544" s="35">
        <v>1</v>
      </c>
    </row>
    <row r="9545" spans="1:3">
      <c r="A9545" t="s">
        <v>847</v>
      </c>
      <c r="B9545" s="2" t="s">
        <v>663</v>
      </c>
      <c r="C9545" s="35">
        <v>1</v>
      </c>
    </row>
    <row r="9546" spans="1:3">
      <c r="A9546" t="s">
        <v>847</v>
      </c>
      <c r="B9546" s="2" t="s">
        <v>916</v>
      </c>
      <c r="C9546" s="35">
        <v>3</v>
      </c>
    </row>
    <row r="9547" spans="1:3">
      <c r="A9547" t="s">
        <v>847</v>
      </c>
      <c r="B9547" s="2" t="s">
        <v>882</v>
      </c>
      <c r="C9547" s="35">
        <v>3</v>
      </c>
    </row>
    <row r="9548" spans="1:3">
      <c r="A9548" t="s">
        <v>847</v>
      </c>
      <c r="B9548" s="2" t="s">
        <v>883</v>
      </c>
      <c r="C9548" s="35">
        <v>3</v>
      </c>
    </row>
    <row r="9549" spans="1:3">
      <c r="A9549" t="s">
        <v>847</v>
      </c>
      <c r="B9549" s="2" t="s">
        <v>884</v>
      </c>
      <c r="C9549" s="35">
        <v>3</v>
      </c>
    </row>
    <row r="9550" spans="1:3">
      <c r="A9550" t="s">
        <v>847</v>
      </c>
      <c r="B9550" s="2" t="s">
        <v>917</v>
      </c>
      <c r="C9550" s="35">
        <v>27</v>
      </c>
    </row>
    <row r="9551" spans="1:3">
      <c r="A9551" t="s">
        <v>847</v>
      </c>
      <c r="B9551" s="2" t="s">
        <v>885</v>
      </c>
      <c r="C9551" s="35">
        <v>3</v>
      </c>
    </row>
    <row r="9552" spans="1:3">
      <c r="A9552" t="s">
        <v>847</v>
      </c>
      <c r="B9552" s="2" t="s">
        <v>918</v>
      </c>
      <c r="C9552" s="35">
        <v>28</v>
      </c>
    </row>
    <row r="9553" spans="1:3">
      <c r="A9553" t="s">
        <v>847</v>
      </c>
      <c r="B9553" s="2" t="s">
        <v>919</v>
      </c>
      <c r="C9553" s="35">
        <v>28</v>
      </c>
    </row>
    <row r="9554" spans="1:3">
      <c r="A9554" t="s">
        <v>847</v>
      </c>
      <c r="B9554" s="2" t="s">
        <v>729</v>
      </c>
      <c r="C9554" s="35">
        <v>1</v>
      </c>
    </row>
    <row r="9555" spans="1:3">
      <c r="A9555" t="s">
        <v>847</v>
      </c>
      <c r="B9555" s="2" t="s">
        <v>920</v>
      </c>
      <c r="C9555" s="35">
        <v>3</v>
      </c>
    </row>
    <row r="9556" spans="1:3">
      <c r="A9556" t="s">
        <v>847</v>
      </c>
      <c r="B9556" s="2" t="s">
        <v>921</v>
      </c>
      <c r="C9556" s="35">
        <v>27</v>
      </c>
    </row>
    <row r="9557" spans="1:3">
      <c r="A9557" t="s">
        <v>847</v>
      </c>
      <c r="B9557" s="2" t="s">
        <v>762</v>
      </c>
      <c r="C9557" s="35">
        <v>3</v>
      </c>
    </row>
    <row r="9558" spans="1:3">
      <c r="A9558" t="s">
        <v>847</v>
      </c>
      <c r="B9558" s="2" t="s">
        <v>890</v>
      </c>
      <c r="C9558" s="35">
        <v>1</v>
      </c>
    </row>
    <row r="9559" spans="1:3">
      <c r="A9559" t="s">
        <v>847</v>
      </c>
      <c r="B9559" s="2" t="s">
        <v>922</v>
      </c>
      <c r="C9559" s="35">
        <v>3</v>
      </c>
    </row>
    <row r="9560" spans="1:3">
      <c r="A9560" t="s">
        <v>847</v>
      </c>
      <c r="B9560" s="2" t="s">
        <v>923</v>
      </c>
      <c r="C9560" s="35">
        <v>3</v>
      </c>
    </row>
    <row r="9561" spans="1:3">
      <c r="A9561" t="s">
        <v>847</v>
      </c>
      <c r="B9561" s="2" t="s">
        <v>924</v>
      </c>
      <c r="C9561" s="35">
        <v>3</v>
      </c>
    </row>
    <row r="9562" spans="1:3">
      <c r="A9562" t="s">
        <v>847</v>
      </c>
      <c r="B9562" s="2" t="s">
        <v>892</v>
      </c>
      <c r="C9562" s="35">
        <v>19</v>
      </c>
    </row>
    <row r="9563" spans="1:3">
      <c r="A9563" t="s">
        <v>847</v>
      </c>
      <c r="B9563" s="2" t="s">
        <v>893</v>
      </c>
      <c r="C9563" s="35">
        <v>19</v>
      </c>
    </row>
    <row r="9564" spans="1:3">
      <c r="A9564" t="s">
        <v>847</v>
      </c>
      <c r="B9564" s="2" t="s">
        <v>894</v>
      </c>
      <c r="C9564" s="35">
        <v>19</v>
      </c>
    </row>
    <row r="9565" spans="1:3">
      <c r="A9565" t="s">
        <v>847</v>
      </c>
      <c r="B9565" s="2" t="s">
        <v>895</v>
      </c>
      <c r="C9565" s="35">
        <v>3</v>
      </c>
    </row>
    <row r="9566" spans="1:3">
      <c r="A9566" t="s">
        <v>847</v>
      </c>
      <c r="B9566" s="2" t="s">
        <v>896</v>
      </c>
      <c r="C9566" s="35">
        <v>3</v>
      </c>
    </row>
    <row r="9567" spans="1:3">
      <c r="A9567" t="s">
        <v>847</v>
      </c>
      <c r="B9567" s="2" t="s">
        <v>819</v>
      </c>
      <c r="C9567" s="35">
        <v>1</v>
      </c>
    </row>
    <row r="9568" spans="1:3">
      <c r="A9568" t="s">
        <v>847</v>
      </c>
      <c r="B9568" s="2" t="s">
        <v>897</v>
      </c>
      <c r="C9568" s="35">
        <v>3</v>
      </c>
    </row>
    <row r="9569" spans="1:3">
      <c r="A9569" t="s">
        <v>847</v>
      </c>
      <c r="B9569" s="2" t="s">
        <v>925</v>
      </c>
      <c r="C9569" s="35">
        <v>28</v>
      </c>
    </row>
    <row r="9570" spans="1:3">
      <c r="A9570" t="s">
        <v>847</v>
      </c>
      <c r="B9570" s="2" t="s">
        <v>899</v>
      </c>
      <c r="C9570" s="35">
        <v>21</v>
      </c>
    </row>
    <row r="9571" spans="1:3">
      <c r="A9571" t="s">
        <v>847</v>
      </c>
      <c r="B9571" s="2" t="s">
        <v>900</v>
      </c>
      <c r="C9571" s="35">
        <v>3</v>
      </c>
    </row>
    <row r="9572" spans="1:3">
      <c r="A9572" t="s">
        <v>847</v>
      </c>
      <c r="B9572" s="2" t="s">
        <v>841</v>
      </c>
      <c r="C9572" s="35">
        <v>1</v>
      </c>
    </row>
    <row r="9573" spans="1:3">
      <c r="A9573" t="s">
        <v>847</v>
      </c>
      <c r="B9573" s="2" t="s">
        <v>842</v>
      </c>
      <c r="C9573" s="35">
        <v>1</v>
      </c>
    </row>
    <row r="9574" spans="1:3">
      <c r="A9574" t="s">
        <v>847</v>
      </c>
      <c r="B9574" s="2" t="s">
        <v>901</v>
      </c>
      <c r="C9574" s="35">
        <v>3</v>
      </c>
    </row>
    <row r="9575" spans="1:3">
      <c r="A9575" t="s">
        <v>847</v>
      </c>
      <c r="B9575" s="2" t="s">
        <v>912</v>
      </c>
      <c r="C9575" s="35">
        <v>22</v>
      </c>
    </row>
    <row r="9576" spans="1:3">
      <c r="A9576" t="s">
        <v>847</v>
      </c>
      <c r="B9576" s="2" t="s">
        <v>854</v>
      </c>
      <c r="C9576" s="35">
        <v>3</v>
      </c>
    </row>
    <row r="9577" spans="1:3">
      <c r="A9577" t="s">
        <v>847</v>
      </c>
      <c r="B9577" s="2" t="s">
        <v>868</v>
      </c>
      <c r="C9577" s="35">
        <v>5</v>
      </c>
    </row>
    <row r="9578" spans="1:3">
      <c r="A9578" t="s">
        <v>847</v>
      </c>
      <c r="B9578" s="2" t="s">
        <v>926</v>
      </c>
      <c r="C9578" s="35">
        <v>28</v>
      </c>
    </row>
    <row r="9579" spans="1:3">
      <c r="A9579" t="s">
        <v>848</v>
      </c>
      <c r="B9579" s="2" t="s">
        <v>606</v>
      </c>
      <c r="C9579" s="35">
        <v>1</v>
      </c>
    </row>
    <row r="9580" spans="1:3">
      <c r="A9580" t="s">
        <v>848</v>
      </c>
      <c r="B9580" s="2" t="s">
        <v>906</v>
      </c>
      <c r="C9580" s="35">
        <v>9</v>
      </c>
    </row>
    <row r="9581" spans="1:3">
      <c r="A9581" t="s">
        <v>848</v>
      </c>
      <c r="B9581" s="2" t="s">
        <v>908</v>
      </c>
      <c r="C9581" s="35">
        <v>23</v>
      </c>
    </row>
    <row r="9582" spans="1:3">
      <c r="A9582" t="s">
        <v>848</v>
      </c>
      <c r="B9582" s="2" t="s">
        <v>619</v>
      </c>
      <c r="C9582" s="35">
        <v>1</v>
      </c>
    </row>
    <row r="9583" spans="1:3">
      <c r="A9583" t="s">
        <v>848</v>
      </c>
      <c r="B9583" s="2" t="s">
        <v>916</v>
      </c>
      <c r="C9583" s="35">
        <v>3</v>
      </c>
    </row>
    <row r="9584" spans="1:3">
      <c r="A9584" t="s">
        <v>848</v>
      </c>
      <c r="B9584" s="2" t="s">
        <v>917</v>
      </c>
      <c r="C9584" s="35">
        <v>27</v>
      </c>
    </row>
    <row r="9585" spans="1:3">
      <c r="A9585" t="s">
        <v>848</v>
      </c>
      <c r="B9585" s="2" t="s">
        <v>920</v>
      </c>
      <c r="C9585" s="35">
        <v>3</v>
      </c>
    </row>
    <row r="9586" spans="1:3">
      <c r="A9586" t="s">
        <v>848</v>
      </c>
      <c r="B9586" s="2" t="s">
        <v>921</v>
      </c>
      <c r="C9586" s="35">
        <v>27</v>
      </c>
    </row>
    <row r="9587" spans="1:3">
      <c r="A9587" t="s">
        <v>848</v>
      </c>
      <c r="B9587" s="2" t="s">
        <v>819</v>
      </c>
      <c r="C9587" s="35">
        <v>1</v>
      </c>
    </row>
    <row r="9588" spans="1:3">
      <c r="A9588" t="s">
        <v>902</v>
      </c>
      <c r="B9588" s="2" t="s">
        <v>879</v>
      </c>
      <c r="C9588" s="35">
        <v>3</v>
      </c>
    </row>
    <row r="9589" spans="1:3">
      <c r="A9589" t="s">
        <v>902</v>
      </c>
      <c r="B9589" s="2" t="s">
        <v>914</v>
      </c>
      <c r="C9589" s="35">
        <v>9</v>
      </c>
    </row>
    <row r="9590" spans="1:3">
      <c r="A9590" t="s">
        <v>902</v>
      </c>
      <c r="B9590" s="2" t="s">
        <v>915</v>
      </c>
      <c r="C9590" s="35">
        <v>1</v>
      </c>
    </row>
    <row r="9591" spans="1:3">
      <c r="A9591" t="s">
        <v>902</v>
      </c>
      <c r="B9591" s="2" t="s">
        <v>906</v>
      </c>
      <c r="C9591" s="35">
        <v>9</v>
      </c>
    </row>
    <row r="9592" spans="1:3">
      <c r="A9592" t="s">
        <v>902</v>
      </c>
      <c r="B9592" s="2" t="s">
        <v>907</v>
      </c>
      <c r="C9592" s="35">
        <v>22</v>
      </c>
    </row>
    <row r="9593" spans="1:3">
      <c r="A9593" t="s">
        <v>902</v>
      </c>
      <c r="B9593" s="2" t="s">
        <v>908</v>
      </c>
      <c r="C9593" s="35">
        <v>23</v>
      </c>
    </row>
    <row r="9594" spans="1:3">
      <c r="A9594" t="s">
        <v>902</v>
      </c>
      <c r="B9594" s="2" t="s">
        <v>619</v>
      </c>
      <c r="C9594" s="35">
        <v>1</v>
      </c>
    </row>
    <row r="9595" spans="1:3">
      <c r="A9595" t="s">
        <v>902</v>
      </c>
      <c r="B9595" s="2" t="s">
        <v>663</v>
      </c>
      <c r="C9595" s="35">
        <v>1</v>
      </c>
    </row>
    <row r="9596" spans="1:3">
      <c r="A9596" t="s">
        <v>902</v>
      </c>
      <c r="B9596" s="2" t="s">
        <v>916</v>
      </c>
      <c r="C9596" s="35">
        <v>3</v>
      </c>
    </row>
    <row r="9597" spans="1:3">
      <c r="A9597" t="s">
        <v>902</v>
      </c>
      <c r="B9597" s="2" t="s">
        <v>882</v>
      </c>
      <c r="C9597" s="35">
        <v>3</v>
      </c>
    </row>
    <row r="9598" spans="1:3">
      <c r="A9598" t="s">
        <v>902</v>
      </c>
      <c r="B9598" s="2" t="s">
        <v>883</v>
      </c>
      <c r="C9598" s="35">
        <v>3</v>
      </c>
    </row>
    <row r="9599" spans="1:3">
      <c r="A9599" t="s">
        <v>902</v>
      </c>
      <c r="B9599" s="2" t="s">
        <v>884</v>
      </c>
      <c r="C9599" s="35">
        <v>3</v>
      </c>
    </row>
    <row r="9600" spans="1:3">
      <c r="A9600" t="s">
        <v>902</v>
      </c>
      <c r="B9600" s="2" t="s">
        <v>917</v>
      </c>
      <c r="C9600" s="35">
        <v>27</v>
      </c>
    </row>
    <row r="9601" spans="1:3">
      <c r="A9601" t="s">
        <v>902</v>
      </c>
      <c r="B9601" s="2" t="s">
        <v>885</v>
      </c>
      <c r="C9601" s="35">
        <v>3</v>
      </c>
    </row>
    <row r="9602" spans="1:3">
      <c r="A9602" t="s">
        <v>902</v>
      </c>
      <c r="B9602" s="2" t="s">
        <v>918</v>
      </c>
      <c r="C9602" s="35">
        <v>28</v>
      </c>
    </row>
    <row r="9603" spans="1:3">
      <c r="A9603" t="s">
        <v>902</v>
      </c>
      <c r="B9603" s="2" t="s">
        <v>919</v>
      </c>
      <c r="C9603" s="35">
        <v>28</v>
      </c>
    </row>
    <row r="9604" spans="1:3">
      <c r="A9604" t="s">
        <v>902</v>
      </c>
      <c r="B9604" s="2" t="s">
        <v>729</v>
      </c>
      <c r="C9604" s="35">
        <v>1</v>
      </c>
    </row>
    <row r="9605" spans="1:3">
      <c r="A9605" t="s">
        <v>902</v>
      </c>
      <c r="B9605" s="2" t="s">
        <v>920</v>
      </c>
      <c r="C9605" s="35">
        <v>3</v>
      </c>
    </row>
    <row r="9606" spans="1:3">
      <c r="A9606" t="s">
        <v>902</v>
      </c>
      <c r="B9606" s="2" t="s">
        <v>921</v>
      </c>
      <c r="C9606" s="35">
        <v>27</v>
      </c>
    </row>
    <row r="9607" spans="1:3">
      <c r="A9607" t="s">
        <v>902</v>
      </c>
      <c r="B9607" s="2" t="s">
        <v>762</v>
      </c>
      <c r="C9607" s="35">
        <v>3</v>
      </c>
    </row>
    <row r="9608" spans="1:3">
      <c r="A9608" t="s">
        <v>902</v>
      </c>
      <c r="B9608" s="2" t="s">
        <v>890</v>
      </c>
      <c r="C9608" s="35">
        <v>1</v>
      </c>
    </row>
    <row r="9609" spans="1:3">
      <c r="A9609" t="s">
        <v>902</v>
      </c>
      <c r="B9609" s="2" t="s">
        <v>922</v>
      </c>
      <c r="C9609" s="35">
        <v>3</v>
      </c>
    </row>
    <row r="9610" spans="1:3">
      <c r="A9610" t="s">
        <v>902</v>
      </c>
      <c r="B9610" s="2" t="s">
        <v>923</v>
      </c>
      <c r="C9610" s="35">
        <v>3</v>
      </c>
    </row>
    <row r="9611" spans="1:3">
      <c r="A9611" t="s">
        <v>902</v>
      </c>
      <c r="B9611" s="2" t="s">
        <v>924</v>
      </c>
      <c r="C9611" s="35">
        <v>3</v>
      </c>
    </row>
    <row r="9612" spans="1:3">
      <c r="A9612" t="s">
        <v>902</v>
      </c>
      <c r="B9612" s="2" t="s">
        <v>892</v>
      </c>
      <c r="C9612" s="35">
        <v>19</v>
      </c>
    </row>
    <row r="9613" spans="1:3">
      <c r="A9613" t="s">
        <v>902</v>
      </c>
      <c r="B9613" s="2" t="s">
        <v>893</v>
      </c>
      <c r="C9613" s="35">
        <v>19</v>
      </c>
    </row>
    <row r="9614" spans="1:3">
      <c r="A9614" t="s">
        <v>902</v>
      </c>
      <c r="B9614" s="2" t="s">
        <v>894</v>
      </c>
      <c r="C9614" s="35">
        <v>19</v>
      </c>
    </row>
    <row r="9615" spans="1:3">
      <c r="A9615" t="s">
        <v>902</v>
      </c>
      <c r="B9615" s="2" t="s">
        <v>895</v>
      </c>
      <c r="C9615" s="35">
        <v>3</v>
      </c>
    </row>
    <row r="9616" spans="1:3">
      <c r="A9616" t="s">
        <v>902</v>
      </c>
      <c r="B9616" s="2" t="s">
        <v>896</v>
      </c>
      <c r="C9616" s="35">
        <v>3</v>
      </c>
    </row>
    <row r="9617" spans="1:3">
      <c r="A9617" t="s">
        <v>902</v>
      </c>
      <c r="B9617" s="2" t="s">
        <v>819</v>
      </c>
      <c r="C9617" s="35">
        <v>1</v>
      </c>
    </row>
    <row r="9618" spans="1:3">
      <c r="A9618" t="s">
        <v>902</v>
      </c>
      <c r="B9618" s="2" t="s">
        <v>897</v>
      </c>
      <c r="C9618" s="35">
        <v>3</v>
      </c>
    </row>
    <row r="9619" spans="1:3">
      <c r="A9619" t="s">
        <v>902</v>
      </c>
      <c r="B9619" s="2" t="s">
        <v>925</v>
      </c>
      <c r="C9619" s="35">
        <v>28</v>
      </c>
    </row>
    <row r="9620" spans="1:3">
      <c r="A9620" t="s">
        <v>902</v>
      </c>
      <c r="B9620" s="2" t="s">
        <v>899</v>
      </c>
      <c r="C9620" s="35">
        <v>21</v>
      </c>
    </row>
    <row r="9621" spans="1:3">
      <c r="A9621" t="s">
        <v>902</v>
      </c>
      <c r="B9621" s="2" t="s">
        <v>900</v>
      </c>
      <c r="C9621" s="35">
        <v>3</v>
      </c>
    </row>
    <row r="9622" spans="1:3">
      <c r="A9622" t="s">
        <v>902</v>
      </c>
      <c r="B9622" s="2" t="s">
        <v>841</v>
      </c>
      <c r="C9622" s="35">
        <v>1</v>
      </c>
    </row>
    <row r="9623" spans="1:3">
      <c r="A9623" t="s">
        <v>902</v>
      </c>
      <c r="B9623" s="2" t="s">
        <v>842</v>
      </c>
      <c r="C9623" s="35">
        <v>1</v>
      </c>
    </row>
    <row r="9624" spans="1:3">
      <c r="A9624" t="s">
        <v>902</v>
      </c>
      <c r="B9624" s="2" t="s">
        <v>901</v>
      </c>
      <c r="C9624" s="35">
        <v>3</v>
      </c>
    </row>
    <row r="9625" spans="1:3">
      <c r="A9625" t="s">
        <v>902</v>
      </c>
      <c r="B9625" s="2" t="s">
        <v>912</v>
      </c>
      <c r="C9625" s="35">
        <v>22</v>
      </c>
    </row>
    <row r="9626" spans="1:3">
      <c r="A9626" t="s">
        <v>902</v>
      </c>
      <c r="B9626" s="2" t="s">
        <v>854</v>
      </c>
      <c r="C9626" s="35">
        <v>3</v>
      </c>
    </row>
    <row r="9627" spans="1:3">
      <c r="A9627" t="s">
        <v>902</v>
      </c>
      <c r="B9627" s="2" t="s">
        <v>868</v>
      </c>
      <c r="C9627" s="35">
        <v>5</v>
      </c>
    </row>
    <row r="9628" spans="1:3">
      <c r="A9628" t="s">
        <v>902</v>
      </c>
      <c r="B9628" s="2" t="s">
        <v>926</v>
      </c>
      <c r="C9628" s="35">
        <v>28</v>
      </c>
    </row>
    <row r="9629" spans="1:3">
      <c r="A9629" t="s">
        <v>903</v>
      </c>
      <c r="B9629" s="2" t="s">
        <v>879</v>
      </c>
      <c r="C9629" s="35">
        <v>3</v>
      </c>
    </row>
    <row r="9630" spans="1:3">
      <c r="A9630" t="s">
        <v>903</v>
      </c>
      <c r="B9630" s="2" t="s">
        <v>914</v>
      </c>
      <c r="C9630" s="35">
        <v>9</v>
      </c>
    </row>
    <row r="9631" spans="1:3">
      <c r="A9631" t="s">
        <v>903</v>
      </c>
      <c r="B9631" s="2" t="s">
        <v>915</v>
      </c>
      <c r="C9631" s="35">
        <v>1</v>
      </c>
    </row>
    <row r="9632" spans="1:3">
      <c r="A9632" t="s">
        <v>903</v>
      </c>
      <c r="B9632" s="2" t="s">
        <v>906</v>
      </c>
      <c r="C9632" s="35">
        <v>9</v>
      </c>
    </row>
    <row r="9633" spans="1:3">
      <c r="A9633" t="s">
        <v>903</v>
      </c>
      <c r="B9633" s="2" t="s">
        <v>907</v>
      </c>
      <c r="C9633" s="35">
        <v>22</v>
      </c>
    </row>
    <row r="9634" spans="1:3">
      <c r="A9634" t="s">
        <v>903</v>
      </c>
      <c r="B9634" s="2" t="s">
        <v>908</v>
      </c>
      <c r="C9634" s="35">
        <v>23</v>
      </c>
    </row>
    <row r="9635" spans="1:3">
      <c r="A9635" t="s">
        <v>903</v>
      </c>
      <c r="B9635" s="2" t="s">
        <v>619</v>
      </c>
      <c r="C9635" s="35">
        <v>1</v>
      </c>
    </row>
    <row r="9636" spans="1:3">
      <c r="A9636" t="s">
        <v>903</v>
      </c>
      <c r="B9636" s="2" t="s">
        <v>663</v>
      </c>
      <c r="C9636" s="35">
        <v>1</v>
      </c>
    </row>
    <row r="9637" spans="1:3">
      <c r="A9637" t="s">
        <v>903</v>
      </c>
      <c r="B9637" s="2" t="s">
        <v>916</v>
      </c>
      <c r="C9637" s="35">
        <v>3</v>
      </c>
    </row>
    <row r="9638" spans="1:3">
      <c r="A9638" t="s">
        <v>903</v>
      </c>
      <c r="B9638" s="2" t="s">
        <v>882</v>
      </c>
      <c r="C9638" s="35">
        <v>3</v>
      </c>
    </row>
    <row r="9639" spans="1:3">
      <c r="A9639" t="s">
        <v>903</v>
      </c>
      <c r="B9639" s="2" t="s">
        <v>883</v>
      </c>
      <c r="C9639" s="35">
        <v>3</v>
      </c>
    </row>
    <row r="9640" spans="1:3">
      <c r="A9640" t="s">
        <v>903</v>
      </c>
      <c r="B9640" s="2" t="s">
        <v>884</v>
      </c>
      <c r="C9640" s="35">
        <v>3</v>
      </c>
    </row>
    <row r="9641" spans="1:3">
      <c r="A9641" t="s">
        <v>903</v>
      </c>
      <c r="B9641" s="2" t="s">
        <v>917</v>
      </c>
      <c r="C9641" s="35">
        <v>27</v>
      </c>
    </row>
    <row r="9642" spans="1:3">
      <c r="A9642" t="s">
        <v>903</v>
      </c>
      <c r="B9642" s="2" t="s">
        <v>885</v>
      </c>
      <c r="C9642" s="35">
        <v>3</v>
      </c>
    </row>
    <row r="9643" spans="1:3">
      <c r="A9643" t="s">
        <v>903</v>
      </c>
      <c r="B9643" s="2" t="s">
        <v>918</v>
      </c>
      <c r="C9643" s="35">
        <v>28</v>
      </c>
    </row>
    <row r="9644" spans="1:3">
      <c r="A9644" t="s">
        <v>903</v>
      </c>
      <c r="B9644" s="2" t="s">
        <v>919</v>
      </c>
      <c r="C9644" s="35">
        <v>28</v>
      </c>
    </row>
    <row r="9645" spans="1:3">
      <c r="A9645" t="s">
        <v>903</v>
      </c>
      <c r="B9645" s="2" t="s">
        <v>729</v>
      </c>
      <c r="C9645" s="35">
        <v>1</v>
      </c>
    </row>
    <row r="9646" spans="1:3">
      <c r="A9646" t="s">
        <v>903</v>
      </c>
      <c r="B9646" s="2" t="s">
        <v>920</v>
      </c>
      <c r="C9646" s="35">
        <v>3</v>
      </c>
    </row>
    <row r="9647" spans="1:3">
      <c r="A9647" t="s">
        <v>903</v>
      </c>
      <c r="B9647" s="2" t="s">
        <v>921</v>
      </c>
      <c r="C9647" s="35">
        <v>27</v>
      </c>
    </row>
    <row r="9648" spans="1:3">
      <c r="A9648" t="s">
        <v>903</v>
      </c>
      <c r="B9648" s="2" t="s">
        <v>762</v>
      </c>
      <c r="C9648" s="35">
        <v>3</v>
      </c>
    </row>
    <row r="9649" spans="1:3">
      <c r="A9649" t="s">
        <v>903</v>
      </c>
      <c r="B9649" s="2" t="s">
        <v>890</v>
      </c>
      <c r="C9649" s="35">
        <v>1</v>
      </c>
    </row>
    <row r="9650" spans="1:3">
      <c r="A9650" t="s">
        <v>903</v>
      </c>
      <c r="B9650" s="2" t="s">
        <v>922</v>
      </c>
      <c r="C9650" s="35">
        <v>3</v>
      </c>
    </row>
    <row r="9651" spans="1:3">
      <c r="A9651" t="s">
        <v>903</v>
      </c>
      <c r="B9651" s="2" t="s">
        <v>923</v>
      </c>
      <c r="C9651" s="35">
        <v>3</v>
      </c>
    </row>
    <row r="9652" spans="1:3">
      <c r="A9652" t="s">
        <v>903</v>
      </c>
      <c r="B9652" s="2" t="s">
        <v>924</v>
      </c>
      <c r="C9652" s="35">
        <v>3</v>
      </c>
    </row>
    <row r="9653" spans="1:3">
      <c r="A9653" t="s">
        <v>903</v>
      </c>
      <c r="B9653" s="2" t="s">
        <v>892</v>
      </c>
      <c r="C9653" s="35">
        <v>19</v>
      </c>
    </row>
    <row r="9654" spans="1:3">
      <c r="A9654" t="s">
        <v>903</v>
      </c>
      <c r="B9654" s="2" t="s">
        <v>893</v>
      </c>
      <c r="C9654" s="35">
        <v>19</v>
      </c>
    </row>
    <row r="9655" spans="1:3">
      <c r="A9655" t="s">
        <v>903</v>
      </c>
      <c r="B9655" s="2" t="s">
        <v>894</v>
      </c>
      <c r="C9655" s="35">
        <v>19</v>
      </c>
    </row>
    <row r="9656" spans="1:3">
      <c r="A9656" t="s">
        <v>903</v>
      </c>
      <c r="B9656" s="2" t="s">
        <v>895</v>
      </c>
      <c r="C9656" s="35">
        <v>3</v>
      </c>
    </row>
    <row r="9657" spans="1:3">
      <c r="A9657" t="s">
        <v>903</v>
      </c>
      <c r="B9657" s="2" t="s">
        <v>896</v>
      </c>
      <c r="C9657" s="35">
        <v>3</v>
      </c>
    </row>
    <row r="9658" spans="1:3">
      <c r="A9658" t="s">
        <v>903</v>
      </c>
      <c r="B9658" s="2" t="s">
        <v>819</v>
      </c>
      <c r="C9658" s="35">
        <v>1</v>
      </c>
    </row>
    <row r="9659" spans="1:3">
      <c r="A9659" t="s">
        <v>903</v>
      </c>
      <c r="B9659" s="2" t="s">
        <v>897</v>
      </c>
      <c r="C9659" s="35">
        <v>3</v>
      </c>
    </row>
    <row r="9660" spans="1:3">
      <c r="A9660" t="s">
        <v>903</v>
      </c>
      <c r="B9660" s="2" t="s">
        <v>925</v>
      </c>
      <c r="C9660" s="35">
        <v>28</v>
      </c>
    </row>
    <row r="9661" spans="1:3">
      <c r="A9661" t="s">
        <v>903</v>
      </c>
      <c r="B9661" s="2" t="s">
        <v>899</v>
      </c>
      <c r="C9661" s="35">
        <v>21</v>
      </c>
    </row>
    <row r="9662" spans="1:3">
      <c r="A9662" t="s">
        <v>903</v>
      </c>
      <c r="B9662" s="2" t="s">
        <v>900</v>
      </c>
      <c r="C9662" s="35">
        <v>3</v>
      </c>
    </row>
    <row r="9663" spans="1:3">
      <c r="A9663" t="s">
        <v>903</v>
      </c>
      <c r="B9663" s="2" t="s">
        <v>841</v>
      </c>
      <c r="C9663" s="35">
        <v>1</v>
      </c>
    </row>
    <row r="9664" spans="1:3">
      <c r="A9664" t="s">
        <v>903</v>
      </c>
      <c r="B9664" s="2" t="s">
        <v>842</v>
      </c>
      <c r="C9664" s="35">
        <v>1</v>
      </c>
    </row>
    <row r="9665" spans="1:3">
      <c r="A9665" t="s">
        <v>903</v>
      </c>
      <c r="B9665" s="2" t="s">
        <v>901</v>
      </c>
      <c r="C9665" s="35">
        <v>3</v>
      </c>
    </row>
    <row r="9666" spans="1:3">
      <c r="A9666" t="s">
        <v>903</v>
      </c>
      <c r="B9666" s="2" t="s">
        <v>912</v>
      </c>
      <c r="C9666" s="35">
        <v>22</v>
      </c>
    </row>
    <row r="9667" spans="1:3">
      <c r="A9667" t="s">
        <v>903</v>
      </c>
      <c r="B9667" s="2" t="s">
        <v>854</v>
      </c>
      <c r="C9667" s="35">
        <v>3</v>
      </c>
    </row>
    <row r="9668" spans="1:3">
      <c r="A9668" t="s">
        <v>903</v>
      </c>
      <c r="B9668" s="2" t="s">
        <v>868</v>
      </c>
      <c r="C9668" s="35">
        <v>5</v>
      </c>
    </row>
    <row r="9669" spans="1:3">
      <c r="A9669" t="s">
        <v>903</v>
      </c>
      <c r="B9669" s="2" t="s">
        <v>926</v>
      </c>
      <c r="C9669" s="35">
        <v>28</v>
      </c>
    </row>
    <row r="9670" spans="1:3">
      <c r="A9670" t="s">
        <v>849</v>
      </c>
      <c r="B9670" s="2" t="s">
        <v>879</v>
      </c>
      <c r="C9670" s="35">
        <v>3</v>
      </c>
    </row>
    <row r="9671" spans="1:3">
      <c r="A9671" t="s">
        <v>849</v>
      </c>
      <c r="B9671" s="2" t="s">
        <v>914</v>
      </c>
      <c r="C9671" s="35">
        <v>9</v>
      </c>
    </row>
    <row r="9672" spans="1:3">
      <c r="A9672" t="s">
        <v>849</v>
      </c>
      <c r="B9672" s="2" t="s">
        <v>915</v>
      </c>
      <c r="C9672" s="35">
        <v>1</v>
      </c>
    </row>
    <row r="9673" spans="1:3">
      <c r="A9673" t="s">
        <v>849</v>
      </c>
      <c r="B9673" s="2" t="s">
        <v>906</v>
      </c>
      <c r="C9673" s="35">
        <v>9</v>
      </c>
    </row>
    <row r="9674" spans="1:3">
      <c r="A9674" t="s">
        <v>849</v>
      </c>
      <c r="B9674" s="2" t="s">
        <v>907</v>
      </c>
      <c r="C9674" s="35">
        <v>22</v>
      </c>
    </row>
    <row r="9675" spans="1:3">
      <c r="A9675" t="s">
        <v>849</v>
      </c>
      <c r="B9675" s="2" t="s">
        <v>908</v>
      </c>
      <c r="C9675" s="35">
        <v>23</v>
      </c>
    </row>
    <row r="9676" spans="1:3">
      <c r="A9676" t="s">
        <v>849</v>
      </c>
      <c r="B9676" s="2" t="s">
        <v>619</v>
      </c>
      <c r="C9676" s="35">
        <v>1</v>
      </c>
    </row>
    <row r="9677" spans="1:3">
      <c r="A9677" t="s">
        <v>849</v>
      </c>
      <c r="B9677" s="2" t="s">
        <v>663</v>
      </c>
      <c r="C9677" s="35">
        <v>1</v>
      </c>
    </row>
    <row r="9678" spans="1:3">
      <c r="A9678" t="s">
        <v>849</v>
      </c>
      <c r="B9678" s="2" t="s">
        <v>916</v>
      </c>
      <c r="C9678" s="35">
        <v>3</v>
      </c>
    </row>
    <row r="9679" spans="1:3">
      <c r="A9679" t="s">
        <v>849</v>
      </c>
      <c r="B9679" s="2" t="s">
        <v>882</v>
      </c>
      <c r="C9679" s="35">
        <v>3</v>
      </c>
    </row>
    <row r="9680" spans="1:3">
      <c r="A9680" t="s">
        <v>849</v>
      </c>
      <c r="B9680" s="2" t="s">
        <v>883</v>
      </c>
      <c r="C9680" s="35">
        <v>3</v>
      </c>
    </row>
    <row r="9681" spans="1:3">
      <c r="A9681" t="s">
        <v>849</v>
      </c>
      <c r="B9681" s="2" t="s">
        <v>884</v>
      </c>
      <c r="C9681" s="35">
        <v>3</v>
      </c>
    </row>
    <row r="9682" spans="1:3">
      <c r="A9682" t="s">
        <v>849</v>
      </c>
      <c r="B9682" s="2" t="s">
        <v>917</v>
      </c>
      <c r="C9682" s="35">
        <v>27</v>
      </c>
    </row>
    <row r="9683" spans="1:3">
      <c r="A9683" t="s">
        <v>849</v>
      </c>
      <c r="B9683" s="2" t="s">
        <v>885</v>
      </c>
      <c r="C9683" s="35">
        <v>3</v>
      </c>
    </row>
    <row r="9684" spans="1:3">
      <c r="A9684" t="s">
        <v>849</v>
      </c>
      <c r="B9684" s="2" t="s">
        <v>918</v>
      </c>
      <c r="C9684" s="35">
        <v>28</v>
      </c>
    </row>
    <row r="9685" spans="1:3">
      <c r="A9685" t="s">
        <v>849</v>
      </c>
      <c r="B9685" s="2" t="s">
        <v>919</v>
      </c>
      <c r="C9685" s="35">
        <v>28</v>
      </c>
    </row>
    <row r="9686" spans="1:3">
      <c r="A9686" t="s">
        <v>849</v>
      </c>
      <c r="B9686" s="2" t="s">
        <v>729</v>
      </c>
      <c r="C9686" s="35">
        <v>1</v>
      </c>
    </row>
    <row r="9687" spans="1:3">
      <c r="A9687" t="s">
        <v>849</v>
      </c>
      <c r="B9687" s="2" t="s">
        <v>920</v>
      </c>
      <c r="C9687" s="35">
        <v>3</v>
      </c>
    </row>
    <row r="9688" spans="1:3">
      <c r="A9688" t="s">
        <v>849</v>
      </c>
      <c r="B9688" s="2" t="s">
        <v>921</v>
      </c>
      <c r="C9688" s="35">
        <v>27</v>
      </c>
    </row>
    <row r="9689" spans="1:3">
      <c r="A9689" t="s">
        <v>849</v>
      </c>
      <c r="B9689" s="2" t="s">
        <v>762</v>
      </c>
      <c r="C9689" s="35">
        <v>3</v>
      </c>
    </row>
    <row r="9690" spans="1:3">
      <c r="A9690" t="s">
        <v>849</v>
      </c>
      <c r="B9690" s="2" t="s">
        <v>890</v>
      </c>
      <c r="C9690" s="35">
        <v>1</v>
      </c>
    </row>
    <row r="9691" spans="1:3">
      <c r="A9691" t="s">
        <v>849</v>
      </c>
      <c r="B9691" s="2" t="s">
        <v>922</v>
      </c>
      <c r="C9691" s="35">
        <v>3</v>
      </c>
    </row>
    <row r="9692" spans="1:3">
      <c r="A9692" t="s">
        <v>849</v>
      </c>
      <c r="B9692" s="2" t="s">
        <v>923</v>
      </c>
      <c r="C9692" s="35">
        <v>3</v>
      </c>
    </row>
    <row r="9693" spans="1:3">
      <c r="A9693" t="s">
        <v>849</v>
      </c>
      <c r="B9693" s="2" t="s">
        <v>924</v>
      </c>
      <c r="C9693" s="35">
        <v>3</v>
      </c>
    </row>
    <row r="9694" spans="1:3">
      <c r="A9694" t="s">
        <v>849</v>
      </c>
      <c r="B9694" s="2" t="s">
        <v>892</v>
      </c>
      <c r="C9694" s="35">
        <v>19</v>
      </c>
    </row>
    <row r="9695" spans="1:3">
      <c r="A9695" t="s">
        <v>849</v>
      </c>
      <c r="B9695" s="2" t="s">
        <v>893</v>
      </c>
      <c r="C9695" s="35">
        <v>19</v>
      </c>
    </row>
    <row r="9696" spans="1:3">
      <c r="A9696" t="s">
        <v>849</v>
      </c>
      <c r="B9696" s="2" t="s">
        <v>894</v>
      </c>
      <c r="C9696" s="35">
        <v>19</v>
      </c>
    </row>
    <row r="9697" spans="1:3">
      <c r="A9697" t="s">
        <v>849</v>
      </c>
      <c r="B9697" s="2" t="s">
        <v>895</v>
      </c>
      <c r="C9697" s="35">
        <v>3</v>
      </c>
    </row>
    <row r="9698" spans="1:3">
      <c r="A9698" t="s">
        <v>849</v>
      </c>
      <c r="B9698" s="2" t="s">
        <v>896</v>
      </c>
      <c r="C9698" s="35">
        <v>3</v>
      </c>
    </row>
    <row r="9699" spans="1:3">
      <c r="A9699" t="s">
        <v>849</v>
      </c>
      <c r="B9699" s="2" t="s">
        <v>819</v>
      </c>
      <c r="C9699" s="35">
        <v>1</v>
      </c>
    </row>
    <row r="9700" spans="1:3">
      <c r="A9700" t="s">
        <v>849</v>
      </c>
      <c r="B9700" s="2" t="s">
        <v>897</v>
      </c>
      <c r="C9700" s="35">
        <v>3</v>
      </c>
    </row>
    <row r="9701" spans="1:3">
      <c r="A9701" t="s">
        <v>849</v>
      </c>
      <c r="B9701" s="2" t="s">
        <v>925</v>
      </c>
      <c r="C9701" s="35">
        <v>28</v>
      </c>
    </row>
    <row r="9702" spans="1:3">
      <c r="A9702" t="s">
        <v>849</v>
      </c>
      <c r="B9702" s="2" t="s">
        <v>899</v>
      </c>
      <c r="C9702" s="35">
        <v>21</v>
      </c>
    </row>
    <row r="9703" spans="1:3">
      <c r="A9703" t="s">
        <v>849</v>
      </c>
      <c r="B9703" s="2" t="s">
        <v>900</v>
      </c>
      <c r="C9703" s="35">
        <v>3</v>
      </c>
    </row>
    <row r="9704" spans="1:3">
      <c r="A9704" t="s">
        <v>849</v>
      </c>
      <c r="B9704" s="2" t="s">
        <v>841</v>
      </c>
      <c r="C9704" s="35">
        <v>1</v>
      </c>
    </row>
    <row r="9705" spans="1:3">
      <c r="A9705" t="s">
        <v>849</v>
      </c>
      <c r="B9705" s="2" t="s">
        <v>842</v>
      </c>
      <c r="C9705" s="35">
        <v>1</v>
      </c>
    </row>
    <row r="9706" spans="1:3">
      <c r="A9706" t="s">
        <v>849</v>
      </c>
      <c r="B9706" s="2" t="s">
        <v>901</v>
      </c>
      <c r="C9706" s="35">
        <v>3</v>
      </c>
    </row>
    <row r="9707" spans="1:3">
      <c r="A9707" t="s">
        <v>849</v>
      </c>
      <c r="B9707" s="2" t="s">
        <v>912</v>
      </c>
      <c r="C9707" s="35">
        <v>22</v>
      </c>
    </row>
    <row r="9708" spans="1:3">
      <c r="A9708" t="s">
        <v>849</v>
      </c>
      <c r="B9708" s="2" t="s">
        <v>854</v>
      </c>
      <c r="C9708" s="35">
        <v>3</v>
      </c>
    </row>
    <row r="9709" spans="1:3">
      <c r="A9709" t="s">
        <v>849</v>
      </c>
      <c r="B9709" s="2" t="s">
        <v>868</v>
      </c>
      <c r="C9709" s="35">
        <v>5</v>
      </c>
    </row>
    <row r="9710" spans="1:3">
      <c r="A9710" t="s">
        <v>849</v>
      </c>
      <c r="B9710" s="2" t="s">
        <v>926</v>
      </c>
      <c r="C9710" s="35">
        <v>28</v>
      </c>
    </row>
    <row r="9711" spans="1:3">
      <c r="A9711" t="s">
        <v>850</v>
      </c>
      <c r="B9711" s="2" t="s">
        <v>879</v>
      </c>
      <c r="C9711" s="35">
        <v>3</v>
      </c>
    </row>
    <row r="9712" spans="1:3">
      <c r="A9712" t="s">
        <v>850</v>
      </c>
      <c r="B9712" s="2" t="s">
        <v>914</v>
      </c>
      <c r="C9712" s="35">
        <v>9</v>
      </c>
    </row>
    <row r="9713" spans="1:3">
      <c r="A9713" t="s">
        <v>850</v>
      </c>
      <c r="B9713" s="2" t="s">
        <v>915</v>
      </c>
      <c r="C9713" s="35">
        <v>1</v>
      </c>
    </row>
    <row r="9714" spans="1:3">
      <c r="A9714" t="s">
        <v>850</v>
      </c>
      <c r="B9714" s="2" t="s">
        <v>906</v>
      </c>
      <c r="C9714" s="35">
        <v>9</v>
      </c>
    </row>
    <row r="9715" spans="1:3">
      <c r="A9715" t="s">
        <v>850</v>
      </c>
      <c r="B9715" s="2" t="s">
        <v>907</v>
      </c>
      <c r="C9715" s="35">
        <v>22</v>
      </c>
    </row>
    <row r="9716" spans="1:3">
      <c r="A9716" t="s">
        <v>850</v>
      </c>
      <c r="B9716" s="2" t="s">
        <v>908</v>
      </c>
      <c r="C9716" s="35">
        <v>23</v>
      </c>
    </row>
    <row r="9717" spans="1:3">
      <c r="A9717" t="s">
        <v>850</v>
      </c>
      <c r="B9717" s="2" t="s">
        <v>619</v>
      </c>
      <c r="C9717" s="35">
        <v>1</v>
      </c>
    </row>
    <row r="9718" spans="1:3">
      <c r="A9718" t="s">
        <v>850</v>
      </c>
      <c r="B9718" s="2" t="s">
        <v>663</v>
      </c>
      <c r="C9718" s="35">
        <v>1</v>
      </c>
    </row>
    <row r="9719" spans="1:3">
      <c r="A9719" t="s">
        <v>850</v>
      </c>
      <c r="B9719" s="2" t="s">
        <v>916</v>
      </c>
      <c r="C9719" s="35">
        <v>3</v>
      </c>
    </row>
    <row r="9720" spans="1:3">
      <c r="A9720" t="s">
        <v>850</v>
      </c>
      <c r="B9720" s="2" t="s">
        <v>882</v>
      </c>
      <c r="C9720" s="35">
        <v>3</v>
      </c>
    </row>
    <row r="9721" spans="1:3">
      <c r="A9721" t="s">
        <v>850</v>
      </c>
      <c r="B9721" s="2" t="s">
        <v>883</v>
      </c>
      <c r="C9721" s="35">
        <v>3</v>
      </c>
    </row>
    <row r="9722" spans="1:3">
      <c r="A9722" t="s">
        <v>850</v>
      </c>
      <c r="B9722" s="2" t="s">
        <v>884</v>
      </c>
      <c r="C9722" s="35">
        <v>3</v>
      </c>
    </row>
    <row r="9723" spans="1:3">
      <c r="A9723" t="s">
        <v>850</v>
      </c>
      <c r="B9723" s="2" t="s">
        <v>917</v>
      </c>
      <c r="C9723" s="35">
        <v>27</v>
      </c>
    </row>
    <row r="9724" spans="1:3">
      <c r="A9724" t="s">
        <v>850</v>
      </c>
      <c r="B9724" s="2" t="s">
        <v>885</v>
      </c>
      <c r="C9724" s="35">
        <v>3</v>
      </c>
    </row>
    <row r="9725" spans="1:3">
      <c r="A9725" t="s">
        <v>850</v>
      </c>
      <c r="B9725" s="2" t="s">
        <v>918</v>
      </c>
      <c r="C9725" s="35">
        <v>28</v>
      </c>
    </row>
    <row r="9726" spans="1:3">
      <c r="A9726" t="s">
        <v>850</v>
      </c>
      <c r="B9726" s="2" t="s">
        <v>919</v>
      </c>
      <c r="C9726" s="35">
        <v>28</v>
      </c>
    </row>
    <row r="9727" spans="1:3">
      <c r="A9727" t="s">
        <v>850</v>
      </c>
      <c r="B9727" s="2" t="s">
        <v>729</v>
      </c>
      <c r="C9727" s="35">
        <v>1</v>
      </c>
    </row>
    <row r="9728" spans="1:3">
      <c r="A9728" t="s">
        <v>850</v>
      </c>
      <c r="B9728" s="2" t="s">
        <v>920</v>
      </c>
      <c r="C9728" s="35">
        <v>3</v>
      </c>
    </row>
    <row r="9729" spans="1:3">
      <c r="A9729" t="s">
        <v>850</v>
      </c>
      <c r="B9729" s="2" t="s">
        <v>921</v>
      </c>
      <c r="C9729" s="35">
        <v>27</v>
      </c>
    </row>
    <row r="9730" spans="1:3">
      <c r="A9730" t="s">
        <v>850</v>
      </c>
      <c r="B9730" s="2" t="s">
        <v>762</v>
      </c>
      <c r="C9730" s="35">
        <v>3</v>
      </c>
    </row>
    <row r="9731" spans="1:3">
      <c r="A9731" t="s">
        <v>850</v>
      </c>
      <c r="B9731" s="2" t="s">
        <v>890</v>
      </c>
      <c r="C9731" s="35">
        <v>1</v>
      </c>
    </row>
    <row r="9732" spans="1:3">
      <c r="A9732" t="s">
        <v>850</v>
      </c>
      <c r="B9732" s="2" t="s">
        <v>922</v>
      </c>
      <c r="C9732" s="35">
        <v>3</v>
      </c>
    </row>
    <row r="9733" spans="1:3">
      <c r="A9733" t="s">
        <v>850</v>
      </c>
      <c r="B9733" s="2" t="s">
        <v>923</v>
      </c>
      <c r="C9733" s="35">
        <v>3</v>
      </c>
    </row>
    <row r="9734" spans="1:3">
      <c r="A9734" t="s">
        <v>850</v>
      </c>
      <c r="B9734" s="2" t="s">
        <v>924</v>
      </c>
      <c r="C9734" s="35">
        <v>3</v>
      </c>
    </row>
    <row r="9735" spans="1:3">
      <c r="A9735" t="s">
        <v>850</v>
      </c>
      <c r="B9735" s="2" t="s">
        <v>892</v>
      </c>
      <c r="C9735" s="35">
        <v>19</v>
      </c>
    </row>
    <row r="9736" spans="1:3">
      <c r="A9736" t="s">
        <v>850</v>
      </c>
      <c r="B9736" s="2" t="s">
        <v>893</v>
      </c>
      <c r="C9736" s="35">
        <v>19</v>
      </c>
    </row>
    <row r="9737" spans="1:3">
      <c r="A9737" t="s">
        <v>850</v>
      </c>
      <c r="B9737" s="2" t="s">
        <v>894</v>
      </c>
      <c r="C9737" s="35">
        <v>19</v>
      </c>
    </row>
    <row r="9738" spans="1:3">
      <c r="A9738" t="s">
        <v>850</v>
      </c>
      <c r="B9738" s="2" t="s">
        <v>895</v>
      </c>
      <c r="C9738" s="35">
        <v>3</v>
      </c>
    </row>
    <row r="9739" spans="1:3">
      <c r="A9739" t="s">
        <v>850</v>
      </c>
      <c r="B9739" s="2" t="s">
        <v>896</v>
      </c>
      <c r="C9739" s="35">
        <v>3</v>
      </c>
    </row>
    <row r="9740" spans="1:3">
      <c r="A9740" t="s">
        <v>850</v>
      </c>
      <c r="B9740" s="2" t="s">
        <v>819</v>
      </c>
      <c r="C9740" s="35">
        <v>1</v>
      </c>
    </row>
    <row r="9741" spans="1:3">
      <c r="A9741" t="s">
        <v>850</v>
      </c>
      <c r="B9741" s="2" t="s">
        <v>897</v>
      </c>
      <c r="C9741" s="35">
        <v>3</v>
      </c>
    </row>
    <row r="9742" spans="1:3">
      <c r="A9742" t="s">
        <v>850</v>
      </c>
      <c r="B9742" s="2" t="s">
        <v>925</v>
      </c>
      <c r="C9742" s="35">
        <v>28</v>
      </c>
    </row>
    <row r="9743" spans="1:3">
      <c r="A9743" t="s">
        <v>850</v>
      </c>
      <c r="B9743" s="2" t="s">
        <v>899</v>
      </c>
      <c r="C9743" s="35">
        <v>21</v>
      </c>
    </row>
    <row r="9744" spans="1:3">
      <c r="A9744" t="s">
        <v>850</v>
      </c>
      <c r="B9744" s="2" t="s">
        <v>900</v>
      </c>
      <c r="C9744" s="35">
        <v>3</v>
      </c>
    </row>
    <row r="9745" spans="1:3">
      <c r="A9745" t="s">
        <v>850</v>
      </c>
      <c r="B9745" s="2" t="s">
        <v>841</v>
      </c>
      <c r="C9745" s="35">
        <v>1</v>
      </c>
    </row>
    <row r="9746" spans="1:3">
      <c r="A9746" t="s">
        <v>850</v>
      </c>
      <c r="B9746" s="2" t="s">
        <v>842</v>
      </c>
      <c r="C9746" s="35">
        <v>1</v>
      </c>
    </row>
    <row r="9747" spans="1:3">
      <c r="A9747" t="s">
        <v>850</v>
      </c>
      <c r="B9747" s="2" t="s">
        <v>901</v>
      </c>
      <c r="C9747" s="35">
        <v>3</v>
      </c>
    </row>
    <row r="9748" spans="1:3">
      <c r="A9748" t="s">
        <v>850</v>
      </c>
      <c r="B9748" s="2" t="s">
        <v>912</v>
      </c>
      <c r="C9748" s="35">
        <v>22</v>
      </c>
    </row>
    <row r="9749" spans="1:3">
      <c r="A9749" t="s">
        <v>850</v>
      </c>
      <c r="B9749" s="2" t="s">
        <v>854</v>
      </c>
      <c r="C9749" s="35">
        <v>3</v>
      </c>
    </row>
    <row r="9750" spans="1:3">
      <c r="A9750" t="s">
        <v>850</v>
      </c>
      <c r="B9750" s="2" t="s">
        <v>868</v>
      </c>
      <c r="C9750" s="35">
        <v>5</v>
      </c>
    </row>
    <row r="9751" spans="1:3">
      <c r="A9751" t="s">
        <v>850</v>
      </c>
      <c r="B9751" s="2" t="s">
        <v>926</v>
      </c>
      <c r="C9751" s="35">
        <v>28</v>
      </c>
    </row>
    <row r="9752" spans="1:3">
      <c r="A9752" t="s">
        <v>851</v>
      </c>
      <c r="B9752" s="2" t="s">
        <v>879</v>
      </c>
      <c r="C9752" s="35">
        <v>3</v>
      </c>
    </row>
    <row r="9753" spans="1:3">
      <c r="A9753" t="s">
        <v>851</v>
      </c>
      <c r="B9753" s="2" t="s">
        <v>914</v>
      </c>
      <c r="C9753" s="35">
        <v>9</v>
      </c>
    </row>
    <row r="9754" spans="1:3">
      <c r="A9754" t="s">
        <v>851</v>
      </c>
      <c r="B9754" s="2" t="s">
        <v>915</v>
      </c>
      <c r="C9754" s="35">
        <v>1</v>
      </c>
    </row>
    <row r="9755" spans="1:3">
      <c r="A9755" t="s">
        <v>851</v>
      </c>
      <c r="B9755" s="2" t="s">
        <v>906</v>
      </c>
      <c r="C9755" s="35">
        <v>9</v>
      </c>
    </row>
    <row r="9756" spans="1:3">
      <c r="A9756" t="s">
        <v>851</v>
      </c>
      <c r="B9756" s="2" t="s">
        <v>907</v>
      </c>
      <c r="C9756" s="35">
        <v>22</v>
      </c>
    </row>
    <row r="9757" spans="1:3">
      <c r="A9757" t="s">
        <v>851</v>
      </c>
      <c r="B9757" s="2" t="s">
        <v>908</v>
      </c>
      <c r="C9757" s="35">
        <v>23</v>
      </c>
    </row>
    <row r="9758" spans="1:3">
      <c r="A9758" t="s">
        <v>851</v>
      </c>
      <c r="B9758" s="2" t="s">
        <v>619</v>
      </c>
      <c r="C9758" s="35">
        <v>1</v>
      </c>
    </row>
    <row r="9759" spans="1:3">
      <c r="A9759" t="s">
        <v>851</v>
      </c>
      <c r="B9759" s="2" t="s">
        <v>663</v>
      </c>
      <c r="C9759" s="35">
        <v>1</v>
      </c>
    </row>
    <row r="9760" spans="1:3">
      <c r="A9760" t="s">
        <v>851</v>
      </c>
      <c r="B9760" s="2" t="s">
        <v>916</v>
      </c>
      <c r="C9760" s="35">
        <v>3</v>
      </c>
    </row>
    <row r="9761" spans="1:3">
      <c r="A9761" t="s">
        <v>851</v>
      </c>
      <c r="B9761" s="2" t="s">
        <v>882</v>
      </c>
      <c r="C9761" s="35">
        <v>3</v>
      </c>
    </row>
    <row r="9762" spans="1:3">
      <c r="A9762" t="s">
        <v>851</v>
      </c>
      <c r="B9762" s="2" t="s">
        <v>883</v>
      </c>
      <c r="C9762" s="35">
        <v>3</v>
      </c>
    </row>
    <row r="9763" spans="1:3">
      <c r="A9763" t="s">
        <v>851</v>
      </c>
      <c r="B9763" s="2" t="s">
        <v>884</v>
      </c>
      <c r="C9763" s="35">
        <v>3</v>
      </c>
    </row>
    <row r="9764" spans="1:3">
      <c r="A9764" t="s">
        <v>851</v>
      </c>
      <c r="B9764" s="2" t="s">
        <v>917</v>
      </c>
      <c r="C9764" s="35">
        <v>27</v>
      </c>
    </row>
    <row r="9765" spans="1:3">
      <c r="A9765" t="s">
        <v>851</v>
      </c>
      <c r="B9765" s="2" t="s">
        <v>885</v>
      </c>
      <c r="C9765" s="35">
        <v>3</v>
      </c>
    </row>
    <row r="9766" spans="1:3">
      <c r="A9766" t="s">
        <v>851</v>
      </c>
      <c r="B9766" s="2" t="s">
        <v>918</v>
      </c>
      <c r="C9766" s="35">
        <v>28</v>
      </c>
    </row>
    <row r="9767" spans="1:3">
      <c r="A9767" t="s">
        <v>851</v>
      </c>
      <c r="B9767" s="2" t="s">
        <v>919</v>
      </c>
      <c r="C9767" s="35">
        <v>28</v>
      </c>
    </row>
    <row r="9768" spans="1:3">
      <c r="A9768" t="s">
        <v>851</v>
      </c>
      <c r="B9768" s="2" t="s">
        <v>729</v>
      </c>
      <c r="C9768" s="35">
        <v>1</v>
      </c>
    </row>
    <row r="9769" spans="1:3">
      <c r="A9769" t="s">
        <v>851</v>
      </c>
      <c r="B9769" s="2" t="s">
        <v>920</v>
      </c>
      <c r="C9769" s="35">
        <v>3</v>
      </c>
    </row>
    <row r="9770" spans="1:3">
      <c r="A9770" t="s">
        <v>851</v>
      </c>
      <c r="B9770" s="2" t="s">
        <v>921</v>
      </c>
      <c r="C9770" s="35">
        <v>27</v>
      </c>
    </row>
    <row r="9771" spans="1:3">
      <c r="A9771" t="s">
        <v>851</v>
      </c>
      <c r="B9771" s="2" t="s">
        <v>762</v>
      </c>
      <c r="C9771" s="35">
        <v>3</v>
      </c>
    </row>
    <row r="9772" spans="1:3">
      <c r="A9772" t="s">
        <v>851</v>
      </c>
      <c r="B9772" s="2" t="s">
        <v>890</v>
      </c>
      <c r="C9772" s="35">
        <v>1</v>
      </c>
    </row>
    <row r="9773" spans="1:3">
      <c r="A9773" t="s">
        <v>851</v>
      </c>
      <c r="B9773" s="2" t="s">
        <v>922</v>
      </c>
      <c r="C9773" s="35">
        <v>3</v>
      </c>
    </row>
    <row r="9774" spans="1:3">
      <c r="A9774" t="s">
        <v>851</v>
      </c>
      <c r="B9774" s="2" t="s">
        <v>923</v>
      </c>
      <c r="C9774" s="35">
        <v>3</v>
      </c>
    </row>
    <row r="9775" spans="1:3">
      <c r="A9775" t="s">
        <v>851</v>
      </c>
      <c r="B9775" s="2" t="s">
        <v>924</v>
      </c>
      <c r="C9775" s="35">
        <v>3</v>
      </c>
    </row>
    <row r="9776" spans="1:3">
      <c r="A9776" t="s">
        <v>851</v>
      </c>
      <c r="B9776" s="2" t="s">
        <v>892</v>
      </c>
      <c r="C9776" s="35">
        <v>19</v>
      </c>
    </row>
    <row r="9777" spans="1:3">
      <c r="A9777" t="s">
        <v>851</v>
      </c>
      <c r="B9777" s="2" t="s">
        <v>893</v>
      </c>
      <c r="C9777" s="35">
        <v>19</v>
      </c>
    </row>
    <row r="9778" spans="1:3">
      <c r="A9778" t="s">
        <v>851</v>
      </c>
      <c r="B9778" s="2" t="s">
        <v>894</v>
      </c>
      <c r="C9778" s="35">
        <v>19</v>
      </c>
    </row>
    <row r="9779" spans="1:3">
      <c r="A9779" t="s">
        <v>851</v>
      </c>
      <c r="B9779" s="2" t="s">
        <v>895</v>
      </c>
      <c r="C9779" s="35">
        <v>3</v>
      </c>
    </row>
    <row r="9780" spans="1:3">
      <c r="A9780" t="s">
        <v>851</v>
      </c>
      <c r="B9780" s="2" t="s">
        <v>896</v>
      </c>
      <c r="C9780" s="35">
        <v>3</v>
      </c>
    </row>
    <row r="9781" spans="1:3">
      <c r="A9781" t="s">
        <v>851</v>
      </c>
      <c r="B9781" s="2" t="s">
        <v>819</v>
      </c>
      <c r="C9781" s="35">
        <v>1</v>
      </c>
    </row>
    <row r="9782" spans="1:3">
      <c r="A9782" t="s">
        <v>851</v>
      </c>
      <c r="B9782" s="2" t="s">
        <v>897</v>
      </c>
      <c r="C9782" s="35">
        <v>3</v>
      </c>
    </row>
    <row r="9783" spans="1:3">
      <c r="A9783" t="s">
        <v>851</v>
      </c>
      <c r="B9783" s="2" t="s">
        <v>925</v>
      </c>
      <c r="C9783" s="35">
        <v>28</v>
      </c>
    </row>
    <row r="9784" spans="1:3">
      <c r="A9784" t="s">
        <v>851</v>
      </c>
      <c r="B9784" s="2" t="s">
        <v>899</v>
      </c>
      <c r="C9784" s="35">
        <v>21</v>
      </c>
    </row>
    <row r="9785" spans="1:3">
      <c r="A9785" t="s">
        <v>851</v>
      </c>
      <c r="B9785" s="2" t="s">
        <v>900</v>
      </c>
      <c r="C9785" s="35">
        <v>3</v>
      </c>
    </row>
    <row r="9786" spans="1:3">
      <c r="A9786" t="s">
        <v>851</v>
      </c>
      <c r="B9786" s="2" t="s">
        <v>841</v>
      </c>
      <c r="C9786" s="35">
        <v>1</v>
      </c>
    </row>
    <row r="9787" spans="1:3">
      <c r="A9787" t="s">
        <v>851</v>
      </c>
      <c r="B9787" s="2" t="s">
        <v>842</v>
      </c>
      <c r="C9787" s="35">
        <v>1</v>
      </c>
    </row>
    <row r="9788" spans="1:3">
      <c r="A9788" t="s">
        <v>851</v>
      </c>
      <c r="B9788" s="2" t="s">
        <v>901</v>
      </c>
      <c r="C9788" s="35">
        <v>3</v>
      </c>
    </row>
    <row r="9789" spans="1:3">
      <c r="A9789" t="s">
        <v>851</v>
      </c>
      <c r="B9789" s="2" t="s">
        <v>912</v>
      </c>
      <c r="C9789" s="35">
        <v>22</v>
      </c>
    </row>
    <row r="9790" spans="1:3">
      <c r="A9790" t="s">
        <v>851</v>
      </c>
      <c r="B9790" s="2" t="s">
        <v>854</v>
      </c>
      <c r="C9790" s="35">
        <v>3</v>
      </c>
    </row>
    <row r="9791" spans="1:3">
      <c r="A9791" t="s">
        <v>851</v>
      </c>
      <c r="B9791" s="2" t="s">
        <v>868</v>
      </c>
      <c r="C9791" s="35">
        <v>5</v>
      </c>
    </row>
    <row r="9792" spans="1:3">
      <c r="A9792" t="s">
        <v>851</v>
      </c>
      <c r="B9792" s="2" t="s">
        <v>926</v>
      </c>
      <c r="C9792" s="35">
        <v>28</v>
      </c>
    </row>
    <row r="9793" spans="1:3">
      <c r="A9793" t="s">
        <v>852</v>
      </c>
      <c r="B9793" s="2" t="s">
        <v>914</v>
      </c>
      <c r="C9793" s="35">
        <v>9</v>
      </c>
    </row>
    <row r="9794" spans="1:3">
      <c r="A9794" t="s">
        <v>852</v>
      </c>
      <c r="B9794" s="2" t="s">
        <v>915</v>
      </c>
      <c r="C9794" s="35">
        <v>1</v>
      </c>
    </row>
    <row r="9795" spans="1:3">
      <c r="A9795" t="s">
        <v>852</v>
      </c>
      <c r="B9795" s="2" t="s">
        <v>906</v>
      </c>
      <c r="C9795" s="35">
        <v>9</v>
      </c>
    </row>
    <row r="9796" spans="1:3">
      <c r="A9796" t="s">
        <v>852</v>
      </c>
      <c r="B9796" s="2" t="s">
        <v>907</v>
      </c>
      <c r="C9796" s="35">
        <v>22</v>
      </c>
    </row>
    <row r="9797" spans="1:3">
      <c r="A9797" t="s">
        <v>852</v>
      </c>
      <c r="B9797" s="2" t="s">
        <v>908</v>
      </c>
      <c r="C9797" s="35">
        <v>23</v>
      </c>
    </row>
    <row r="9798" spans="1:3">
      <c r="A9798" t="s">
        <v>852</v>
      </c>
      <c r="B9798" s="2" t="s">
        <v>619</v>
      </c>
      <c r="C9798" s="35">
        <v>1</v>
      </c>
    </row>
    <row r="9799" spans="1:3">
      <c r="A9799" t="s">
        <v>852</v>
      </c>
      <c r="B9799" s="2" t="s">
        <v>663</v>
      </c>
      <c r="C9799" s="35">
        <v>1</v>
      </c>
    </row>
    <row r="9800" spans="1:3">
      <c r="A9800" t="s">
        <v>852</v>
      </c>
      <c r="B9800" s="2" t="s">
        <v>882</v>
      </c>
      <c r="C9800" s="35">
        <v>3</v>
      </c>
    </row>
    <row r="9801" spans="1:3">
      <c r="A9801" t="s">
        <v>852</v>
      </c>
      <c r="B9801" s="2" t="s">
        <v>883</v>
      </c>
      <c r="C9801" s="35">
        <v>3</v>
      </c>
    </row>
    <row r="9802" spans="1:3">
      <c r="A9802" t="s">
        <v>852</v>
      </c>
      <c r="B9802" s="2" t="s">
        <v>884</v>
      </c>
      <c r="C9802" s="35">
        <v>3</v>
      </c>
    </row>
    <row r="9803" spans="1:3">
      <c r="A9803" t="s">
        <v>852</v>
      </c>
      <c r="B9803" s="2" t="s">
        <v>917</v>
      </c>
      <c r="C9803" s="35">
        <v>27</v>
      </c>
    </row>
    <row r="9804" spans="1:3">
      <c r="A9804" t="s">
        <v>852</v>
      </c>
      <c r="B9804" s="2" t="s">
        <v>885</v>
      </c>
      <c r="C9804" s="35">
        <v>3</v>
      </c>
    </row>
    <row r="9805" spans="1:3">
      <c r="A9805" t="s">
        <v>852</v>
      </c>
      <c r="B9805" s="2" t="s">
        <v>918</v>
      </c>
      <c r="C9805" s="35">
        <v>28</v>
      </c>
    </row>
    <row r="9806" spans="1:3">
      <c r="A9806" t="s">
        <v>852</v>
      </c>
      <c r="B9806" s="2" t="s">
        <v>919</v>
      </c>
      <c r="C9806" s="35">
        <v>28</v>
      </c>
    </row>
    <row r="9807" spans="1:3">
      <c r="A9807" t="s">
        <v>852</v>
      </c>
      <c r="B9807" s="2" t="s">
        <v>729</v>
      </c>
      <c r="C9807" s="35">
        <v>1</v>
      </c>
    </row>
    <row r="9808" spans="1:3">
      <c r="A9808" t="s">
        <v>852</v>
      </c>
      <c r="B9808" s="2" t="s">
        <v>921</v>
      </c>
      <c r="C9808" s="35">
        <v>27</v>
      </c>
    </row>
    <row r="9809" spans="1:3">
      <c r="A9809" t="s">
        <v>852</v>
      </c>
      <c r="B9809" s="2" t="s">
        <v>762</v>
      </c>
      <c r="C9809" s="35">
        <v>3</v>
      </c>
    </row>
    <row r="9810" spans="1:3">
      <c r="A9810" t="s">
        <v>852</v>
      </c>
      <c r="B9810" s="2" t="s">
        <v>890</v>
      </c>
      <c r="C9810" s="35">
        <v>1</v>
      </c>
    </row>
    <row r="9811" spans="1:3">
      <c r="A9811" t="s">
        <v>852</v>
      </c>
      <c r="B9811" s="2" t="s">
        <v>922</v>
      </c>
      <c r="C9811" s="35">
        <v>3</v>
      </c>
    </row>
    <row r="9812" spans="1:3">
      <c r="A9812" t="s">
        <v>852</v>
      </c>
      <c r="B9812" s="2" t="s">
        <v>923</v>
      </c>
      <c r="C9812" s="35">
        <v>3</v>
      </c>
    </row>
    <row r="9813" spans="1:3">
      <c r="A9813" t="s">
        <v>852</v>
      </c>
      <c r="B9813" s="2" t="s">
        <v>924</v>
      </c>
      <c r="C9813" s="35">
        <v>3</v>
      </c>
    </row>
    <row r="9814" spans="1:3">
      <c r="A9814" t="s">
        <v>852</v>
      </c>
      <c r="B9814" s="2" t="s">
        <v>910</v>
      </c>
      <c r="C9814" s="35">
        <v>1</v>
      </c>
    </row>
    <row r="9815" spans="1:3">
      <c r="A9815" t="s">
        <v>852</v>
      </c>
      <c r="B9815" s="2" t="s">
        <v>892</v>
      </c>
      <c r="C9815" s="35">
        <v>19</v>
      </c>
    </row>
    <row r="9816" spans="1:3">
      <c r="A9816" t="s">
        <v>852</v>
      </c>
      <c r="B9816" s="2" t="s">
        <v>893</v>
      </c>
      <c r="C9816" s="35">
        <v>19</v>
      </c>
    </row>
    <row r="9817" spans="1:3">
      <c r="A9817" t="s">
        <v>852</v>
      </c>
      <c r="B9817" s="2" t="s">
        <v>894</v>
      </c>
      <c r="C9817" s="35">
        <v>19</v>
      </c>
    </row>
    <row r="9818" spans="1:3">
      <c r="A9818" t="s">
        <v>852</v>
      </c>
      <c r="B9818" s="2" t="s">
        <v>895</v>
      </c>
      <c r="C9818" s="35">
        <v>3</v>
      </c>
    </row>
    <row r="9819" spans="1:3">
      <c r="A9819" t="s">
        <v>852</v>
      </c>
      <c r="B9819" s="2" t="s">
        <v>896</v>
      </c>
      <c r="C9819" s="35">
        <v>3</v>
      </c>
    </row>
    <row r="9820" spans="1:3">
      <c r="A9820" t="s">
        <v>852</v>
      </c>
      <c r="B9820" s="2" t="s">
        <v>819</v>
      </c>
      <c r="C9820" s="35">
        <v>1</v>
      </c>
    </row>
    <row r="9821" spans="1:3">
      <c r="A9821" t="s">
        <v>852</v>
      </c>
      <c r="B9821" s="2" t="s">
        <v>897</v>
      </c>
      <c r="C9821" s="35">
        <v>3</v>
      </c>
    </row>
    <row r="9822" spans="1:3">
      <c r="A9822" t="s">
        <v>852</v>
      </c>
      <c r="B9822" s="2" t="s">
        <v>925</v>
      </c>
      <c r="C9822" s="35">
        <v>28</v>
      </c>
    </row>
    <row r="9823" spans="1:3">
      <c r="A9823" t="s">
        <v>852</v>
      </c>
      <c r="B9823" s="2" t="s">
        <v>899</v>
      </c>
      <c r="C9823" s="35">
        <v>21</v>
      </c>
    </row>
    <row r="9824" spans="1:3">
      <c r="A9824" t="s">
        <v>852</v>
      </c>
      <c r="B9824" s="2" t="s">
        <v>900</v>
      </c>
      <c r="C9824" s="35">
        <v>3</v>
      </c>
    </row>
    <row r="9825" spans="1:3">
      <c r="A9825" t="s">
        <v>852</v>
      </c>
      <c r="B9825" s="2" t="s">
        <v>841</v>
      </c>
      <c r="C9825" s="35">
        <v>1</v>
      </c>
    </row>
    <row r="9826" spans="1:3">
      <c r="A9826" t="s">
        <v>852</v>
      </c>
      <c r="B9826" s="2" t="s">
        <v>842</v>
      </c>
      <c r="C9826" s="35">
        <v>1</v>
      </c>
    </row>
    <row r="9827" spans="1:3">
      <c r="A9827" t="s">
        <v>852</v>
      </c>
      <c r="B9827" s="2" t="s">
        <v>901</v>
      </c>
      <c r="C9827" s="35">
        <v>3</v>
      </c>
    </row>
    <row r="9828" spans="1:3">
      <c r="A9828" t="s">
        <v>852</v>
      </c>
      <c r="B9828" s="2" t="s">
        <v>912</v>
      </c>
      <c r="C9828" s="35">
        <v>22</v>
      </c>
    </row>
    <row r="9829" spans="1:3">
      <c r="A9829" t="s">
        <v>852</v>
      </c>
      <c r="B9829" s="2" t="s">
        <v>854</v>
      </c>
      <c r="C9829" s="35">
        <v>3</v>
      </c>
    </row>
    <row r="9830" spans="1:3">
      <c r="A9830" t="s">
        <v>852</v>
      </c>
      <c r="B9830" s="2" t="s">
        <v>868</v>
      </c>
      <c r="C9830" s="35">
        <v>5</v>
      </c>
    </row>
    <row r="9831" spans="1:3">
      <c r="A9831" t="s">
        <v>852</v>
      </c>
      <c r="B9831" s="2" t="s">
        <v>926</v>
      </c>
      <c r="C9831" s="35">
        <v>28</v>
      </c>
    </row>
    <row r="9832" spans="1:3">
      <c r="A9832" t="s">
        <v>852</v>
      </c>
      <c r="B9832" s="2" t="s">
        <v>913</v>
      </c>
      <c r="C9832" s="35">
        <v>26</v>
      </c>
    </row>
    <row r="9833" spans="1:3">
      <c r="A9833" t="s">
        <v>853</v>
      </c>
      <c r="B9833" s="2" t="s">
        <v>879</v>
      </c>
      <c r="C9833" s="35">
        <v>3</v>
      </c>
    </row>
    <row r="9834" spans="1:3">
      <c r="A9834" t="s">
        <v>853</v>
      </c>
      <c r="B9834" s="2" t="s">
        <v>906</v>
      </c>
      <c r="C9834" s="35">
        <v>9</v>
      </c>
    </row>
    <row r="9835" spans="1:3">
      <c r="A9835" t="s">
        <v>853</v>
      </c>
      <c r="B9835" s="2" t="s">
        <v>908</v>
      </c>
      <c r="C9835" s="35">
        <v>23</v>
      </c>
    </row>
    <row r="9836" spans="1:3">
      <c r="A9836" t="s">
        <v>853</v>
      </c>
      <c r="B9836" s="2" t="s">
        <v>916</v>
      </c>
      <c r="C9836" s="35">
        <v>3</v>
      </c>
    </row>
    <row r="9837" spans="1:3">
      <c r="A9837" t="s">
        <v>853</v>
      </c>
      <c r="B9837" s="2" t="s">
        <v>917</v>
      </c>
      <c r="C9837" s="35">
        <v>27</v>
      </c>
    </row>
    <row r="9838" spans="1:3">
      <c r="A9838" t="s">
        <v>853</v>
      </c>
      <c r="B9838" s="2" t="s">
        <v>885</v>
      </c>
      <c r="C9838" s="35">
        <v>3</v>
      </c>
    </row>
    <row r="9839" spans="1:3">
      <c r="A9839" t="s">
        <v>853</v>
      </c>
      <c r="B9839" s="2" t="s">
        <v>927</v>
      </c>
      <c r="C9839" s="35">
        <v>1</v>
      </c>
    </row>
    <row r="9840" spans="1:3">
      <c r="A9840" t="s">
        <v>853</v>
      </c>
      <c r="B9840" s="2" t="s">
        <v>729</v>
      </c>
      <c r="C9840" s="35">
        <v>1</v>
      </c>
    </row>
    <row r="9841" spans="1:3">
      <c r="A9841" t="s">
        <v>853</v>
      </c>
      <c r="B9841" s="2" t="s">
        <v>920</v>
      </c>
      <c r="C9841" s="35">
        <v>3</v>
      </c>
    </row>
    <row r="9842" spans="1:3">
      <c r="A9842" t="s">
        <v>853</v>
      </c>
      <c r="B9842" s="2" t="s">
        <v>921</v>
      </c>
      <c r="C9842" s="35">
        <v>27</v>
      </c>
    </row>
    <row r="9843" spans="1:3">
      <c r="A9843" t="s">
        <v>853</v>
      </c>
      <c r="B9843" s="2" t="s">
        <v>766</v>
      </c>
      <c r="C9843" s="35">
        <v>3</v>
      </c>
    </row>
    <row r="9844" spans="1:3">
      <c r="A9844" t="s">
        <v>853</v>
      </c>
      <c r="B9844" s="2" t="s">
        <v>892</v>
      </c>
      <c r="C9844" s="35">
        <v>19</v>
      </c>
    </row>
    <row r="9845" spans="1:3">
      <c r="A9845" t="s">
        <v>853</v>
      </c>
      <c r="B9845" s="2" t="s">
        <v>893</v>
      </c>
      <c r="C9845" s="35">
        <v>19</v>
      </c>
    </row>
    <row r="9846" spans="1:3">
      <c r="A9846" t="s">
        <v>853</v>
      </c>
      <c r="B9846" s="2" t="s">
        <v>894</v>
      </c>
      <c r="C9846" s="35">
        <v>19</v>
      </c>
    </row>
    <row r="9847" spans="1:3">
      <c r="A9847" t="s">
        <v>853</v>
      </c>
      <c r="B9847" s="2" t="s">
        <v>895</v>
      </c>
      <c r="C9847" s="35">
        <v>3</v>
      </c>
    </row>
    <row r="9848" spans="1:3">
      <c r="A9848" t="s">
        <v>853</v>
      </c>
      <c r="B9848" s="2" t="s">
        <v>896</v>
      </c>
      <c r="C9848" s="35">
        <v>3</v>
      </c>
    </row>
    <row r="9849" spans="1:3">
      <c r="A9849" t="s">
        <v>853</v>
      </c>
      <c r="B9849" s="2" t="s">
        <v>819</v>
      </c>
      <c r="C9849" s="35">
        <v>1</v>
      </c>
    </row>
    <row r="9850" spans="1:3">
      <c r="A9850" t="s">
        <v>853</v>
      </c>
      <c r="B9850" s="2" t="s">
        <v>899</v>
      </c>
      <c r="C9850" s="35">
        <v>21</v>
      </c>
    </row>
    <row r="9851" spans="1:3">
      <c r="A9851" t="s">
        <v>853</v>
      </c>
      <c r="B9851" s="2" t="s">
        <v>900</v>
      </c>
      <c r="C9851" s="35">
        <v>3</v>
      </c>
    </row>
    <row r="9852" spans="1:3">
      <c r="A9852" t="s">
        <v>853</v>
      </c>
      <c r="B9852" s="2" t="s">
        <v>841</v>
      </c>
      <c r="C9852" s="35">
        <v>1</v>
      </c>
    </row>
    <row r="9853" spans="1:3">
      <c r="A9853" t="s">
        <v>853</v>
      </c>
      <c r="B9853" s="2" t="s">
        <v>842</v>
      </c>
      <c r="C9853" s="35">
        <v>1</v>
      </c>
    </row>
    <row r="9854" spans="1:3">
      <c r="A9854" t="s">
        <v>853</v>
      </c>
      <c r="B9854" s="2" t="s">
        <v>854</v>
      </c>
      <c r="C9854" s="35">
        <v>3</v>
      </c>
    </row>
    <row r="9855" spans="1:3">
      <c r="A9855" t="s">
        <v>854</v>
      </c>
      <c r="B9855" s="2" t="s">
        <v>879</v>
      </c>
      <c r="C9855" s="35">
        <v>3</v>
      </c>
    </row>
    <row r="9856" spans="1:3">
      <c r="A9856" t="s">
        <v>854</v>
      </c>
      <c r="B9856" s="2" t="s">
        <v>914</v>
      </c>
      <c r="C9856" s="35">
        <v>9</v>
      </c>
    </row>
    <row r="9857" spans="1:3">
      <c r="A9857" t="s">
        <v>854</v>
      </c>
      <c r="B9857" s="2" t="s">
        <v>915</v>
      </c>
      <c r="C9857" s="35">
        <v>1</v>
      </c>
    </row>
    <row r="9858" spans="1:3">
      <c r="A9858" t="s">
        <v>854</v>
      </c>
      <c r="B9858" s="2" t="s">
        <v>906</v>
      </c>
      <c r="C9858" s="35">
        <v>9</v>
      </c>
    </row>
    <row r="9859" spans="1:3">
      <c r="A9859" t="s">
        <v>854</v>
      </c>
      <c r="B9859" s="2" t="s">
        <v>907</v>
      </c>
      <c r="C9859" s="35">
        <v>22</v>
      </c>
    </row>
    <row r="9860" spans="1:3">
      <c r="A9860" t="s">
        <v>854</v>
      </c>
      <c r="B9860" s="2" t="s">
        <v>908</v>
      </c>
      <c r="C9860" s="35">
        <v>23</v>
      </c>
    </row>
    <row r="9861" spans="1:3">
      <c r="A9861" t="s">
        <v>854</v>
      </c>
      <c r="B9861" s="2" t="s">
        <v>663</v>
      </c>
      <c r="C9861" s="35">
        <v>1</v>
      </c>
    </row>
    <row r="9862" spans="1:3">
      <c r="A9862" t="s">
        <v>854</v>
      </c>
      <c r="B9862" s="2" t="s">
        <v>916</v>
      </c>
      <c r="C9862" s="35">
        <v>3</v>
      </c>
    </row>
    <row r="9863" spans="1:3">
      <c r="A9863" t="s">
        <v>854</v>
      </c>
      <c r="B9863" s="2" t="s">
        <v>882</v>
      </c>
      <c r="C9863" s="35">
        <v>3</v>
      </c>
    </row>
    <row r="9864" spans="1:3">
      <c r="A9864" t="s">
        <v>854</v>
      </c>
      <c r="B9864" s="2" t="s">
        <v>883</v>
      </c>
      <c r="C9864" s="35">
        <v>3</v>
      </c>
    </row>
    <row r="9865" spans="1:3">
      <c r="A9865" t="s">
        <v>854</v>
      </c>
      <c r="B9865" s="2" t="s">
        <v>884</v>
      </c>
      <c r="C9865" s="35">
        <v>3</v>
      </c>
    </row>
    <row r="9866" spans="1:3">
      <c r="A9866" t="s">
        <v>854</v>
      </c>
      <c r="B9866" s="2" t="s">
        <v>917</v>
      </c>
      <c r="C9866" s="35">
        <v>27</v>
      </c>
    </row>
    <row r="9867" spans="1:3">
      <c r="A9867" t="s">
        <v>854</v>
      </c>
      <c r="B9867" s="2" t="s">
        <v>885</v>
      </c>
      <c r="C9867" s="35">
        <v>3</v>
      </c>
    </row>
    <row r="9868" spans="1:3">
      <c r="A9868" t="s">
        <v>854</v>
      </c>
      <c r="B9868" s="2" t="s">
        <v>918</v>
      </c>
      <c r="C9868" s="35">
        <v>28</v>
      </c>
    </row>
    <row r="9869" spans="1:3">
      <c r="A9869" t="s">
        <v>854</v>
      </c>
      <c r="B9869" s="2" t="s">
        <v>919</v>
      </c>
      <c r="C9869" s="35">
        <v>28</v>
      </c>
    </row>
    <row r="9870" spans="1:3">
      <c r="A9870" t="s">
        <v>854</v>
      </c>
      <c r="B9870" s="2" t="s">
        <v>729</v>
      </c>
      <c r="C9870" s="35">
        <v>1</v>
      </c>
    </row>
    <row r="9871" spans="1:3">
      <c r="A9871" t="s">
        <v>854</v>
      </c>
      <c r="B9871" s="2" t="s">
        <v>920</v>
      </c>
      <c r="C9871" s="35">
        <v>3</v>
      </c>
    </row>
    <row r="9872" spans="1:3">
      <c r="A9872" t="s">
        <v>854</v>
      </c>
      <c r="B9872" s="2" t="s">
        <v>921</v>
      </c>
      <c r="C9872" s="35">
        <v>27</v>
      </c>
    </row>
    <row r="9873" spans="1:3">
      <c r="A9873" t="s">
        <v>854</v>
      </c>
      <c r="B9873" s="2" t="s">
        <v>762</v>
      </c>
      <c r="C9873" s="35">
        <v>3</v>
      </c>
    </row>
    <row r="9874" spans="1:3">
      <c r="A9874" t="s">
        <v>854</v>
      </c>
      <c r="B9874" s="2" t="s">
        <v>890</v>
      </c>
      <c r="C9874" s="35">
        <v>1</v>
      </c>
    </row>
    <row r="9875" spans="1:3">
      <c r="A9875" t="s">
        <v>854</v>
      </c>
      <c r="B9875" s="2" t="s">
        <v>922</v>
      </c>
      <c r="C9875" s="35">
        <v>3</v>
      </c>
    </row>
    <row r="9876" spans="1:3">
      <c r="A9876" t="s">
        <v>854</v>
      </c>
      <c r="B9876" s="2" t="s">
        <v>923</v>
      </c>
      <c r="C9876" s="35">
        <v>3</v>
      </c>
    </row>
    <row r="9877" spans="1:3">
      <c r="A9877" t="s">
        <v>854</v>
      </c>
      <c r="B9877" s="2" t="s">
        <v>924</v>
      </c>
      <c r="C9877" s="35">
        <v>3</v>
      </c>
    </row>
    <row r="9878" spans="1:3">
      <c r="A9878" t="s">
        <v>854</v>
      </c>
      <c r="B9878" s="2" t="s">
        <v>892</v>
      </c>
      <c r="C9878" s="35">
        <v>19</v>
      </c>
    </row>
    <row r="9879" spans="1:3">
      <c r="A9879" t="s">
        <v>854</v>
      </c>
      <c r="B9879" s="2" t="s">
        <v>893</v>
      </c>
      <c r="C9879" s="35">
        <v>19</v>
      </c>
    </row>
    <row r="9880" spans="1:3">
      <c r="A9880" t="s">
        <v>854</v>
      </c>
      <c r="B9880" s="2" t="s">
        <v>894</v>
      </c>
      <c r="C9880" s="35">
        <v>19</v>
      </c>
    </row>
    <row r="9881" spans="1:3">
      <c r="A9881" t="s">
        <v>854</v>
      </c>
      <c r="B9881" s="2" t="s">
        <v>895</v>
      </c>
      <c r="C9881" s="35">
        <v>3</v>
      </c>
    </row>
    <row r="9882" spans="1:3">
      <c r="A9882" t="s">
        <v>854</v>
      </c>
      <c r="B9882" s="2" t="s">
        <v>896</v>
      </c>
      <c r="C9882" s="35">
        <v>3</v>
      </c>
    </row>
    <row r="9883" spans="1:3">
      <c r="A9883" t="s">
        <v>854</v>
      </c>
      <c r="B9883" s="2" t="s">
        <v>819</v>
      </c>
      <c r="C9883" s="35">
        <v>1</v>
      </c>
    </row>
    <row r="9884" spans="1:3">
      <c r="A9884" t="s">
        <v>854</v>
      </c>
      <c r="B9884" s="2" t="s">
        <v>897</v>
      </c>
      <c r="C9884" s="35">
        <v>3</v>
      </c>
    </row>
    <row r="9885" spans="1:3">
      <c r="A9885" t="s">
        <v>854</v>
      </c>
      <c r="B9885" s="2" t="s">
        <v>925</v>
      </c>
      <c r="C9885" s="35">
        <v>28</v>
      </c>
    </row>
    <row r="9886" spans="1:3">
      <c r="A9886" t="s">
        <v>854</v>
      </c>
      <c r="B9886" s="2" t="s">
        <v>899</v>
      </c>
      <c r="C9886" s="35">
        <v>21</v>
      </c>
    </row>
    <row r="9887" spans="1:3">
      <c r="A9887" t="s">
        <v>854</v>
      </c>
      <c r="B9887" s="2" t="s">
        <v>900</v>
      </c>
      <c r="C9887" s="35">
        <v>3</v>
      </c>
    </row>
    <row r="9888" spans="1:3">
      <c r="A9888" t="s">
        <v>854</v>
      </c>
      <c r="B9888" s="2" t="s">
        <v>841</v>
      </c>
      <c r="C9888" s="35">
        <v>1</v>
      </c>
    </row>
    <row r="9889" spans="1:3">
      <c r="A9889" t="s">
        <v>854</v>
      </c>
      <c r="B9889" s="2" t="s">
        <v>842</v>
      </c>
      <c r="C9889" s="35">
        <v>1</v>
      </c>
    </row>
    <row r="9890" spans="1:3">
      <c r="A9890" t="s">
        <v>854</v>
      </c>
      <c r="B9890" s="2" t="s">
        <v>901</v>
      </c>
      <c r="C9890" s="35">
        <v>3</v>
      </c>
    </row>
    <row r="9891" spans="1:3">
      <c r="A9891" t="s">
        <v>854</v>
      </c>
      <c r="B9891" s="2" t="s">
        <v>912</v>
      </c>
      <c r="C9891" s="35">
        <v>22</v>
      </c>
    </row>
    <row r="9892" spans="1:3">
      <c r="A9892" t="s">
        <v>854</v>
      </c>
      <c r="B9892" s="2" t="s">
        <v>854</v>
      </c>
      <c r="C9892" s="35">
        <v>3</v>
      </c>
    </row>
    <row r="9893" spans="1:3">
      <c r="A9893" t="s">
        <v>854</v>
      </c>
      <c r="B9893" s="2" t="s">
        <v>868</v>
      </c>
      <c r="C9893" s="35">
        <v>5</v>
      </c>
    </row>
    <row r="9894" spans="1:3">
      <c r="A9894" t="s">
        <v>854</v>
      </c>
      <c r="B9894" s="2" t="s">
        <v>926</v>
      </c>
      <c r="C9894" s="35">
        <v>28</v>
      </c>
    </row>
    <row r="9895" spans="1:3">
      <c r="A9895" s="2" t="s">
        <v>855</v>
      </c>
      <c r="B9895" s="2" t="s">
        <v>914</v>
      </c>
      <c r="C9895" s="35">
        <v>9</v>
      </c>
    </row>
    <row r="9896" spans="1:3">
      <c r="A9896" s="2" t="s">
        <v>855</v>
      </c>
      <c r="B9896" s="2" t="s">
        <v>915</v>
      </c>
      <c r="C9896" s="35">
        <v>1</v>
      </c>
    </row>
    <row r="9897" spans="1:3">
      <c r="A9897" s="2" t="s">
        <v>855</v>
      </c>
      <c r="B9897" s="2" t="s">
        <v>906</v>
      </c>
      <c r="C9897" s="35">
        <v>9</v>
      </c>
    </row>
    <row r="9898" spans="1:3">
      <c r="A9898" s="2" t="s">
        <v>855</v>
      </c>
      <c r="B9898" s="2" t="s">
        <v>907</v>
      </c>
      <c r="C9898" s="35">
        <v>22</v>
      </c>
    </row>
    <row r="9899" spans="1:3">
      <c r="A9899" s="2" t="s">
        <v>855</v>
      </c>
      <c r="B9899" s="2" t="s">
        <v>908</v>
      </c>
      <c r="C9899" s="35">
        <v>23</v>
      </c>
    </row>
    <row r="9900" spans="1:3">
      <c r="A9900" s="2" t="s">
        <v>855</v>
      </c>
      <c r="B9900" s="2" t="s">
        <v>619</v>
      </c>
      <c r="C9900" s="35">
        <v>1</v>
      </c>
    </row>
    <row r="9901" spans="1:3">
      <c r="A9901" s="2" t="s">
        <v>855</v>
      </c>
      <c r="B9901" s="2" t="s">
        <v>663</v>
      </c>
      <c r="C9901" s="35">
        <v>1</v>
      </c>
    </row>
    <row r="9902" spans="1:3">
      <c r="A9902" s="2" t="s">
        <v>855</v>
      </c>
      <c r="B9902" s="2" t="s">
        <v>916</v>
      </c>
      <c r="C9902" s="35">
        <v>3</v>
      </c>
    </row>
    <row r="9903" spans="1:3">
      <c r="A9903" s="2" t="s">
        <v>855</v>
      </c>
      <c r="B9903" s="2" t="s">
        <v>882</v>
      </c>
      <c r="C9903" s="35">
        <v>3</v>
      </c>
    </row>
    <row r="9904" spans="1:3">
      <c r="A9904" s="2" t="s">
        <v>855</v>
      </c>
      <c r="B9904" s="2" t="s">
        <v>883</v>
      </c>
      <c r="C9904" s="35">
        <v>3</v>
      </c>
    </row>
    <row r="9905" spans="1:3">
      <c r="A9905" s="2" t="s">
        <v>855</v>
      </c>
      <c r="B9905" s="2" t="s">
        <v>884</v>
      </c>
      <c r="C9905" s="35">
        <v>3</v>
      </c>
    </row>
    <row r="9906" spans="1:3">
      <c r="A9906" s="2" t="s">
        <v>855</v>
      </c>
      <c r="B9906" s="2" t="s">
        <v>917</v>
      </c>
      <c r="C9906" s="35">
        <v>27</v>
      </c>
    </row>
    <row r="9907" spans="1:3">
      <c r="A9907" s="2" t="s">
        <v>855</v>
      </c>
      <c r="B9907" s="2" t="s">
        <v>885</v>
      </c>
      <c r="C9907" s="35">
        <v>3</v>
      </c>
    </row>
    <row r="9908" spans="1:3">
      <c r="A9908" s="2" t="s">
        <v>855</v>
      </c>
      <c r="B9908" s="2" t="s">
        <v>918</v>
      </c>
      <c r="C9908" s="35">
        <v>28</v>
      </c>
    </row>
    <row r="9909" spans="1:3">
      <c r="A9909" s="2" t="s">
        <v>855</v>
      </c>
      <c r="B9909" s="2" t="s">
        <v>919</v>
      </c>
      <c r="C9909" s="35">
        <v>28</v>
      </c>
    </row>
    <row r="9910" spans="1:3">
      <c r="A9910" s="2" t="s">
        <v>855</v>
      </c>
      <c r="B9910" s="2" t="s">
        <v>729</v>
      </c>
      <c r="C9910" s="35">
        <v>1</v>
      </c>
    </row>
    <row r="9911" spans="1:3">
      <c r="A9911" s="2" t="s">
        <v>855</v>
      </c>
      <c r="B9911" s="2" t="s">
        <v>920</v>
      </c>
      <c r="C9911" s="35">
        <v>3</v>
      </c>
    </row>
    <row r="9912" spans="1:3">
      <c r="A9912" s="2" t="s">
        <v>855</v>
      </c>
      <c r="B9912" s="2" t="s">
        <v>921</v>
      </c>
      <c r="C9912" s="35">
        <v>27</v>
      </c>
    </row>
    <row r="9913" spans="1:3">
      <c r="A9913" s="2" t="s">
        <v>855</v>
      </c>
      <c r="B9913" s="2" t="s">
        <v>762</v>
      </c>
      <c r="C9913" s="35">
        <v>3</v>
      </c>
    </row>
    <row r="9914" spans="1:3">
      <c r="A9914" s="2" t="s">
        <v>855</v>
      </c>
      <c r="B9914" s="2" t="s">
        <v>890</v>
      </c>
      <c r="C9914" s="35">
        <v>1</v>
      </c>
    </row>
    <row r="9915" spans="1:3">
      <c r="A9915" s="2" t="s">
        <v>855</v>
      </c>
      <c r="B9915" s="2" t="s">
        <v>922</v>
      </c>
      <c r="C9915" s="35">
        <v>3</v>
      </c>
    </row>
    <row r="9916" spans="1:3">
      <c r="A9916" s="2" t="s">
        <v>855</v>
      </c>
      <c r="B9916" s="2" t="s">
        <v>923</v>
      </c>
      <c r="C9916" s="35">
        <v>3</v>
      </c>
    </row>
    <row r="9917" spans="1:3">
      <c r="A9917" s="2" t="s">
        <v>855</v>
      </c>
      <c r="B9917" s="2" t="s">
        <v>924</v>
      </c>
      <c r="C9917" s="35">
        <v>3</v>
      </c>
    </row>
    <row r="9918" spans="1:3">
      <c r="A9918" s="2" t="s">
        <v>855</v>
      </c>
      <c r="B9918" s="2" t="s">
        <v>892</v>
      </c>
      <c r="C9918" s="35">
        <v>19</v>
      </c>
    </row>
    <row r="9919" spans="1:3">
      <c r="A9919" s="2" t="s">
        <v>855</v>
      </c>
      <c r="B9919" s="2" t="s">
        <v>893</v>
      </c>
      <c r="C9919" s="35">
        <v>19</v>
      </c>
    </row>
    <row r="9920" spans="1:3">
      <c r="A9920" s="2" t="s">
        <v>855</v>
      </c>
      <c r="B9920" s="2" t="s">
        <v>894</v>
      </c>
      <c r="C9920" s="35">
        <v>19</v>
      </c>
    </row>
    <row r="9921" spans="1:3">
      <c r="A9921" s="2" t="s">
        <v>855</v>
      </c>
      <c r="B9921" s="2" t="s">
        <v>895</v>
      </c>
      <c r="C9921" s="35">
        <v>3</v>
      </c>
    </row>
    <row r="9922" spans="1:3">
      <c r="A9922" s="2" t="s">
        <v>855</v>
      </c>
      <c r="B9922" s="2" t="s">
        <v>896</v>
      </c>
      <c r="C9922" s="35">
        <v>3</v>
      </c>
    </row>
    <row r="9923" spans="1:3">
      <c r="A9923" s="2" t="s">
        <v>855</v>
      </c>
      <c r="B9923" s="2" t="s">
        <v>819</v>
      </c>
      <c r="C9923" s="35">
        <v>1</v>
      </c>
    </row>
    <row r="9924" spans="1:3">
      <c r="A9924" s="2" t="s">
        <v>855</v>
      </c>
      <c r="B9924" s="2" t="s">
        <v>897</v>
      </c>
      <c r="C9924" s="35">
        <v>3</v>
      </c>
    </row>
    <row r="9925" spans="1:3">
      <c r="A9925" s="2" t="s">
        <v>855</v>
      </c>
      <c r="B9925" s="2" t="s">
        <v>925</v>
      </c>
      <c r="C9925" s="35">
        <v>28</v>
      </c>
    </row>
    <row r="9926" spans="1:3">
      <c r="A9926" s="2" t="s">
        <v>855</v>
      </c>
      <c r="B9926" s="2" t="s">
        <v>899</v>
      </c>
      <c r="C9926" s="35">
        <v>21</v>
      </c>
    </row>
    <row r="9927" spans="1:3">
      <c r="A9927" s="2" t="s">
        <v>855</v>
      </c>
      <c r="B9927" s="2" t="s">
        <v>900</v>
      </c>
      <c r="C9927" s="35">
        <v>3</v>
      </c>
    </row>
    <row r="9928" spans="1:3">
      <c r="A9928" s="2" t="s">
        <v>855</v>
      </c>
      <c r="B9928" s="2" t="s">
        <v>841</v>
      </c>
      <c r="C9928" s="35">
        <v>1</v>
      </c>
    </row>
    <row r="9929" spans="1:3">
      <c r="A9929" s="2" t="s">
        <v>855</v>
      </c>
      <c r="B9929" s="2" t="s">
        <v>842</v>
      </c>
      <c r="C9929" s="35">
        <v>1</v>
      </c>
    </row>
    <row r="9930" spans="1:3">
      <c r="A9930" s="2" t="s">
        <v>855</v>
      </c>
      <c r="B9930" s="2" t="s">
        <v>901</v>
      </c>
      <c r="C9930" s="35">
        <v>3</v>
      </c>
    </row>
    <row r="9931" spans="1:3">
      <c r="A9931" s="2" t="s">
        <v>855</v>
      </c>
      <c r="B9931" s="2" t="s">
        <v>912</v>
      </c>
      <c r="C9931" s="35">
        <v>22</v>
      </c>
    </row>
    <row r="9932" spans="1:3">
      <c r="A9932" s="2" t="s">
        <v>855</v>
      </c>
      <c r="B9932" s="2" t="s">
        <v>854</v>
      </c>
      <c r="C9932" s="35">
        <v>3</v>
      </c>
    </row>
    <row r="9933" spans="1:3">
      <c r="A9933" s="2" t="s">
        <v>855</v>
      </c>
      <c r="B9933" s="2" t="s">
        <v>868</v>
      </c>
      <c r="C9933" s="35">
        <v>5</v>
      </c>
    </row>
    <row r="9934" spans="1:3">
      <c r="A9934" s="2" t="s">
        <v>855</v>
      </c>
      <c r="B9934" s="2" t="s">
        <v>926</v>
      </c>
      <c r="C9934" s="35">
        <v>28</v>
      </c>
    </row>
    <row r="9935" spans="1:3">
      <c r="A9935" t="s">
        <v>856</v>
      </c>
      <c r="B9935" s="2" t="s">
        <v>879</v>
      </c>
      <c r="C9935" s="35">
        <v>3</v>
      </c>
    </row>
    <row r="9936" spans="1:3">
      <c r="A9936" t="s">
        <v>856</v>
      </c>
      <c r="B9936" s="2" t="s">
        <v>914</v>
      </c>
      <c r="C9936" s="35">
        <v>9</v>
      </c>
    </row>
    <row r="9937" spans="1:3">
      <c r="A9937" t="s">
        <v>856</v>
      </c>
      <c r="B9937" s="2" t="s">
        <v>915</v>
      </c>
      <c r="C9937" s="35">
        <v>1</v>
      </c>
    </row>
    <row r="9938" spans="1:3">
      <c r="A9938" t="s">
        <v>856</v>
      </c>
      <c r="B9938" s="2" t="s">
        <v>906</v>
      </c>
      <c r="C9938" s="35">
        <v>9</v>
      </c>
    </row>
    <row r="9939" spans="1:3">
      <c r="A9939" t="s">
        <v>856</v>
      </c>
      <c r="B9939" s="2" t="s">
        <v>907</v>
      </c>
      <c r="C9939" s="35">
        <v>22</v>
      </c>
    </row>
    <row r="9940" spans="1:3">
      <c r="A9940" t="s">
        <v>856</v>
      </c>
      <c r="B9940" s="2" t="s">
        <v>908</v>
      </c>
      <c r="C9940" s="35">
        <v>23</v>
      </c>
    </row>
    <row r="9941" spans="1:3">
      <c r="A9941" t="s">
        <v>856</v>
      </c>
      <c r="B9941" s="2" t="s">
        <v>619</v>
      </c>
      <c r="C9941" s="35">
        <v>1</v>
      </c>
    </row>
    <row r="9942" spans="1:3">
      <c r="A9942" t="s">
        <v>856</v>
      </c>
      <c r="B9942" s="2" t="s">
        <v>621</v>
      </c>
      <c r="C9942" s="35">
        <v>1</v>
      </c>
    </row>
    <row r="9943" spans="1:3">
      <c r="A9943" t="s">
        <v>856</v>
      </c>
      <c r="B9943" s="2" t="s">
        <v>663</v>
      </c>
      <c r="C9943" s="35">
        <v>1</v>
      </c>
    </row>
    <row r="9944" spans="1:3">
      <c r="A9944" t="s">
        <v>856</v>
      </c>
      <c r="B9944" s="2" t="s">
        <v>916</v>
      </c>
      <c r="C9944" s="35">
        <v>3</v>
      </c>
    </row>
    <row r="9945" spans="1:3">
      <c r="A9945" t="s">
        <v>856</v>
      </c>
      <c r="B9945" s="2" t="s">
        <v>882</v>
      </c>
      <c r="C9945" s="35">
        <v>3</v>
      </c>
    </row>
    <row r="9946" spans="1:3">
      <c r="A9946" t="s">
        <v>856</v>
      </c>
      <c r="B9946" s="2" t="s">
        <v>883</v>
      </c>
      <c r="C9946" s="35">
        <v>3</v>
      </c>
    </row>
    <row r="9947" spans="1:3">
      <c r="A9947" t="s">
        <v>856</v>
      </c>
      <c r="B9947" s="2" t="s">
        <v>884</v>
      </c>
      <c r="C9947" s="35">
        <v>3</v>
      </c>
    </row>
    <row r="9948" spans="1:3">
      <c r="A9948" t="s">
        <v>856</v>
      </c>
      <c r="B9948" s="2" t="s">
        <v>917</v>
      </c>
      <c r="C9948" s="35">
        <v>27</v>
      </c>
    </row>
    <row r="9949" spans="1:3">
      <c r="A9949" t="s">
        <v>856</v>
      </c>
      <c r="B9949" s="2" t="s">
        <v>885</v>
      </c>
      <c r="C9949" s="35">
        <v>3</v>
      </c>
    </row>
    <row r="9950" spans="1:3">
      <c r="A9950" t="s">
        <v>856</v>
      </c>
      <c r="B9950" s="2" t="s">
        <v>918</v>
      </c>
      <c r="C9950" s="35">
        <v>28</v>
      </c>
    </row>
    <row r="9951" spans="1:3">
      <c r="A9951" t="s">
        <v>856</v>
      </c>
      <c r="B9951" s="2" t="s">
        <v>919</v>
      </c>
      <c r="C9951" s="35">
        <v>28</v>
      </c>
    </row>
    <row r="9952" spans="1:3">
      <c r="A9952" t="s">
        <v>856</v>
      </c>
      <c r="B9952" s="2" t="s">
        <v>729</v>
      </c>
      <c r="C9952" s="35">
        <v>1</v>
      </c>
    </row>
    <row r="9953" spans="1:3">
      <c r="A9953" t="s">
        <v>856</v>
      </c>
      <c r="B9953" s="2" t="s">
        <v>920</v>
      </c>
      <c r="C9953" s="35">
        <v>3</v>
      </c>
    </row>
    <row r="9954" spans="1:3">
      <c r="A9954" t="s">
        <v>856</v>
      </c>
      <c r="B9954" s="2" t="s">
        <v>921</v>
      </c>
      <c r="C9954" s="35">
        <v>27</v>
      </c>
    </row>
    <row r="9955" spans="1:3">
      <c r="A9955" t="s">
        <v>856</v>
      </c>
      <c r="B9955" s="2" t="s">
        <v>508</v>
      </c>
      <c r="C9955" s="35">
        <v>1</v>
      </c>
    </row>
    <row r="9956" spans="1:3">
      <c r="A9956" t="s">
        <v>856</v>
      </c>
      <c r="B9956" s="2" t="s">
        <v>762</v>
      </c>
      <c r="C9956" s="35">
        <v>3</v>
      </c>
    </row>
    <row r="9957" spans="1:3">
      <c r="A9957" t="s">
        <v>856</v>
      </c>
      <c r="B9957" s="2" t="s">
        <v>890</v>
      </c>
      <c r="C9957" s="35">
        <v>1</v>
      </c>
    </row>
    <row r="9958" spans="1:3">
      <c r="A9958" t="s">
        <v>856</v>
      </c>
      <c r="B9958" s="2" t="s">
        <v>922</v>
      </c>
      <c r="C9958" s="35">
        <v>3</v>
      </c>
    </row>
    <row r="9959" spans="1:3">
      <c r="A9959" t="s">
        <v>856</v>
      </c>
      <c r="B9959" s="2" t="s">
        <v>923</v>
      </c>
      <c r="C9959" s="35">
        <v>3</v>
      </c>
    </row>
    <row r="9960" spans="1:3">
      <c r="A9960" t="s">
        <v>856</v>
      </c>
      <c r="B9960" s="2" t="s">
        <v>924</v>
      </c>
      <c r="C9960" s="35">
        <v>3</v>
      </c>
    </row>
    <row r="9961" spans="1:3">
      <c r="A9961" t="s">
        <v>856</v>
      </c>
      <c r="B9961" s="2" t="s">
        <v>892</v>
      </c>
      <c r="C9961" s="35">
        <v>19</v>
      </c>
    </row>
    <row r="9962" spans="1:3">
      <c r="A9962" t="s">
        <v>856</v>
      </c>
      <c r="B9962" s="2" t="s">
        <v>893</v>
      </c>
      <c r="C9962" s="35">
        <v>19</v>
      </c>
    </row>
    <row r="9963" spans="1:3">
      <c r="A9963" t="s">
        <v>856</v>
      </c>
      <c r="B9963" s="2" t="s">
        <v>894</v>
      </c>
      <c r="C9963" s="35">
        <v>19</v>
      </c>
    </row>
    <row r="9964" spans="1:3">
      <c r="A9964" t="s">
        <v>856</v>
      </c>
      <c r="B9964" s="2" t="s">
        <v>895</v>
      </c>
      <c r="C9964" s="35">
        <v>3</v>
      </c>
    </row>
    <row r="9965" spans="1:3">
      <c r="A9965" t="s">
        <v>856</v>
      </c>
      <c r="B9965" s="2" t="s">
        <v>896</v>
      </c>
      <c r="C9965" s="35">
        <v>3</v>
      </c>
    </row>
    <row r="9966" spans="1:3">
      <c r="A9966" t="s">
        <v>856</v>
      </c>
      <c r="B9966" s="2" t="s">
        <v>819</v>
      </c>
      <c r="C9966" s="35">
        <v>1</v>
      </c>
    </row>
    <row r="9967" spans="1:3">
      <c r="A9967" t="s">
        <v>856</v>
      </c>
      <c r="B9967" s="2" t="s">
        <v>897</v>
      </c>
      <c r="C9967" s="35">
        <v>3</v>
      </c>
    </row>
    <row r="9968" spans="1:3">
      <c r="A9968" t="s">
        <v>856</v>
      </c>
      <c r="B9968" s="2" t="s">
        <v>925</v>
      </c>
      <c r="C9968" s="35">
        <v>28</v>
      </c>
    </row>
    <row r="9969" spans="1:3">
      <c r="A9969" t="s">
        <v>856</v>
      </c>
      <c r="B9969" s="2" t="s">
        <v>899</v>
      </c>
      <c r="C9969" s="35">
        <v>21</v>
      </c>
    </row>
    <row r="9970" spans="1:3">
      <c r="A9970" t="s">
        <v>856</v>
      </c>
      <c r="B9970" s="2" t="s">
        <v>900</v>
      </c>
      <c r="C9970" s="35">
        <v>3</v>
      </c>
    </row>
    <row r="9971" spans="1:3">
      <c r="A9971" t="s">
        <v>856</v>
      </c>
      <c r="B9971" s="2" t="s">
        <v>841</v>
      </c>
      <c r="C9971" s="35">
        <v>1</v>
      </c>
    </row>
    <row r="9972" spans="1:3">
      <c r="A9972" t="s">
        <v>856</v>
      </c>
      <c r="B9972" s="2" t="s">
        <v>842</v>
      </c>
      <c r="C9972" s="35">
        <v>1</v>
      </c>
    </row>
    <row r="9973" spans="1:3">
      <c r="A9973" t="s">
        <v>856</v>
      </c>
      <c r="B9973" s="2" t="s">
        <v>901</v>
      </c>
      <c r="C9973" s="35">
        <v>3</v>
      </c>
    </row>
    <row r="9974" spans="1:3">
      <c r="A9974" t="s">
        <v>856</v>
      </c>
      <c r="B9974" s="2" t="s">
        <v>912</v>
      </c>
      <c r="C9974" s="35">
        <v>22</v>
      </c>
    </row>
    <row r="9975" spans="1:3">
      <c r="A9975" t="s">
        <v>856</v>
      </c>
      <c r="B9975" s="2" t="s">
        <v>854</v>
      </c>
      <c r="C9975" s="35">
        <v>3</v>
      </c>
    </row>
    <row r="9976" spans="1:3">
      <c r="A9976" t="s">
        <v>856</v>
      </c>
      <c r="B9976" s="2" t="s">
        <v>868</v>
      </c>
      <c r="C9976" s="35">
        <v>5</v>
      </c>
    </row>
    <row r="9977" spans="1:3">
      <c r="A9977" t="s">
        <v>856</v>
      </c>
      <c r="B9977" s="2" t="s">
        <v>926</v>
      </c>
      <c r="C9977" s="35">
        <v>28</v>
      </c>
    </row>
    <row r="9978" spans="1:3">
      <c r="A9978" t="s">
        <v>857</v>
      </c>
      <c r="B9978" s="2" t="s">
        <v>914</v>
      </c>
      <c r="C9978" s="35">
        <v>9</v>
      </c>
    </row>
    <row r="9979" spans="1:3">
      <c r="A9979" t="s">
        <v>857</v>
      </c>
      <c r="B9979" s="2" t="s">
        <v>915</v>
      </c>
      <c r="C9979" s="35">
        <v>1</v>
      </c>
    </row>
    <row r="9980" spans="1:3">
      <c r="A9980" t="s">
        <v>857</v>
      </c>
      <c r="B9980" s="2" t="s">
        <v>906</v>
      </c>
      <c r="C9980" s="35">
        <v>9</v>
      </c>
    </row>
    <row r="9981" spans="1:3">
      <c r="A9981" t="s">
        <v>857</v>
      </c>
      <c r="B9981" s="2" t="s">
        <v>907</v>
      </c>
      <c r="C9981" s="35">
        <v>22</v>
      </c>
    </row>
    <row r="9982" spans="1:3">
      <c r="A9982" t="s">
        <v>857</v>
      </c>
      <c r="B9982" s="2" t="s">
        <v>908</v>
      </c>
      <c r="C9982" s="35">
        <v>23</v>
      </c>
    </row>
    <row r="9983" spans="1:3">
      <c r="A9983" t="s">
        <v>857</v>
      </c>
      <c r="B9983" s="2" t="s">
        <v>619</v>
      </c>
      <c r="C9983" s="35">
        <v>1</v>
      </c>
    </row>
    <row r="9984" spans="1:3">
      <c r="A9984" t="s">
        <v>857</v>
      </c>
      <c r="B9984" s="2" t="s">
        <v>663</v>
      </c>
      <c r="C9984" s="35">
        <v>1</v>
      </c>
    </row>
    <row r="9985" spans="1:3">
      <c r="A9985" t="s">
        <v>857</v>
      </c>
      <c r="B9985" s="2" t="s">
        <v>916</v>
      </c>
      <c r="C9985" s="35">
        <v>3</v>
      </c>
    </row>
    <row r="9986" spans="1:3">
      <c r="A9986" t="s">
        <v>857</v>
      </c>
      <c r="B9986" s="2" t="s">
        <v>882</v>
      </c>
      <c r="C9986" s="35">
        <v>3</v>
      </c>
    </row>
    <row r="9987" spans="1:3">
      <c r="A9987" t="s">
        <v>857</v>
      </c>
      <c r="B9987" s="2" t="s">
        <v>883</v>
      </c>
      <c r="C9987" s="35">
        <v>3</v>
      </c>
    </row>
    <row r="9988" spans="1:3">
      <c r="A9988" t="s">
        <v>857</v>
      </c>
      <c r="B9988" s="2" t="s">
        <v>884</v>
      </c>
      <c r="C9988" s="35">
        <v>3</v>
      </c>
    </row>
    <row r="9989" spans="1:3">
      <c r="A9989" t="s">
        <v>857</v>
      </c>
      <c r="B9989" s="2" t="s">
        <v>917</v>
      </c>
      <c r="C9989" s="35">
        <v>27</v>
      </c>
    </row>
    <row r="9990" spans="1:3">
      <c r="A9990" t="s">
        <v>857</v>
      </c>
      <c r="B9990" s="2" t="s">
        <v>885</v>
      </c>
      <c r="C9990" s="35">
        <v>3</v>
      </c>
    </row>
    <row r="9991" spans="1:3">
      <c r="A9991" t="s">
        <v>857</v>
      </c>
      <c r="B9991" s="2" t="s">
        <v>918</v>
      </c>
      <c r="C9991" s="35">
        <v>28</v>
      </c>
    </row>
    <row r="9992" spans="1:3">
      <c r="A9992" t="s">
        <v>857</v>
      </c>
      <c r="B9992" s="2" t="s">
        <v>919</v>
      </c>
      <c r="C9992" s="35">
        <v>28</v>
      </c>
    </row>
    <row r="9993" spans="1:3">
      <c r="A9993" t="s">
        <v>857</v>
      </c>
      <c r="B9993" s="2" t="s">
        <v>729</v>
      </c>
      <c r="C9993" s="35">
        <v>1</v>
      </c>
    </row>
    <row r="9994" spans="1:3">
      <c r="A9994" t="s">
        <v>857</v>
      </c>
      <c r="B9994" s="2" t="s">
        <v>920</v>
      </c>
      <c r="C9994" s="35">
        <v>3</v>
      </c>
    </row>
    <row r="9995" spans="1:3">
      <c r="A9995" t="s">
        <v>857</v>
      </c>
      <c r="B9995" s="2" t="s">
        <v>921</v>
      </c>
      <c r="C9995" s="35">
        <v>27</v>
      </c>
    </row>
    <row r="9996" spans="1:3">
      <c r="A9996" t="s">
        <v>857</v>
      </c>
      <c r="B9996" s="2" t="s">
        <v>762</v>
      </c>
      <c r="C9996" s="35">
        <v>3</v>
      </c>
    </row>
    <row r="9997" spans="1:3">
      <c r="A9997" t="s">
        <v>857</v>
      </c>
      <c r="B9997" s="2" t="s">
        <v>890</v>
      </c>
      <c r="C9997" s="35">
        <v>1</v>
      </c>
    </row>
    <row r="9998" spans="1:3">
      <c r="A9998" t="s">
        <v>857</v>
      </c>
      <c r="B9998" s="2" t="s">
        <v>922</v>
      </c>
      <c r="C9998" s="35">
        <v>3</v>
      </c>
    </row>
    <row r="9999" spans="1:3">
      <c r="A9999" t="s">
        <v>857</v>
      </c>
      <c r="B9999" s="2" t="s">
        <v>923</v>
      </c>
      <c r="C9999" s="35">
        <v>3</v>
      </c>
    </row>
    <row r="10000" spans="1:3">
      <c r="A10000" t="s">
        <v>857</v>
      </c>
      <c r="B10000" s="2" t="s">
        <v>924</v>
      </c>
      <c r="C10000" s="35">
        <v>3</v>
      </c>
    </row>
    <row r="10001" spans="1:3">
      <c r="A10001" t="s">
        <v>857</v>
      </c>
      <c r="B10001" s="2" t="s">
        <v>892</v>
      </c>
      <c r="C10001" s="35">
        <v>19</v>
      </c>
    </row>
    <row r="10002" spans="1:3">
      <c r="A10002" t="s">
        <v>857</v>
      </c>
      <c r="B10002" s="2" t="s">
        <v>893</v>
      </c>
      <c r="C10002" s="35">
        <v>19</v>
      </c>
    </row>
    <row r="10003" spans="1:3">
      <c r="A10003" t="s">
        <v>857</v>
      </c>
      <c r="B10003" s="2" t="s">
        <v>894</v>
      </c>
      <c r="C10003" s="35">
        <v>19</v>
      </c>
    </row>
    <row r="10004" spans="1:3">
      <c r="A10004" t="s">
        <v>857</v>
      </c>
      <c r="B10004" s="2" t="s">
        <v>895</v>
      </c>
      <c r="C10004" s="35">
        <v>3</v>
      </c>
    </row>
    <row r="10005" spans="1:3">
      <c r="A10005" t="s">
        <v>857</v>
      </c>
      <c r="B10005" s="2" t="s">
        <v>896</v>
      </c>
      <c r="C10005" s="35">
        <v>3</v>
      </c>
    </row>
    <row r="10006" spans="1:3">
      <c r="A10006" t="s">
        <v>857</v>
      </c>
      <c r="B10006" s="2" t="s">
        <v>819</v>
      </c>
      <c r="C10006" s="35">
        <v>1</v>
      </c>
    </row>
    <row r="10007" spans="1:3">
      <c r="A10007" t="s">
        <v>857</v>
      </c>
      <c r="B10007" s="2" t="s">
        <v>897</v>
      </c>
      <c r="C10007" s="35">
        <v>3</v>
      </c>
    </row>
    <row r="10008" spans="1:3">
      <c r="A10008" t="s">
        <v>857</v>
      </c>
      <c r="B10008" s="2" t="s">
        <v>925</v>
      </c>
      <c r="C10008" s="35">
        <v>28</v>
      </c>
    </row>
    <row r="10009" spans="1:3">
      <c r="A10009" t="s">
        <v>857</v>
      </c>
      <c r="B10009" s="2" t="s">
        <v>899</v>
      </c>
      <c r="C10009" s="35">
        <v>21</v>
      </c>
    </row>
    <row r="10010" spans="1:3">
      <c r="A10010" t="s">
        <v>857</v>
      </c>
      <c r="B10010" s="2" t="s">
        <v>900</v>
      </c>
      <c r="C10010" s="35">
        <v>3</v>
      </c>
    </row>
    <row r="10011" spans="1:3">
      <c r="A10011" t="s">
        <v>857</v>
      </c>
      <c r="B10011" s="2" t="s">
        <v>841</v>
      </c>
      <c r="C10011" s="35">
        <v>1</v>
      </c>
    </row>
    <row r="10012" spans="1:3">
      <c r="A10012" t="s">
        <v>857</v>
      </c>
      <c r="B10012" s="2" t="s">
        <v>842</v>
      </c>
      <c r="C10012" s="35">
        <v>1</v>
      </c>
    </row>
    <row r="10013" spans="1:3">
      <c r="A10013" t="s">
        <v>857</v>
      </c>
      <c r="B10013" s="2" t="s">
        <v>901</v>
      </c>
      <c r="C10013" s="35">
        <v>3</v>
      </c>
    </row>
    <row r="10014" spans="1:3">
      <c r="A10014" t="s">
        <v>857</v>
      </c>
      <c r="B10014" s="2" t="s">
        <v>912</v>
      </c>
      <c r="C10014" s="35">
        <v>22</v>
      </c>
    </row>
    <row r="10015" spans="1:3">
      <c r="A10015" t="s">
        <v>857</v>
      </c>
      <c r="B10015" s="2" t="s">
        <v>854</v>
      </c>
      <c r="C10015" s="35">
        <v>3</v>
      </c>
    </row>
    <row r="10016" spans="1:3">
      <c r="A10016" t="s">
        <v>857</v>
      </c>
      <c r="B10016" s="2" t="s">
        <v>868</v>
      </c>
      <c r="C10016" s="35">
        <v>5</v>
      </c>
    </row>
    <row r="10017" spans="1:3">
      <c r="A10017" t="s">
        <v>857</v>
      </c>
      <c r="B10017" s="2" t="s">
        <v>926</v>
      </c>
      <c r="C10017" s="35">
        <v>28</v>
      </c>
    </row>
    <row r="10018" spans="1:3">
      <c r="A10018" t="s">
        <v>858</v>
      </c>
      <c r="B10018" s="2" t="s">
        <v>879</v>
      </c>
      <c r="C10018" s="35">
        <v>3</v>
      </c>
    </row>
    <row r="10019" spans="1:3">
      <c r="A10019" t="s">
        <v>858</v>
      </c>
      <c r="B10019" s="2" t="s">
        <v>914</v>
      </c>
      <c r="C10019" s="35">
        <v>9</v>
      </c>
    </row>
    <row r="10020" spans="1:3">
      <c r="A10020" t="s">
        <v>858</v>
      </c>
      <c r="B10020" s="2" t="s">
        <v>915</v>
      </c>
      <c r="C10020" s="35">
        <v>1</v>
      </c>
    </row>
    <row r="10021" spans="1:3">
      <c r="A10021" t="s">
        <v>858</v>
      </c>
      <c r="B10021" s="2" t="s">
        <v>906</v>
      </c>
      <c r="C10021" s="35">
        <v>9</v>
      </c>
    </row>
    <row r="10022" spans="1:3">
      <c r="A10022" t="s">
        <v>858</v>
      </c>
      <c r="B10022" s="2" t="s">
        <v>907</v>
      </c>
      <c r="C10022" s="35">
        <v>22</v>
      </c>
    </row>
    <row r="10023" spans="1:3">
      <c r="A10023" t="s">
        <v>858</v>
      </c>
      <c r="B10023" s="2" t="s">
        <v>908</v>
      </c>
      <c r="C10023" s="35">
        <v>23</v>
      </c>
    </row>
    <row r="10024" spans="1:3">
      <c r="A10024" t="s">
        <v>858</v>
      </c>
      <c r="B10024" s="2" t="s">
        <v>619</v>
      </c>
      <c r="C10024" s="35">
        <v>1</v>
      </c>
    </row>
    <row r="10025" spans="1:3">
      <c r="A10025" t="s">
        <v>858</v>
      </c>
      <c r="B10025" s="2" t="s">
        <v>621</v>
      </c>
      <c r="C10025" s="35">
        <v>1</v>
      </c>
    </row>
    <row r="10026" spans="1:3">
      <c r="A10026" t="s">
        <v>858</v>
      </c>
      <c r="B10026" s="2" t="s">
        <v>663</v>
      </c>
      <c r="C10026" s="35">
        <v>1</v>
      </c>
    </row>
    <row r="10027" spans="1:3">
      <c r="A10027" t="s">
        <v>858</v>
      </c>
      <c r="B10027" s="2" t="s">
        <v>916</v>
      </c>
      <c r="C10027" s="35">
        <v>3</v>
      </c>
    </row>
    <row r="10028" spans="1:3">
      <c r="A10028" t="s">
        <v>858</v>
      </c>
      <c r="B10028" s="2" t="s">
        <v>882</v>
      </c>
      <c r="C10028" s="35">
        <v>3</v>
      </c>
    </row>
    <row r="10029" spans="1:3">
      <c r="A10029" t="s">
        <v>858</v>
      </c>
      <c r="B10029" s="2" t="s">
        <v>883</v>
      </c>
      <c r="C10029" s="35">
        <v>3</v>
      </c>
    </row>
    <row r="10030" spans="1:3">
      <c r="A10030" t="s">
        <v>858</v>
      </c>
      <c r="B10030" s="2" t="s">
        <v>884</v>
      </c>
      <c r="C10030" s="35">
        <v>3</v>
      </c>
    </row>
    <row r="10031" spans="1:3">
      <c r="A10031" t="s">
        <v>858</v>
      </c>
      <c r="B10031" s="2" t="s">
        <v>917</v>
      </c>
      <c r="C10031" s="35">
        <v>27</v>
      </c>
    </row>
    <row r="10032" spans="1:3">
      <c r="A10032" t="s">
        <v>858</v>
      </c>
      <c r="B10032" s="2" t="s">
        <v>885</v>
      </c>
      <c r="C10032" s="35">
        <v>3</v>
      </c>
    </row>
    <row r="10033" spans="1:3">
      <c r="A10033" t="s">
        <v>858</v>
      </c>
      <c r="B10033" s="2" t="s">
        <v>918</v>
      </c>
      <c r="C10033" s="35">
        <v>28</v>
      </c>
    </row>
    <row r="10034" spans="1:3">
      <c r="A10034" t="s">
        <v>858</v>
      </c>
      <c r="B10034" s="2" t="s">
        <v>919</v>
      </c>
      <c r="C10034" s="35">
        <v>28</v>
      </c>
    </row>
    <row r="10035" spans="1:3">
      <c r="A10035" t="s">
        <v>858</v>
      </c>
      <c r="B10035" s="2" t="s">
        <v>729</v>
      </c>
      <c r="C10035" s="35">
        <v>1</v>
      </c>
    </row>
    <row r="10036" spans="1:3">
      <c r="A10036" t="s">
        <v>858</v>
      </c>
      <c r="B10036" s="2" t="s">
        <v>920</v>
      </c>
      <c r="C10036" s="35">
        <v>3</v>
      </c>
    </row>
    <row r="10037" spans="1:3">
      <c r="A10037" t="s">
        <v>858</v>
      </c>
      <c r="B10037" s="2" t="s">
        <v>921</v>
      </c>
      <c r="C10037" s="35">
        <v>27</v>
      </c>
    </row>
    <row r="10038" spans="1:3">
      <c r="A10038" t="s">
        <v>858</v>
      </c>
      <c r="B10038" s="2" t="s">
        <v>508</v>
      </c>
      <c r="C10038" s="35">
        <v>1</v>
      </c>
    </row>
    <row r="10039" spans="1:3">
      <c r="A10039" t="s">
        <v>858</v>
      </c>
      <c r="B10039" s="2" t="s">
        <v>762</v>
      </c>
      <c r="C10039" s="35">
        <v>3</v>
      </c>
    </row>
    <row r="10040" spans="1:3">
      <c r="A10040" t="s">
        <v>858</v>
      </c>
      <c r="B10040" s="2" t="s">
        <v>890</v>
      </c>
      <c r="C10040" s="35">
        <v>1</v>
      </c>
    </row>
    <row r="10041" spans="1:3">
      <c r="A10041" t="s">
        <v>858</v>
      </c>
      <c r="B10041" s="2" t="s">
        <v>922</v>
      </c>
      <c r="C10041" s="35">
        <v>3</v>
      </c>
    </row>
    <row r="10042" spans="1:3">
      <c r="A10042" t="s">
        <v>858</v>
      </c>
      <c r="B10042" s="2" t="s">
        <v>923</v>
      </c>
      <c r="C10042" s="35">
        <v>3</v>
      </c>
    </row>
    <row r="10043" spans="1:3">
      <c r="A10043" t="s">
        <v>858</v>
      </c>
      <c r="B10043" s="2" t="s">
        <v>924</v>
      </c>
      <c r="C10043" s="35">
        <v>3</v>
      </c>
    </row>
    <row r="10044" spans="1:3">
      <c r="A10044" t="s">
        <v>858</v>
      </c>
      <c r="B10044" s="2" t="s">
        <v>892</v>
      </c>
      <c r="C10044" s="35">
        <v>19</v>
      </c>
    </row>
    <row r="10045" spans="1:3">
      <c r="A10045" t="s">
        <v>858</v>
      </c>
      <c r="B10045" s="2" t="s">
        <v>893</v>
      </c>
      <c r="C10045" s="35">
        <v>19</v>
      </c>
    </row>
    <row r="10046" spans="1:3">
      <c r="A10046" t="s">
        <v>858</v>
      </c>
      <c r="B10046" s="2" t="s">
        <v>894</v>
      </c>
      <c r="C10046" s="35">
        <v>19</v>
      </c>
    </row>
    <row r="10047" spans="1:3">
      <c r="A10047" t="s">
        <v>858</v>
      </c>
      <c r="B10047" s="2" t="s">
        <v>895</v>
      </c>
      <c r="C10047" s="35">
        <v>3</v>
      </c>
    </row>
    <row r="10048" spans="1:3">
      <c r="A10048" t="s">
        <v>858</v>
      </c>
      <c r="B10048" s="2" t="s">
        <v>896</v>
      </c>
      <c r="C10048" s="35">
        <v>3</v>
      </c>
    </row>
    <row r="10049" spans="1:3">
      <c r="A10049" t="s">
        <v>858</v>
      </c>
      <c r="B10049" s="2" t="s">
        <v>819</v>
      </c>
      <c r="C10049" s="35">
        <v>1</v>
      </c>
    </row>
    <row r="10050" spans="1:3">
      <c r="A10050" t="s">
        <v>858</v>
      </c>
      <c r="B10050" s="2" t="s">
        <v>897</v>
      </c>
      <c r="C10050" s="35">
        <v>3</v>
      </c>
    </row>
    <row r="10051" spans="1:3">
      <c r="A10051" t="s">
        <v>858</v>
      </c>
      <c r="B10051" s="2" t="s">
        <v>925</v>
      </c>
      <c r="C10051" s="35">
        <v>28</v>
      </c>
    </row>
    <row r="10052" spans="1:3">
      <c r="A10052" t="s">
        <v>858</v>
      </c>
      <c r="B10052" s="2" t="s">
        <v>899</v>
      </c>
      <c r="C10052" s="35">
        <v>21</v>
      </c>
    </row>
    <row r="10053" spans="1:3">
      <c r="A10053" t="s">
        <v>858</v>
      </c>
      <c r="B10053" s="2" t="s">
        <v>900</v>
      </c>
      <c r="C10053" s="35">
        <v>3</v>
      </c>
    </row>
    <row r="10054" spans="1:3">
      <c r="A10054" t="s">
        <v>858</v>
      </c>
      <c r="B10054" s="2" t="s">
        <v>841</v>
      </c>
      <c r="C10054" s="35">
        <v>1</v>
      </c>
    </row>
    <row r="10055" spans="1:3">
      <c r="A10055" t="s">
        <v>858</v>
      </c>
      <c r="B10055" s="2" t="s">
        <v>842</v>
      </c>
      <c r="C10055" s="35">
        <v>1</v>
      </c>
    </row>
    <row r="10056" spans="1:3">
      <c r="A10056" t="s">
        <v>858</v>
      </c>
      <c r="B10056" s="2" t="s">
        <v>901</v>
      </c>
      <c r="C10056" s="35">
        <v>3</v>
      </c>
    </row>
    <row r="10057" spans="1:3">
      <c r="A10057" t="s">
        <v>858</v>
      </c>
      <c r="B10057" s="2" t="s">
        <v>912</v>
      </c>
      <c r="C10057" s="35">
        <v>22</v>
      </c>
    </row>
    <row r="10058" spans="1:3">
      <c r="A10058" t="s">
        <v>858</v>
      </c>
      <c r="B10058" s="2" t="s">
        <v>854</v>
      </c>
      <c r="C10058" s="35">
        <v>3</v>
      </c>
    </row>
    <row r="10059" spans="1:3">
      <c r="A10059" t="s">
        <v>858</v>
      </c>
      <c r="B10059" s="2" t="s">
        <v>868</v>
      </c>
      <c r="C10059" s="35">
        <v>5</v>
      </c>
    </row>
    <row r="10060" spans="1:3">
      <c r="A10060" t="s">
        <v>858</v>
      </c>
      <c r="B10060" s="2" t="s">
        <v>926</v>
      </c>
      <c r="C10060" s="35">
        <v>28</v>
      </c>
    </row>
    <row r="10061" spans="1:3">
      <c r="A10061" t="s">
        <v>904</v>
      </c>
      <c r="B10061" s="2" t="s">
        <v>879</v>
      </c>
      <c r="C10061" s="35">
        <v>3</v>
      </c>
    </row>
    <row r="10062" spans="1:3">
      <c r="A10062" t="s">
        <v>904</v>
      </c>
      <c r="B10062" s="2" t="s">
        <v>906</v>
      </c>
      <c r="C10062" s="35">
        <v>9</v>
      </c>
    </row>
    <row r="10063" spans="1:3">
      <c r="A10063" t="s">
        <v>904</v>
      </c>
      <c r="B10063" s="2" t="s">
        <v>908</v>
      </c>
      <c r="C10063" s="35">
        <v>23</v>
      </c>
    </row>
    <row r="10064" spans="1:3">
      <c r="A10064" t="s">
        <v>904</v>
      </c>
      <c r="B10064" s="2" t="s">
        <v>916</v>
      </c>
      <c r="C10064" s="35">
        <v>3</v>
      </c>
    </row>
    <row r="10065" spans="1:3">
      <c r="A10065" t="s">
        <v>904</v>
      </c>
      <c r="B10065" s="2" t="s">
        <v>917</v>
      </c>
      <c r="C10065" s="35">
        <v>27</v>
      </c>
    </row>
    <row r="10066" spans="1:3">
      <c r="A10066" t="s">
        <v>904</v>
      </c>
      <c r="B10066" s="2" t="s">
        <v>927</v>
      </c>
      <c r="C10066" s="35">
        <v>1</v>
      </c>
    </row>
    <row r="10067" spans="1:3">
      <c r="A10067" t="s">
        <v>904</v>
      </c>
      <c r="B10067" s="2" t="s">
        <v>920</v>
      </c>
      <c r="C10067" s="35">
        <v>3</v>
      </c>
    </row>
    <row r="10068" spans="1:3">
      <c r="A10068" t="s">
        <v>904</v>
      </c>
      <c r="B10068" s="2" t="s">
        <v>921</v>
      </c>
      <c r="C10068" s="35">
        <v>27</v>
      </c>
    </row>
    <row r="10069" spans="1:3">
      <c r="A10069" t="s">
        <v>904</v>
      </c>
      <c r="B10069" s="2" t="s">
        <v>890</v>
      </c>
      <c r="C10069" s="35">
        <v>1</v>
      </c>
    </row>
    <row r="10070" spans="1:3">
      <c r="A10070" t="s">
        <v>904</v>
      </c>
      <c r="B10070" s="2" t="s">
        <v>922</v>
      </c>
      <c r="C10070" s="35">
        <v>3</v>
      </c>
    </row>
    <row r="10071" spans="1:3">
      <c r="A10071" t="s">
        <v>904</v>
      </c>
      <c r="B10071" s="2" t="s">
        <v>923</v>
      </c>
      <c r="C10071" s="35">
        <v>3</v>
      </c>
    </row>
    <row r="10072" spans="1:3">
      <c r="A10072" t="s">
        <v>904</v>
      </c>
      <c r="B10072" s="2" t="s">
        <v>924</v>
      </c>
      <c r="C10072" s="35">
        <v>3</v>
      </c>
    </row>
    <row r="10073" spans="1:3">
      <c r="A10073" t="s">
        <v>904</v>
      </c>
      <c r="B10073" s="2" t="s">
        <v>766</v>
      </c>
      <c r="C10073" s="35">
        <v>3</v>
      </c>
    </row>
    <row r="10074" spans="1:3">
      <c r="A10074" t="s">
        <v>904</v>
      </c>
      <c r="B10074" s="2" t="s">
        <v>892</v>
      </c>
      <c r="C10074" s="35">
        <v>19</v>
      </c>
    </row>
    <row r="10075" spans="1:3">
      <c r="A10075" t="s">
        <v>904</v>
      </c>
      <c r="B10075" s="2" t="s">
        <v>893</v>
      </c>
      <c r="C10075" s="35">
        <v>19</v>
      </c>
    </row>
    <row r="10076" spans="1:3">
      <c r="A10076" t="s">
        <v>904</v>
      </c>
      <c r="B10076" s="2" t="s">
        <v>894</v>
      </c>
      <c r="C10076" s="35">
        <v>19</v>
      </c>
    </row>
    <row r="10077" spans="1:3">
      <c r="A10077" t="s">
        <v>904</v>
      </c>
      <c r="B10077" s="2" t="s">
        <v>819</v>
      </c>
      <c r="C10077" s="35">
        <v>1</v>
      </c>
    </row>
    <row r="10078" spans="1:3">
      <c r="A10078" t="s">
        <v>904</v>
      </c>
      <c r="B10078" s="2" t="s">
        <v>900</v>
      </c>
      <c r="C10078" s="35">
        <v>3</v>
      </c>
    </row>
    <row r="10079" spans="1:3">
      <c r="A10079" t="s">
        <v>859</v>
      </c>
      <c r="B10079" s="2" t="s">
        <v>879</v>
      </c>
      <c r="C10079" s="35">
        <v>3</v>
      </c>
    </row>
    <row r="10080" spans="1:3">
      <c r="A10080" t="s">
        <v>859</v>
      </c>
      <c r="B10080" s="2" t="s">
        <v>606</v>
      </c>
      <c r="C10080" s="35">
        <v>1</v>
      </c>
    </row>
    <row r="10081" spans="1:3">
      <c r="A10081" t="s">
        <v>859</v>
      </c>
      <c r="B10081" s="2" t="s">
        <v>906</v>
      </c>
      <c r="C10081" s="35">
        <v>9</v>
      </c>
    </row>
    <row r="10082" spans="1:3">
      <c r="A10082" t="s">
        <v>859</v>
      </c>
      <c r="B10082" s="2" t="s">
        <v>880</v>
      </c>
      <c r="C10082" s="35">
        <v>8</v>
      </c>
    </row>
    <row r="10083" spans="1:3">
      <c r="A10083" t="s">
        <v>859</v>
      </c>
      <c r="B10083" s="2" t="s">
        <v>907</v>
      </c>
      <c r="C10083" s="35">
        <v>22</v>
      </c>
    </row>
    <row r="10084" spans="1:3">
      <c r="A10084" t="s">
        <v>859</v>
      </c>
      <c r="B10084" s="2" t="s">
        <v>908</v>
      </c>
      <c r="C10084" s="35">
        <v>23</v>
      </c>
    </row>
    <row r="10085" spans="1:3">
      <c r="A10085" t="s">
        <v>859</v>
      </c>
      <c r="B10085" s="2" t="s">
        <v>619</v>
      </c>
      <c r="C10085" s="35">
        <v>1</v>
      </c>
    </row>
    <row r="10086" spans="1:3">
      <c r="A10086" t="s">
        <v>859</v>
      </c>
      <c r="B10086" s="2" t="s">
        <v>706</v>
      </c>
      <c r="C10086" s="35">
        <v>11</v>
      </c>
    </row>
    <row r="10087" spans="1:3">
      <c r="A10087" t="s">
        <v>859</v>
      </c>
      <c r="B10087" s="2" t="s">
        <v>729</v>
      </c>
      <c r="C10087" s="35">
        <v>1</v>
      </c>
    </row>
    <row r="10088" spans="1:3">
      <c r="A10088" t="s">
        <v>859</v>
      </c>
      <c r="B10088" s="2" t="s">
        <v>909</v>
      </c>
      <c r="C10088" s="35">
        <v>24</v>
      </c>
    </row>
    <row r="10089" spans="1:3">
      <c r="A10089" t="s">
        <v>859</v>
      </c>
      <c r="B10089" s="2" t="s">
        <v>890</v>
      </c>
      <c r="C10089" s="35">
        <v>1</v>
      </c>
    </row>
    <row r="10090" spans="1:3">
      <c r="A10090" t="s">
        <v>859</v>
      </c>
      <c r="B10090" s="2" t="s">
        <v>922</v>
      </c>
      <c r="C10090" s="35">
        <v>3</v>
      </c>
    </row>
    <row r="10091" spans="1:3">
      <c r="A10091" t="s">
        <v>859</v>
      </c>
      <c r="B10091" s="2" t="s">
        <v>923</v>
      </c>
      <c r="C10091" s="35">
        <v>3</v>
      </c>
    </row>
    <row r="10092" spans="1:3">
      <c r="A10092" t="s">
        <v>859</v>
      </c>
      <c r="B10092" s="2" t="s">
        <v>924</v>
      </c>
      <c r="C10092" s="35">
        <v>3</v>
      </c>
    </row>
    <row r="10093" spans="1:3">
      <c r="A10093" t="s">
        <v>859</v>
      </c>
      <c r="B10093" s="2" t="s">
        <v>910</v>
      </c>
      <c r="C10093" s="35">
        <v>1</v>
      </c>
    </row>
    <row r="10094" spans="1:3">
      <c r="A10094" t="s">
        <v>859</v>
      </c>
      <c r="B10094" s="2" t="s">
        <v>911</v>
      </c>
      <c r="C10094" s="35">
        <v>25</v>
      </c>
    </row>
    <row r="10095" spans="1:3">
      <c r="A10095" t="s">
        <v>859</v>
      </c>
      <c r="B10095" s="2" t="s">
        <v>892</v>
      </c>
      <c r="C10095" s="35">
        <v>19</v>
      </c>
    </row>
    <row r="10096" spans="1:3">
      <c r="A10096" t="s">
        <v>859</v>
      </c>
      <c r="B10096" s="2" t="s">
        <v>893</v>
      </c>
      <c r="C10096" s="35">
        <v>19</v>
      </c>
    </row>
    <row r="10097" spans="1:3">
      <c r="A10097" t="s">
        <v>859</v>
      </c>
      <c r="B10097" s="2" t="s">
        <v>894</v>
      </c>
      <c r="C10097" s="35">
        <v>19</v>
      </c>
    </row>
    <row r="10098" spans="1:3">
      <c r="A10098" t="s">
        <v>859</v>
      </c>
      <c r="B10098" s="2" t="s">
        <v>819</v>
      </c>
      <c r="C10098" s="35">
        <v>1</v>
      </c>
    </row>
    <row r="10099" spans="1:3">
      <c r="A10099" t="s">
        <v>859</v>
      </c>
      <c r="B10099" s="2" t="s">
        <v>898</v>
      </c>
      <c r="C10099" s="35">
        <v>20</v>
      </c>
    </row>
    <row r="10100" spans="1:3">
      <c r="A10100" t="s">
        <v>859</v>
      </c>
      <c r="B10100" s="2" t="s">
        <v>900</v>
      </c>
      <c r="C10100" s="35">
        <v>3</v>
      </c>
    </row>
    <row r="10101" spans="1:3">
      <c r="A10101" t="s">
        <v>859</v>
      </c>
      <c r="B10101" s="2" t="s">
        <v>841</v>
      </c>
      <c r="C10101" s="35">
        <v>1</v>
      </c>
    </row>
    <row r="10102" spans="1:3">
      <c r="A10102" t="s">
        <v>859</v>
      </c>
      <c r="B10102" s="2" t="s">
        <v>842</v>
      </c>
      <c r="C10102" s="35">
        <v>1</v>
      </c>
    </row>
    <row r="10103" spans="1:3">
      <c r="A10103" t="s">
        <v>859</v>
      </c>
      <c r="B10103" s="2" t="s">
        <v>912</v>
      </c>
      <c r="C10103" s="35">
        <v>22</v>
      </c>
    </row>
    <row r="10104" spans="1:3">
      <c r="A10104" t="s">
        <v>859</v>
      </c>
      <c r="B10104" s="2" t="s">
        <v>913</v>
      </c>
      <c r="C10104" s="35">
        <v>26</v>
      </c>
    </row>
    <row r="10105" spans="1:3">
      <c r="A10105" t="s">
        <v>860</v>
      </c>
      <c r="B10105" s="2" t="s">
        <v>879</v>
      </c>
      <c r="C10105" s="35">
        <v>3</v>
      </c>
    </row>
    <row r="10106" spans="1:3">
      <c r="A10106" t="s">
        <v>860</v>
      </c>
      <c r="B10106" s="2" t="s">
        <v>606</v>
      </c>
      <c r="C10106" s="35">
        <v>1</v>
      </c>
    </row>
    <row r="10107" spans="1:3">
      <c r="A10107" t="s">
        <v>860</v>
      </c>
      <c r="B10107" s="2" t="s">
        <v>906</v>
      </c>
      <c r="C10107" s="35">
        <v>9</v>
      </c>
    </row>
    <row r="10108" spans="1:3">
      <c r="A10108" t="s">
        <v>860</v>
      </c>
      <c r="B10108" s="2" t="s">
        <v>880</v>
      </c>
      <c r="C10108" s="35">
        <v>8</v>
      </c>
    </row>
    <row r="10109" spans="1:3">
      <c r="A10109" t="s">
        <v>860</v>
      </c>
      <c r="B10109" s="2" t="s">
        <v>907</v>
      </c>
      <c r="C10109" s="35">
        <v>22</v>
      </c>
    </row>
    <row r="10110" spans="1:3">
      <c r="A10110" t="s">
        <v>860</v>
      </c>
      <c r="B10110" s="2" t="s">
        <v>908</v>
      </c>
      <c r="C10110" s="35">
        <v>23</v>
      </c>
    </row>
    <row r="10111" spans="1:3">
      <c r="A10111" t="s">
        <v>860</v>
      </c>
      <c r="B10111" s="2" t="s">
        <v>619</v>
      </c>
      <c r="C10111" s="35">
        <v>1</v>
      </c>
    </row>
    <row r="10112" spans="1:3">
      <c r="A10112" t="s">
        <v>860</v>
      </c>
      <c r="B10112" s="2" t="s">
        <v>706</v>
      </c>
      <c r="C10112" s="35">
        <v>11</v>
      </c>
    </row>
    <row r="10113" spans="1:3">
      <c r="A10113" t="s">
        <v>860</v>
      </c>
      <c r="B10113" s="2" t="s">
        <v>729</v>
      </c>
      <c r="C10113" s="35">
        <v>1</v>
      </c>
    </row>
    <row r="10114" spans="1:3">
      <c r="A10114" t="s">
        <v>860</v>
      </c>
      <c r="B10114" s="2" t="s">
        <v>909</v>
      </c>
      <c r="C10114" s="35">
        <v>24</v>
      </c>
    </row>
    <row r="10115" spans="1:3">
      <c r="A10115" t="s">
        <v>860</v>
      </c>
      <c r="B10115" s="2" t="s">
        <v>890</v>
      </c>
      <c r="C10115" s="35">
        <v>1</v>
      </c>
    </row>
    <row r="10116" spans="1:3">
      <c r="A10116" t="s">
        <v>860</v>
      </c>
      <c r="B10116" s="2" t="s">
        <v>922</v>
      </c>
      <c r="C10116" s="35">
        <v>3</v>
      </c>
    </row>
    <row r="10117" spans="1:3">
      <c r="A10117" t="s">
        <v>860</v>
      </c>
      <c r="B10117" s="2" t="s">
        <v>923</v>
      </c>
      <c r="C10117" s="35">
        <v>3</v>
      </c>
    </row>
    <row r="10118" spans="1:3">
      <c r="A10118" t="s">
        <v>860</v>
      </c>
      <c r="B10118" s="2" t="s">
        <v>924</v>
      </c>
      <c r="C10118" s="35">
        <v>3</v>
      </c>
    </row>
    <row r="10119" spans="1:3">
      <c r="A10119" t="s">
        <v>860</v>
      </c>
      <c r="B10119" s="2" t="s">
        <v>910</v>
      </c>
      <c r="C10119" s="35">
        <v>1</v>
      </c>
    </row>
    <row r="10120" spans="1:3">
      <c r="A10120" t="s">
        <v>860</v>
      </c>
      <c r="B10120" s="2" t="s">
        <v>911</v>
      </c>
      <c r="C10120" s="35">
        <v>25</v>
      </c>
    </row>
    <row r="10121" spans="1:3">
      <c r="A10121" t="s">
        <v>860</v>
      </c>
      <c r="B10121" s="2" t="s">
        <v>892</v>
      </c>
      <c r="C10121" s="35">
        <v>19</v>
      </c>
    </row>
    <row r="10122" spans="1:3">
      <c r="A10122" t="s">
        <v>860</v>
      </c>
      <c r="B10122" s="2" t="s">
        <v>893</v>
      </c>
      <c r="C10122" s="35">
        <v>19</v>
      </c>
    </row>
    <row r="10123" spans="1:3">
      <c r="A10123" t="s">
        <v>860</v>
      </c>
      <c r="B10123" s="2" t="s">
        <v>894</v>
      </c>
      <c r="C10123" s="35">
        <v>19</v>
      </c>
    </row>
    <row r="10124" spans="1:3">
      <c r="A10124" t="s">
        <v>860</v>
      </c>
      <c r="B10124" s="2" t="s">
        <v>819</v>
      </c>
      <c r="C10124" s="35">
        <v>1</v>
      </c>
    </row>
    <row r="10125" spans="1:3">
      <c r="A10125" t="s">
        <v>860</v>
      </c>
      <c r="B10125" s="2" t="s">
        <v>898</v>
      </c>
      <c r="C10125" s="35">
        <v>20</v>
      </c>
    </row>
    <row r="10126" spans="1:3">
      <c r="A10126" t="s">
        <v>860</v>
      </c>
      <c r="B10126" s="2" t="s">
        <v>900</v>
      </c>
      <c r="C10126" s="35">
        <v>3</v>
      </c>
    </row>
    <row r="10127" spans="1:3">
      <c r="A10127" t="s">
        <v>860</v>
      </c>
      <c r="B10127" s="2" t="s">
        <v>841</v>
      </c>
      <c r="C10127" s="35">
        <v>1</v>
      </c>
    </row>
    <row r="10128" spans="1:3">
      <c r="A10128" t="s">
        <v>860</v>
      </c>
      <c r="B10128" s="2" t="s">
        <v>842</v>
      </c>
      <c r="C10128" s="35">
        <v>1</v>
      </c>
    </row>
    <row r="10129" spans="1:3">
      <c r="A10129" t="s">
        <v>860</v>
      </c>
      <c r="B10129" s="2" t="s">
        <v>912</v>
      </c>
      <c r="C10129" s="35">
        <v>22</v>
      </c>
    </row>
    <row r="10130" spans="1:3">
      <c r="A10130" t="s">
        <v>860</v>
      </c>
      <c r="B10130" s="2" t="s">
        <v>913</v>
      </c>
      <c r="C10130" s="35">
        <v>26</v>
      </c>
    </row>
    <row r="10131" spans="1:3">
      <c r="A10131" t="s">
        <v>905</v>
      </c>
      <c r="B10131" s="2" t="s">
        <v>879</v>
      </c>
      <c r="C10131" s="35">
        <v>3</v>
      </c>
    </row>
    <row r="10132" spans="1:3">
      <c r="A10132" t="s">
        <v>905</v>
      </c>
      <c r="B10132" s="2" t="s">
        <v>914</v>
      </c>
      <c r="C10132" s="35">
        <v>9</v>
      </c>
    </row>
    <row r="10133" spans="1:3">
      <c r="A10133" t="s">
        <v>905</v>
      </c>
      <c r="B10133" s="2" t="s">
        <v>915</v>
      </c>
      <c r="C10133" s="35">
        <v>1</v>
      </c>
    </row>
    <row r="10134" spans="1:3">
      <c r="A10134" t="s">
        <v>905</v>
      </c>
      <c r="B10134" s="2" t="s">
        <v>906</v>
      </c>
      <c r="C10134" s="35">
        <v>9</v>
      </c>
    </row>
    <row r="10135" spans="1:3">
      <c r="A10135" t="s">
        <v>905</v>
      </c>
      <c r="B10135" s="2" t="s">
        <v>907</v>
      </c>
      <c r="C10135" s="35">
        <v>22</v>
      </c>
    </row>
    <row r="10136" spans="1:3">
      <c r="A10136" t="s">
        <v>905</v>
      </c>
      <c r="B10136" s="2" t="s">
        <v>908</v>
      </c>
      <c r="C10136" s="35">
        <v>23</v>
      </c>
    </row>
    <row r="10137" spans="1:3">
      <c r="A10137" t="s">
        <v>905</v>
      </c>
      <c r="B10137" s="2" t="s">
        <v>619</v>
      </c>
      <c r="C10137" s="35">
        <v>1</v>
      </c>
    </row>
    <row r="10138" spans="1:3">
      <c r="A10138" t="s">
        <v>905</v>
      </c>
      <c r="B10138" s="2" t="s">
        <v>663</v>
      </c>
      <c r="C10138" s="35">
        <v>1</v>
      </c>
    </row>
    <row r="10139" spans="1:3">
      <c r="A10139" t="s">
        <v>905</v>
      </c>
      <c r="B10139" s="2" t="s">
        <v>916</v>
      </c>
      <c r="C10139" s="35">
        <v>3</v>
      </c>
    </row>
    <row r="10140" spans="1:3">
      <c r="A10140" t="s">
        <v>905</v>
      </c>
      <c r="B10140" s="2" t="s">
        <v>882</v>
      </c>
      <c r="C10140" s="35">
        <v>3</v>
      </c>
    </row>
    <row r="10141" spans="1:3">
      <c r="A10141" t="s">
        <v>905</v>
      </c>
      <c r="B10141" s="2" t="s">
        <v>883</v>
      </c>
      <c r="C10141" s="35">
        <v>3</v>
      </c>
    </row>
    <row r="10142" spans="1:3">
      <c r="A10142" t="s">
        <v>905</v>
      </c>
      <c r="B10142" s="2" t="s">
        <v>884</v>
      </c>
      <c r="C10142" s="35">
        <v>3</v>
      </c>
    </row>
    <row r="10143" spans="1:3">
      <c r="A10143" t="s">
        <v>905</v>
      </c>
      <c r="B10143" s="2" t="s">
        <v>917</v>
      </c>
      <c r="C10143" s="35">
        <v>27</v>
      </c>
    </row>
    <row r="10144" spans="1:3">
      <c r="A10144" t="s">
        <v>905</v>
      </c>
      <c r="B10144" s="2" t="s">
        <v>885</v>
      </c>
      <c r="C10144" s="35">
        <v>3</v>
      </c>
    </row>
    <row r="10145" spans="1:3">
      <c r="A10145" t="s">
        <v>905</v>
      </c>
      <c r="B10145" s="2" t="s">
        <v>918</v>
      </c>
      <c r="C10145" s="35">
        <v>28</v>
      </c>
    </row>
    <row r="10146" spans="1:3">
      <c r="A10146" t="s">
        <v>905</v>
      </c>
      <c r="B10146" s="2" t="s">
        <v>919</v>
      </c>
      <c r="C10146" s="35">
        <v>28</v>
      </c>
    </row>
    <row r="10147" spans="1:3">
      <c r="A10147" t="s">
        <v>905</v>
      </c>
      <c r="B10147" s="2" t="s">
        <v>729</v>
      </c>
      <c r="C10147" s="35">
        <v>1</v>
      </c>
    </row>
    <row r="10148" spans="1:3">
      <c r="A10148" t="s">
        <v>905</v>
      </c>
      <c r="B10148" s="2" t="s">
        <v>920</v>
      </c>
      <c r="C10148" s="35">
        <v>3</v>
      </c>
    </row>
    <row r="10149" spans="1:3">
      <c r="A10149" t="s">
        <v>905</v>
      </c>
      <c r="B10149" s="2" t="s">
        <v>921</v>
      </c>
      <c r="C10149" s="35">
        <v>27</v>
      </c>
    </row>
    <row r="10150" spans="1:3">
      <c r="A10150" t="s">
        <v>905</v>
      </c>
      <c r="B10150" s="2" t="s">
        <v>762</v>
      </c>
      <c r="C10150" s="35">
        <v>3</v>
      </c>
    </row>
    <row r="10151" spans="1:3">
      <c r="A10151" t="s">
        <v>905</v>
      </c>
      <c r="B10151" s="2" t="s">
        <v>890</v>
      </c>
      <c r="C10151" s="35">
        <v>1</v>
      </c>
    </row>
    <row r="10152" spans="1:3">
      <c r="A10152" t="s">
        <v>905</v>
      </c>
      <c r="B10152" s="2" t="s">
        <v>922</v>
      </c>
      <c r="C10152" s="35">
        <v>3</v>
      </c>
    </row>
    <row r="10153" spans="1:3">
      <c r="A10153" t="s">
        <v>905</v>
      </c>
      <c r="B10153" s="2" t="s">
        <v>923</v>
      </c>
      <c r="C10153" s="35">
        <v>3</v>
      </c>
    </row>
    <row r="10154" spans="1:3">
      <c r="A10154" t="s">
        <v>905</v>
      </c>
      <c r="B10154" s="2" t="s">
        <v>924</v>
      </c>
      <c r="C10154" s="35">
        <v>3</v>
      </c>
    </row>
    <row r="10155" spans="1:3">
      <c r="A10155" t="s">
        <v>905</v>
      </c>
      <c r="B10155" s="2" t="s">
        <v>911</v>
      </c>
      <c r="C10155" s="35">
        <v>25</v>
      </c>
    </row>
    <row r="10156" spans="1:3">
      <c r="A10156" t="s">
        <v>905</v>
      </c>
      <c r="B10156" s="2" t="s">
        <v>892</v>
      </c>
      <c r="C10156" s="35">
        <v>19</v>
      </c>
    </row>
    <row r="10157" spans="1:3">
      <c r="A10157" t="s">
        <v>905</v>
      </c>
      <c r="B10157" s="2" t="s">
        <v>893</v>
      </c>
      <c r="C10157" s="35">
        <v>19</v>
      </c>
    </row>
    <row r="10158" spans="1:3">
      <c r="A10158" t="s">
        <v>905</v>
      </c>
      <c r="B10158" s="2" t="s">
        <v>894</v>
      </c>
      <c r="C10158" s="35">
        <v>19</v>
      </c>
    </row>
    <row r="10159" spans="1:3">
      <c r="A10159" t="s">
        <v>905</v>
      </c>
      <c r="B10159" s="2" t="s">
        <v>895</v>
      </c>
      <c r="C10159" s="35">
        <v>3</v>
      </c>
    </row>
    <row r="10160" spans="1:3">
      <c r="A10160" t="s">
        <v>905</v>
      </c>
      <c r="B10160" s="2" t="s">
        <v>896</v>
      </c>
      <c r="C10160" s="35">
        <v>3</v>
      </c>
    </row>
    <row r="10161" spans="1:3">
      <c r="A10161" t="s">
        <v>905</v>
      </c>
      <c r="B10161" s="2" t="s">
        <v>819</v>
      </c>
      <c r="C10161" s="35">
        <v>1</v>
      </c>
    </row>
    <row r="10162" spans="1:3">
      <c r="A10162" t="s">
        <v>905</v>
      </c>
      <c r="B10162" s="2" t="s">
        <v>897</v>
      </c>
      <c r="C10162" s="35">
        <v>3</v>
      </c>
    </row>
    <row r="10163" spans="1:3">
      <c r="A10163" t="s">
        <v>905</v>
      </c>
      <c r="B10163" s="2" t="s">
        <v>925</v>
      </c>
      <c r="C10163" s="35">
        <v>28</v>
      </c>
    </row>
    <row r="10164" spans="1:3">
      <c r="A10164" t="s">
        <v>905</v>
      </c>
      <c r="B10164" s="2" t="s">
        <v>899</v>
      </c>
      <c r="C10164" s="35">
        <v>21</v>
      </c>
    </row>
    <row r="10165" spans="1:3">
      <c r="A10165" t="s">
        <v>905</v>
      </c>
      <c r="B10165" s="2" t="s">
        <v>900</v>
      </c>
      <c r="C10165" s="35">
        <v>3</v>
      </c>
    </row>
    <row r="10166" spans="1:3">
      <c r="A10166" t="s">
        <v>905</v>
      </c>
      <c r="B10166" s="2" t="s">
        <v>841</v>
      </c>
      <c r="C10166" s="35">
        <v>1</v>
      </c>
    </row>
    <row r="10167" spans="1:3">
      <c r="A10167" t="s">
        <v>905</v>
      </c>
      <c r="B10167" s="2" t="s">
        <v>842</v>
      </c>
      <c r="C10167" s="35">
        <v>1</v>
      </c>
    </row>
    <row r="10168" spans="1:3">
      <c r="A10168" t="s">
        <v>905</v>
      </c>
      <c r="B10168" s="2" t="s">
        <v>901</v>
      </c>
      <c r="C10168" s="35">
        <v>3</v>
      </c>
    </row>
    <row r="10169" spans="1:3">
      <c r="A10169" t="s">
        <v>905</v>
      </c>
      <c r="B10169" s="2" t="s">
        <v>912</v>
      </c>
      <c r="C10169" s="35">
        <v>22</v>
      </c>
    </row>
    <row r="10170" spans="1:3">
      <c r="A10170" t="s">
        <v>905</v>
      </c>
      <c r="B10170" s="2" t="s">
        <v>854</v>
      </c>
      <c r="C10170" s="35">
        <v>3</v>
      </c>
    </row>
    <row r="10171" spans="1:3">
      <c r="A10171" t="s">
        <v>905</v>
      </c>
      <c r="B10171" s="2" t="s">
        <v>868</v>
      </c>
      <c r="C10171" s="35">
        <v>5</v>
      </c>
    </row>
    <row r="10172" spans="1:3">
      <c r="A10172" t="s">
        <v>905</v>
      </c>
      <c r="B10172" s="2" t="s">
        <v>926</v>
      </c>
      <c r="C10172" s="35">
        <v>28</v>
      </c>
    </row>
    <row r="10173" spans="1:3">
      <c r="A10173" t="s">
        <v>861</v>
      </c>
      <c r="B10173" s="2" t="s">
        <v>879</v>
      </c>
      <c r="C10173" s="35">
        <v>3</v>
      </c>
    </row>
    <row r="10174" spans="1:3">
      <c r="A10174" t="s">
        <v>861</v>
      </c>
      <c r="B10174" s="2" t="s">
        <v>914</v>
      </c>
      <c r="C10174" s="35">
        <v>9</v>
      </c>
    </row>
    <row r="10175" spans="1:3">
      <c r="A10175" t="s">
        <v>861</v>
      </c>
      <c r="B10175" s="2" t="s">
        <v>915</v>
      </c>
      <c r="C10175" s="35">
        <v>1</v>
      </c>
    </row>
    <row r="10176" spans="1:3">
      <c r="A10176" t="s">
        <v>861</v>
      </c>
      <c r="B10176" s="2" t="s">
        <v>906</v>
      </c>
      <c r="C10176" s="35">
        <v>9</v>
      </c>
    </row>
    <row r="10177" spans="1:3">
      <c r="A10177" t="s">
        <v>861</v>
      </c>
      <c r="B10177" s="2" t="s">
        <v>907</v>
      </c>
      <c r="C10177" s="35">
        <v>22</v>
      </c>
    </row>
    <row r="10178" spans="1:3">
      <c r="A10178" t="s">
        <v>861</v>
      </c>
      <c r="B10178" s="2" t="s">
        <v>908</v>
      </c>
      <c r="C10178" s="35">
        <v>23</v>
      </c>
    </row>
    <row r="10179" spans="1:3">
      <c r="A10179" t="s">
        <v>861</v>
      </c>
      <c r="B10179" s="2" t="s">
        <v>619</v>
      </c>
      <c r="C10179" s="35">
        <v>1</v>
      </c>
    </row>
    <row r="10180" spans="1:3">
      <c r="A10180" t="s">
        <v>861</v>
      </c>
      <c r="B10180" s="2" t="s">
        <v>663</v>
      </c>
      <c r="C10180" s="35">
        <v>1</v>
      </c>
    </row>
    <row r="10181" spans="1:3">
      <c r="A10181" t="s">
        <v>861</v>
      </c>
      <c r="B10181" s="2" t="s">
        <v>916</v>
      </c>
      <c r="C10181" s="35">
        <v>3</v>
      </c>
    </row>
    <row r="10182" spans="1:3">
      <c r="A10182" t="s">
        <v>861</v>
      </c>
      <c r="B10182" s="2" t="s">
        <v>882</v>
      </c>
      <c r="C10182" s="35">
        <v>3</v>
      </c>
    </row>
    <row r="10183" spans="1:3">
      <c r="A10183" t="s">
        <v>861</v>
      </c>
      <c r="B10183" s="2" t="s">
        <v>883</v>
      </c>
      <c r="C10183" s="35">
        <v>3</v>
      </c>
    </row>
    <row r="10184" spans="1:3">
      <c r="A10184" t="s">
        <v>861</v>
      </c>
      <c r="B10184" s="2" t="s">
        <v>884</v>
      </c>
      <c r="C10184" s="35">
        <v>3</v>
      </c>
    </row>
    <row r="10185" spans="1:3">
      <c r="A10185" t="s">
        <v>861</v>
      </c>
      <c r="B10185" s="2" t="s">
        <v>917</v>
      </c>
      <c r="C10185" s="35">
        <v>27</v>
      </c>
    </row>
    <row r="10186" spans="1:3">
      <c r="A10186" t="s">
        <v>861</v>
      </c>
      <c r="B10186" s="2" t="s">
        <v>885</v>
      </c>
      <c r="C10186" s="35">
        <v>3</v>
      </c>
    </row>
    <row r="10187" spans="1:3">
      <c r="A10187" t="s">
        <v>861</v>
      </c>
      <c r="B10187" s="2" t="s">
        <v>918</v>
      </c>
      <c r="C10187" s="35">
        <v>28</v>
      </c>
    </row>
    <row r="10188" spans="1:3">
      <c r="A10188" t="s">
        <v>861</v>
      </c>
      <c r="B10188" s="2" t="s">
        <v>919</v>
      </c>
      <c r="C10188" s="35">
        <v>28</v>
      </c>
    </row>
    <row r="10189" spans="1:3">
      <c r="A10189" t="s">
        <v>861</v>
      </c>
      <c r="B10189" s="2" t="s">
        <v>729</v>
      </c>
      <c r="C10189" s="35">
        <v>1</v>
      </c>
    </row>
    <row r="10190" spans="1:3">
      <c r="A10190" t="s">
        <v>861</v>
      </c>
      <c r="B10190" s="2" t="s">
        <v>920</v>
      </c>
      <c r="C10190" s="35">
        <v>3</v>
      </c>
    </row>
    <row r="10191" spans="1:3">
      <c r="A10191" t="s">
        <v>861</v>
      </c>
      <c r="B10191" s="2" t="s">
        <v>921</v>
      </c>
      <c r="C10191" s="35">
        <v>27</v>
      </c>
    </row>
    <row r="10192" spans="1:3">
      <c r="A10192" t="s">
        <v>861</v>
      </c>
      <c r="B10192" s="2" t="s">
        <v>762</v>
      </c>
      <c r="C10192" s="35">
        <v>3</v>
      </c>
    </row>
    <row r="10193" spans="1:3">
      <c r="A10193" t="s">
        <v>861</v>
      </c>
      <c r="B10193" s="2" t="s">
        <v>890</v>
      </c>
      <c r="C10193" s="35">
        <v>1</v>
      </c>
    </row>
    <row r="10194" spans="1:3">
      <c r="A10194" t="s">
        <v>861</v>
      </c>
      <c r="B10194" s="2" t="s">
        <v>922</v>
      </c>
      <c r="C10194" s="35">
        <v>3</v>
      </c>
    </row>
    <row r="10195" spans="1:3">
      <c r="A10195" t="s">
        <v>861</v>
      </c>
      <c r="B10195" s="2" t="s">
        <v>923</v>
      </c>
      <c r="C10195" s="35">
        <v>3</v>
      </c>
    </row>
    <row r="10196" spans="1:3">
      <c r="A10196" t="s">
        <v>861</v>
      </c>
      <c r="B10196" s="2" t="s">
        <v>924</v>
      </c>
      <c r="C10196" s="35">
        <v>3</v>
      </c>
    </row>
    <row r="10197" spans="1:3">
      <c r="A10197" t="s">
        <v>861</v>
      </c>
      <c r="B10197" s="2" t="s">
        <v>793</v>
      </c>
      <c r="C10197" s="35">
        <v>1</v>
      </c>
    </row>
    <row r="10198" spans="1:3">
      <c r="A10198" t="s">
        <v>861</v>
      </c>
      <c r="B10198" s="2" t="s">
        <v>911</v>
      </c>
      <c r="C10198" s="35">
        <v>25</v>
      </c>
    </row>
    <row r="10199" spans="1:3">
      <c r="A10199" t="s">
        <v>861</v>
      </c>
      <c r="B10199" s="2" t="s">
        <v>892</v>
      </c>
      <c r="C10199" s="35">
        <v>19</v>
      </c>
    </row>
    <row r="10200" spans="1:3">
      <c r="A10200" t="s">
        <v>861</v>
      </c>
      <c r="B10200" s="2" t="s">
        <v>893</v>
      </c>
      <c r="C10200" s="35">
        <v>19</v>
      </c>
    </row>
    <row r="10201" spans="1:3">
      <c r="A10201" t="s">
        <v>861</v>
      </c>
      <c r="B10201" s="2" t="s">
        <v>894</v>
      </c>
      <c r="C10201" s="35">
        <v>19</v>
      </c>
    </row>
    <row r="10202" spans="1:3">
      <c r="A10202" t="s">
        <v>861</v>
      </c>
      <c r="B10202" s="2" t="s">
        <v>895</v>
      </c>
      <c r="C10202" s="35">
        <v>3</v>
      </c>
    </row>
    <row r="10203" spans="1:3">
      <c r="A10203" t="s">
        <v>861</v>
      </c>
      <c r="B10203" s="2" t="s">
        <v>896</v>
      </c>
      <c r="C10203" s="35">
        <v>3</v>
      </c>
    </row>
    <row r="10204" spans="1:3">
      <c r="A10204" t="s">
        <v>861</v>
      </c>
      <c r="B10204" s="2" t="s">
        <v>819</v>
      </c>
      <c r="C10204" s="35">
        <v>1</v>
      </c>
    </row>
    <row r="10205" spans="1:3">
      <c r="A10205" t="s">
        <v>861</v>
      </c>
      <c r="B10205" s="2" t="s">
        <v>897</v>
      </c>
      <c r="C10205" s="35">
        <v>3</v>
      </c>
    </row>
    <row r="10206" spans="1:3">
      <c r="A10206" t="s">
        <v>861</v>
      </c>
      <c r="B10206" s="2" t="s">
        <v>925</v>
      </c>
      <c r="C10206" s="35">
        <v>28</v>
      </c>
    </row>
    <row r="10207" spans="1:3">
      <c r="A10207" t="s">
        <v>861</v>
      </c>
      <c r="B10207" s="2" t="s">
        <v>899</v>
      </c>
      <c r="C10207" s="35">
        <v>21</v>
      </c>
    </row>
    <row r="10208" spans="1:3">
      <c r="A10208" t="s">
        <v>861</v>
      </c>
      <c r="B10208" s="2" t="s">
        <v>900</v>
      </c>
      <c r="C10208" s="35">
        <v>3</v>
      </c>
    </row>
    <row r="10209" spans="1:3">
      <c r="A10209" t="s">
        <v>861</v>
      </c>
      <c r="B10209" s="2" t="s">
        <v>841</v>
      </c>
      <c r="C10209" s="35">
        <v>1</v>
      </c>
    </row>
    <row r="10210" spans="1:3">
      <c r="A10210" t="s">
        <v>861</v>
      </c>
      <c r="B10210" s="2" t="s">
        <v>842</v>
      </c>
      <c r="C10210" s="35">
        <v>1</v>
      </c>
    </row>
    <row r="10211" spans="1:3">
      <c r="A10211" t="s">
        <v>861</v>
      </c>
      <c r="B10211" s="2" t="s">
        <v>901</v>
      </c>
      <c r="C10211" s="35">
        <v>3</v>
      </c>
    </row>
    <row r="10212" spans="1:3">
      <c r="A10212" t="s">
        <v>861</v>
      </c>
      <c r="B10212" s="2" t="s">
        <v>912</v>
      </c>
      <c r="C10212" s="35">
        <v>22</v>
      </c>
    </row>
    <row r="10213" spans="1:3">
      <c r="A10213" t="s">
        <v>861</v>
      </c>
      <c r="B10213" s="2" t="s">
        <v>854</v>
      </c>
      <c r="C10213" s="35">
        <v>3</v>
      </c>
    </row>
    <row r="10214" spans="1:3">
      <c r="A10214" t="s">
        <v>861</v>
      </c>
      <c r="B10214" s="2" t="s">
        <v>868</v>
      </c>
      <c r="C10214" s="35">
        <v>5</v>
      </c>
    </row>
    <row r="10215" spans="1:3">
      <c r="A10215" t="s">
        <v>861</v>
      </c>
      <c r="B10215" s="2" t="s">
        <v>926</v>
      </c>
      <c r="C10215" s="35">
        <v>28</v>
      </c>
    </row>
    <row r="10216" spans="1:3">
      <c r="A10216" t="s">
        <v>862</v>
      </c>
      <c r="B10216" s="2" t="s">
        <v>879</v>
      </c>
      <c r="C10216" s="35">
        <v>3</v>
      </c>
    </row>
    <row r="10217" spans="1:3">
      <c r="A10217" t="s">
        <v>862</v>
      </c>
      <c r="B10217" s="2" t="s">
        <v>906</v>
      </c>
      <c r="C10217" s="35">
        <v>9</v>
      </c>
    </row>
    <row r="10218" spans="1:3">
      <c r="A10218" t="s">
        <v>862</v>
      </c>
      <c r="B10218" s="2" t="s">
        <v>908</v>
      </c>
      <c r="C10218" s="35">
        <v>23</v>
      </c>
    </row>
    <row r="10219" spans="1:3">
      <c r="A10219" t="s">
        <v>862</v>
      </c>
      <c r="B10219" s="2" t="s">
        <v>618</v>
      </c>
      <c r="C10219" s="35">
        <v>1</v>
      </c>
    </row>
    <row r="10220" spans="1:3">
      <c r="A10220" t="s">
        <v>862</v>
      </c>
      <c r="B10220" s="2" t="s">
        <v>916</v>
      </c>
      <c r="C10220" s="35">
        <v>3</v>
      </c>
    </row>
    <row r="10221" spans="1:3">
      <c r="A10221" t="s">
        <v>862</v>
      </c>
      <c r="B10221" s="2" t="s">
        <v>917</v>
      </c>
      <c r="C10221" s="35">
        <v>27</v>
      </c>
    </row>
    <row r="10222" spans="1:3">
      <c r="A10222" t="s">
        <v>862</v>
      </c>
      <c r="B10222" s="2" t="s">
        <v>885</v>
      </c>
      <c r="C10222" s="35">
        <v>3</v>
      </c>
    </row>
    <row r="10223" spans="1:3">
      <c r="A10223" t="s">
        <v>862</v>
      </c>
      <c r="B10223" s="2" t="s">
        <v>927</v>
      </c>
      <c r="C10223" s="35">
        <v>1</v>
      </c>
    </row>
    <row r="10224" spans="1:3">
      <c r="A10224" t="s">
        <v>862</v>
      </c>
      <c r="B10224" s="2" t="s">
        <v>729</v>
      </c>
      <c r="C10224" s="35">
        <v>1</v>
      </c>
    </row>
    <row r="10225" spans="1:3">
      <c r="A10225" t="s">
        <v>862</v>
      </c>
      <c r="B10225" s="2" t="s">
        <v>920</v>
      </c>
      <c r="C10225" s="35">
        <v>3</v>
      </c>
    </row>
    <row r="10226" spans="1:3">
      <c r="A10226" t="s">
        <v>862</v>
      </c>
      <c r="B10226" s="2" t="s">
        <v>921</v>
      </c>
      <c r="C10226" s="35">
        <v>27</v>
      </c>
    </row>
    <row r="10227" spans="1:3">
      <c r="A10227" t="s">
        <v>862</v>
      </c>
      <c r="B10227" s="2" t="s">
        <v>890</v>
      </c>
      <c r="C10227" s="35">
        <v>1</v>
      </c>
    </row>
    <row r="10228" spans="1:3">
      <c r="A10228" t="s">
        <v>862</v>
      </c>
      <c r="B10228" s="2" t="s">
        <v>922</v>
      </c>
      <c r="C10228" s="35">
        <v>3</v>
      </c>
    </row>
    <row r="10229" spans="1:3">
      <c r="A10229" t="s">
        <v>862</v>
      </c>
      <c r="B10229" s="2" t="s">
        <v>923</v>
      </c>
      <c r="C10229" s="35">
        <v>3</v>
      </c>
    </row>
    <row r="10230" spans="1:3">
      <c r="A10230" t="s">
        <v>862</v>
      </c>
      <c r="B10230" s="2" t="s">
        <v>924</v>
      </c>
      <c r="C10230" s="35">
        <v>3</v>
      </c>
    </row>
    <row r="10231" spans="1:3">
      <c r="A10231" t="s">
        <v>862</v>
      </c>
      <c r="B10231" s="2" t="s">
        <v>766</v>
      </c>
      <c r="C10231" s="35">
        <v>3</v>
      </c>
    </row>
    <row r="10232" spans="1:3">
      <c r="A10232" t="s">
        <v>862</v>
      </c>
      <c r="B10232" s="2" t="s">
        <v>892</v>
      </c>
      <c r="C10232" s="35">
        <v>19</v>
      </c>
    </row>
    <row r="10233" spans="1:3">
      <c r="A10233" t="s">
        <v>862</v>
      </c>
      <c r="B10233" s="2" t="s">
        <v>893</v>
      </c>
      <c r="C10233" s="35">
        <v>19</v>
      </c>
    </row>
    <row r="10234" spans="1:3">
      <c r="A10234" t="s">
        <v>862</v>
      </c>
      <c r="B10234" s="2" t="s">
        <v>894</v>
      </c>
      <c r="C10234" s="35">
        <v>19</v>
      </c>
    </row>
    <row r="10235" spans="1:3">
      <c r="A10235" t="s">
        <v>862</v>
      </c>
      <c r="B10235" s="2" t="s">
        <v>819</v>
      </c>
      <c r="C10235" s="35">
        <v>1</v>
      </c>
    </row>
    <row r="10236" spans="1:3">
      <c r="A10236" t="s">
        <v>862</v>
      </c>
      <c r="B10236" s="2" t="s">
        <v>899</v>
      </c>
      <c r="C10236" s="35">
        <v>21</v>
      </c>
    </row>
    <row r="10237" spans="1:3">
      <c r="A10237" t="s">
        <v>862</v>
      </c>
      <c r="B10237" s="2" t="s">
        <v>900</v>
      </c>
      <c r="C10237" s="35">
        <v>3</v>
      </c>
    </row>
    <row r="10238" spans="1:3">
      <c r="A10238" t="s">
        <v>862</v>
      </c>
      <c r="B10238" s="2" t="s">
        <v>841</v>
      </c>
      <c r="C10238" s="35">
        <v>1</v>
      </c>
    </row>
    <row r="10239" spans="1:3">
      <c r="A10239" t="s">
        <v>862</v>
      </c>
      <c r="B10239" s="2" t="s">
        <v>842</v>
      </c>
      <c r="C10239" s="35">
        <v>1</v>
      </c>
    </row>
    <row r="10240" spans="1:3">
      <c r="A10240" t="s">
        <v>863</v>
      </c>
      <c r="B10240" s="2" t="s">
        <v>879</v>
      </c>
      <c r="C10240" s="35">
        <v>3</v>
      </c>
    </row>
    <row r="10241" spans="1:3">
      <c r="A10241" t="s">
        <v>863</v>
      </c>
      <c r="B10241" s="2" t="s">
        <v>606</v>
      </c>
      <c r="C10241" s="35">
        <v>1</v>
      </c>
    </row>
    <row r="10242" spans="1:3">
      <c r="A10242" t="s">
        <v>863</v>
      </c>
      <c r="B10242" s="2" t="s">
        <v>906</v>
      </c>
      <c r="C10242" s="35">
        <v>9</v>
      </c>
    </row>
    <row r="10243" spans="1:3">
      <c r="A10243" t="s">
        <v>863</v>
      </c>
      <c r="B10243" s="2" t="s">
        <v>880</v>
      </c>
      <c r="C10243" s="35">
        <v>8</v>
      </c>
    </row>
    <row r="10244" spans="1:3">
      <c r="A10244" t="s">
        <v>863</v>
      </c>
      <c r="B10244" s="2" t="s">
        <v>907</v>
      </c>
      <c r="C10244" s="35">
        <v>22</v>
      </c>
    </row>
    <row r="10245" spans="1:3">
      <c r="A10245" t="s">
        <v>863</v>
      </c>
      <c r="B10245" s="2" t="s">
        <v>908</v>
      </c>
      <c r="C10245" s="35">
        <v>23</v>
      </c>
    </row>
    <row r="10246" spans="1:3">
      <c r="A10246" t="s">
        <v>863</v>
      </c>
      <c r="B10246" s="2" t="s">
        <v>619</v>
      </c>
      <c r="C10246" s="35">
        <v>1</v>
      </c>
    </row>
    <row r="10247" spans="1:3">
      <c r="A10247" t="s">
        <v>863</v>
      </c>
      <c r="B10247" s="2" t="s">
        <v>706</v>
      </c>
      <c r="C10247" s="35">
        <v>11</v>
      </c>
    </row>
    <row r="10248" spans="1:3">
      <c r="A10248" t="s">
        <v>863</v>
      </c>
      <c r="B10248" s="2" t="s">
        <v>729</v>
      </c>
      <c r="C10248" s="35">
        <v>1</v>
      </c>
    </row>
    <row r="10249" spans="1:3">
      <c r="A10249" t="s">
        <v>863</v>
      </c>
      <c r="B10249" s="2" t="s">
        <v>909</v>
      </c>
      <c r="C10249" s="35">
        <v>24</v>
      </c>
    </row>
    <row r="10250" spans="1:3">
      <c r="A10250" t="s">
        <v>863</v>
      </c>
      <c r="B10250" s="2" t="s">
        <v>890</v>
      </c>
      <c r="C10250" s="35">
        <v>1</v>
      </c>
    </row>
    <row r="10251" spans="1:3">
      <c r="A10251" t="s">
        <v>863</v>
      </c>
      <c r="B10251" s="2" t="s">
        <v>922</v>
      </c>
      <c r="C10251" s="35">
        <v>3</v>
      </c>
    </row>
    <row r="10252" spans="1:3">
      <c r="A10252" t="s">
        <v>863</v>
      </c>
      <c r="B10252" s="2" t="s">
        <v>923</v>
      </c>
      <c r="C10252" s="35">
        <v>3</v>
      </c>
    </row>
    <row r="10253" spans="1:3">
      <c r="A10253" t="s">
        <v>863</v>
      </c>
      <c r="B10253" s="2" t="s">
        <v>924</v>
      </c>
      <c r="C10253" s="35">
        <v>3</v>
      </c>
    </row>
    <row r="10254" spans="1:3">
      <c r="A10254" t="s">
        <v>863</v>
      </c>
      <c r="B10254" s="2" t="s">
        <v>910</v>
      </c>
      <c r="C10254" s="35">
        <v>1</v>
      </c>
    </row>
    <row r="10255" spans="1:3">
      <c r="A10255" t="s">
        <v>863</v>
      </c>
      <c r="B10255" s="2" t="s">
        <v>911</v>
      </c>
      <c r="C10255" s="35">
        <v>25</v>
      </c>
    </row>
    <row r="10256" spans="1:3">
      <c r="A10256" t="s">
        <v>863</v>
      </c>
      <c r="B10256" s="2" t="s">
        <v>892</v>
      </c>
      <c r="C10256" s="35">
        <v>19</v>
      </c>
    </row>
    <row r="10257" spans="1:3">
      <c r="A10257" t="s">
        <v>863</v>
      </c>
      <c r="B10257" s="2" t="s">
        <v>893</v>
      </c>
      <c r="C10257" s="35">
        <v>19</v>
      </c>
    </row>
    <row r="10258" spans="1:3">
      <c r="A10258" t="s">
        <v>863</v>
      </c>
      <c r="B10258" s="2" t="s">
        <v>894</v>
      </c>
      <c r="C10258" s="35">
        <v>19</v>
      </c>
    </row>
    <row r="10259" spans="1:3">
      <c r="A10259" t="s">
        <v>863</v>
      </c>
      <c r="B10259" s="2" t="s">
        <v>819</v>
      </c>
      <c r="C10259" s="35">
        <v>1</v>
      </c>
    </row>
    <row r="10260" spans="1:3">
      <c r="A10260" t="s">
        <v>863</v>
      </c>
      <c r="B10260" s="2" t="s">
        <v>898</v>
      </c>
      <c r="C10260" s="35">
        <v>20</v>
      </c>
    </row>
    <row r="10261" spans="1:3">
      <c r="A10261" t="s">
        <v>863</v>
      </c>
      <c r="B10261" s="2" t="s">
        <v>900</v>
      </c>
      <c r="C10261" s="35">
        <v>3</v>
      </c>
    </row>
    <row r="10262" spans="1:3">
      <c r="A10262" t="s">
        <v>863</v>
      </c>
      <c r="B10262" s="2" t="s">
        <v>841</v>
      </c>
      <c r="C10262" s="35">
        <v>1</v>
      </c>
    </row>
    <row r="10263" spans="1:3">
      <c r="A10263" t="s">
        <v>863</v>
      </c>
      <c r="B10263" s="2" t="s">
        <v>842</v>
      </c>
      <c r="C10263" s="35">
        <v>1</v>
      </c>
    </row>
    <row r="10264" spans="1:3">
      <c r="A10264" t="s">
        <v>863</v>
      </c>
      <c r="B10264" s="2" t="s">
        <v>912</v>
      </c>
      <c r="C10264" s="35">
        <v>22</v>
      </c>
    </row>
    <row r="10265" spans="1:3">
      <c r="A10265" t="s">
        <v>863</v>
      </c>
      <c r="B10265" s="2" t="s">
        <v>913</v>
      </c>
      <c r="C10265" s="35">
        <v>26</v>
      </c>
    </row>
    <row r="10266" spans="1:3">
      <c r="A10266" t="s">
        <v>934</v>
      </c>
      <c r="B10266" s="2" t="s">
        <v>879</v>
      </c>
      <c r="C10266" s="35">
        <v>3</v>
      </c>
    </row>
    <row r="10267" spans="1:3">
      <c r="A10267" t="s">
        <v>934</v>
      </c>
      <c r="B10267" s="2" t="s">
        <v>606</v>
      </c>
      <c r="C10267" s="35">
        <v>1</v>
      </c>
    </row>
    <row r="10268" spans="1:3">
      <c r="A10268" t="s">
        <v>934</v>
      </c>
      <c r="B10268" s="2" t="s">
        <v>906</v>
      </c>
      <c r="C10268" s="35">
        <v>9</v>
      </c>
    </row>
    <row r="10269" spans="1:3">
      <c r="A10269" t="s">
        <v>934</v>
      </c>
      <c r="B10269" s="2" t="s">
        <v>880</v>
      </c>
      <c r="C10269" s="35">
        <v>8</v>
      </c>
    </row>
    <row r="10270" spans="1:3">
      <c r="A10270" t="s">
        <v>934</v>
      </c>
      <c r="B10270" s="2" t="s">
        <v>907</v>
      </c>
      <c r="C10270" s="35">
        <v>22</v>
      </c>
    </row>
    <row r="10271" spans="1:3">
      <c r="A10271" t="s">
        <v>934</v>
      </c>
      <c r="B10271" s="2" t="s">
        <v>908</v>
      </c>
      <c r="C10271" s="35">
        <v>23</v>
      </c>
    </row>
    <row r="10272" spans="1:3">
      <c r="A10272" t="s">
        <v>934</v>
      </c>
      <c r="B10272" s="2" t="s">
        <v>619</v>
      </c>
      <c r="C10272" s="35">
        <v>1</v>
      </c>
    </row>
    <row r="10273" spans="1:3">
      <c r="A10273" t="s">
        <v>934</v>
      </c>
      <c r="B10273" s="2" t="s">
        <v>706</v>
      </c>
      <c r="C10273" s="35">
        <v>11</v>
      </c>
    </row>
    <row r="10274" spans="1:3">
      <c r="A10274" t="s">
        <v>934</v>
      </c>
      <c r="B10274" s="2" t="s">
        <v>729</v>
      </c>
      <c r="C10274" s="35">
        <v>1</v>
      </c>
    </row>
    <row r="10275" spans="1:3">
      <c r="A10275" t="s">
        <v>934</v>
      </c>
      <c r="B10275" s="2" t="s">
        <v>909</v>
      </c>
      <c r="C10275" s="35">
        <v>24</v>
      </c>
    </row>
    <row r="10276" spans="1:3">
      <c r="A10276" t="s">
        <v>934</v>
      </c>
      <c r="B10276" s="2" t="s">
        <v>890</v>
      </c>
      <c r="C10276" s="35">
        <v>1</v>
      </c>
    </row>
    <row r="10277" spans="1:3">
      <c r="A10277" t="s">
        <v>934</v>
      </c>
      <c r="B10277" s="2" t="s">
        <v>922</v>
      </c>
      <c r="C10277" s="35">
        <v>3</v>
      </c>
    </row>
    <row r="10278" spans="1:3">
      <c r="A10278" t="s">
        <v>934</v>
      </c>
      <c r="B10278" s="2" t="s">
        <v>923</v>
      </c>
      <c r="C10278" s="35">
        <v>3</v>
      </c>
    </row>
    <row r="10279" spans="1:3">
      <c r="A10279" t="s">
        <v>934</v>
      </c>
      <c r="B10279" s="2" t="s">
        <v>924</v>
      </c>
      <c r="C10279" s="35">
        <v>3</v>
      </c>
    </row>
    <row r="10280" spans="1:3">
      <c r="A10280" t="s">
        <v>934</v>
      </c>
      <c r="B10280" s="2" t="s">
        <v>910</v>
      </c>
      <c r="C10280" s="35">
        <v>1</v>
      </c>
    </row>
    <row r="10281" spans="1:3">
      <c r="A10281" t="s">
        <v>934</v>
      </c>
      <c r="B10281" s="2" t="s">
        <v>911</v>
      </c>
      <c r="C10281" s="35">
        <v>25</v>
      </c>
    </row>
    <row r="10282" spans="1:3">
      <c r="A10282" t="s">
        <v>934</v>
      </c>
      <c r="B10282" s="2" t="s">
        <v>892</v>
      </c>
      <c r="C10282" s="35">
        <v>19</v>
      </c>
    </row>
    <row r="10283" spans="1:3">
      <c r="A10283" t="s">
        <v>934</v>
      </c>
      <c r="B10283" s="2" t="s">
        <v>893</v>
      </c>
      <c r="C10283" s="35">
        <v>19</v>
      </c>
    </row>
    <row r="10284" spans="1:3">
      <c r="A10284" t="s">
        <v>934</v>
      </c>
      <c r="B10284" s="2" t="s">
        <v>894</v>
      </c>
      <c r="C10284" s="35">
        <v>19</v>
      </c>
    </row>
    <row r="10285" spans="1:3">
      <c r="A10285" t="s">
        <v>934</v>
      </c>
      <c r="B10285" s="2" t="s">
        <v>819</v>
      </c>
      <c r="C10285" s="35">
        <v>1</v>
      </c>
    </row>
    <row r="10286" spans="1:3">
      <c r="A10286" t="s">
        <v>934</v>
      </c>
      <c r="B10286" s="2" t="s">
        <v>898</v>
      </c>
      <c r="C10286" s="35">
        <v>20</v>
      </c>
    </row>
    <row r="10287" spans="1:3">
      <c r="A10287" t="s">
        <v>934</v>
      </c>
      <c r="B10287" s="2" t="s">
        <v>900</v>
      </c>
      <c r="C10287" s="35">
        <v>3</v>
      </c>
    </row>
    <row r="10288" spans="1:3">
      <c r="A10288" t="s">
        <v>934</v>
      </c>
      <c r="B10288" s="2" t="s">
        <v>841</v>
      </c>
      <c r="C10288" s="35">
        <v>1</v>
      </c>
    </row>
    <row r="10289" spans="1:3">
      <c r="A10289" t="s">
        <v>934</v>
      </c>
      <c r="B10289" s="2" t="s">
        <v>842</v>
      </c>
      <c r="C10289" s="35">
        <v>1</v>
      </c>
    </row>
    <row r="10290" spans="1:3">
      <c r="A10290" t="s">
        <v>934</v>
      </c>
      <c r="B10290" s="2" t="s">
        <v>912</v>
      </c>
      <c r="C10290" s="35">
        <v>22</v>
      </c>
    </row>
    <row r="10291" spans="1:3">
      <c r="A10291" t="s">
        <v>934</v>
      </c>
      <c r="B10291" s="2" t="s">
        <v>913</v>
      </c>
      <c r="C10291" s="35">
        <v>26</v>
      </c>
    </row>
    <row r="10292" spans="1:3">
      <c r="A10292" t="s">
        <v>935</v>
      </c>
      <c r="B10292" s="2" t="s">
        <v>879</v>
      </c>
      <c r="C10292" s="35">
        <v>3</v>
      </c>
    </row>
    <row r="10293" spans="1:3">
      <c r="A10293" t="s">
        <v>935</v>
      </c>
      <c r="B10293" s="2" t="s">
        <v>606</v>
      </c>
      <c r="C10293" s="35">
        <v>1</v>
      </c>
    </row>
    <row r="10294" spans="1:3">
      <c r="A10294" t="s">
        <v>935</v>
      </c>
      <c r="B10294" s="2" t="s">
        <v>906</v>
      </c>
      <c r="C10294" s="35">
        <v>9</v>
      </c>
    </row>
    <row r="10295" spans="1:3">
      <c r="A10295" t="s">
        <v>935</v>
      </c>
      <c r="B10295" s="2" t="s">
        <v>880</v>
      </c>
      <c r="C10295" s="35">
        <v>8</v>
      </c>
    </row>
    <row r="10296" spans="1:3">
      <c r="A10296" t="s">
        <v>935</v>
      </c>
      <c r="B10296" s="2" t="s">
        <v>907</v>
      </c>
      <c r="C10296" s="35">
        <v>22</v>
      </c>
    </row>
    <row r="10297" spans="1:3">
      <c r="A10297" t="s">
        <v>935</v>
      </c>
      <c r="B10297" s="2" t="s">
        <v>908</v>
      </c>
      <c r="C10297" s="35">
        <v>23</v>
      </c>
    </row>
    <row r="10298" spans="1:3">
      <c r="A10298" t="s">
        <v>935</v>
      </c>
      <c r="B10298" s="2" t="s">
        <v>619</v>
      </c>
      <c r="C10298" s="35">
        <v>1</v>
      </c>
    </row>
    <row r="10299" spans="1:3">
      <c r="A10299" t="s">
        <v>935</v>
      </c>
      <c r="B10299" s="2" t="s">
        <v>706</v>
      </c>
      <c r="C10299" s="35">
        <v>11</v>
      </c>
    </row>
    <row r="10300" spans="1:3">
      <c r="A10300" t="s">
        <v>935</v>
      </c>
      <c r="B10300" s="2" t="s">
        <v>729</v>
      </c>
      <c r="C10300" s="35">
        <v>1</v>
      </c>
    </row>
    <row r="10301" spans="1:3">
      <c r="A10301" t="s">
        <v>935</v>
      </c>
      <c r="B10301" s="2" t="s">
        <v>909</v>
      </c>
      <c r="C10301" s="35">
        <v>24</v>
      </c>
    </row>
    <row r="10302" spans="1:3">
      <c r="A10302" t="s">
        <v>935</v>
      </c>
      <c r="B10302" s="2" t="s">
        <v>890</v>
      </c>
      <c r="C10302" s="35">
        <v>1</v>
      </c>
    </row>
    <row r="10303" spans="1:3">
      <c r="A10303" t="s">
        <v>935</v>
      </c>
      <c r="B10303" s="2" t="s">
        <v>922</v>
      </c>
      <c r="C10303" s="35">
        <v>3</v>
      </c>
    </row>
    <row r="10304" spans="1:3">
      <c r="A10304" t="s">
        <v>935</v>
      </c>
      <c r="B10304" s="2" t="s">
        <v>923</v>
      </c>
      <c r="C10304" s="35">
        <v>3</v>
      </c>
    </row>
    <row r="10305" spans="1:3">
      <c r="A10305" t="s">
        <v>935</v>
      </c>
      <c r="B10305" s="2" t="s">
        <v>924</v>
      </c>
      <c r="C10305" s="35">
        <v>3</v>
      </c>
    </row>
    <row r="10306" spans="1:3">
      <c r="A10306" t="s">
        <v>935</v>
      </c>
      <c r="B10306" s="2" t="s">
        <v>910</v>
      </c>
      <c r="C10306" s="35">
        <v>1</v>
      </c>
    </row>
    <row r="10307" spans="1:3">
      <c r="A10307" t="s">
        <v>935</v>
      </c>
      <c r="B10307" s="2" t="s">
        <v>911</v>
      </c>
      <c r="C10307" s="35">
        <v>25</v>
      </c>
    </row>
    <row r="10308" spans="1:3">
      <c r="A10308" t="s">
        <v>935</v>
      </c>
      <c r="B10308" s="2" t="s">
        <v>892</v>
      </c>
      <c r="C10308" s="35">
        <v>19</v>
      </c>
    </row>
    <row r="10309" spans="1:3">
      <c r="A10309" t="s">
        <v>935</v>
      </c>
      <c r="B10309" s="2" t="s">
        <v>893</v>
      </c>
      <c r="C10309" s="35">
        <v>19</v>
      </c>
    </row>
    <row r="10310" spans="1:3">
      <c r="A10310" t="s">
        <v>935</v>
      </c>
      <c r="B10310" s="2" t="s">
        <v>894</v>
      </c>
      <c r="C10310" s="35">
        <v>19</v>
      </c>
    </row>
    <row r="10311" spans="1:3">
      <c r="A10311" t="s">
        <v>935</v>
      </c>
      <c r="B10311" s="2" t="s">
        <v>819</v>
      </c>
      <c r="C10311" s="35">
        <v>1</v>
      </c>
    </row>
    <row r="10312" spans="1:3">
      <c r="A10312" t="s">
        <v>935</v>
      </c>
      <c r="B10312" s="2" t="s">
        <v>898</v>
      </c>
      <c r="C10312" s="35">
        <v>20</v>
      </c>
    </row>
    <row r="10313" spans="1:3">
      <c r="A10313" t="s">
        <v>935</v>
      </c>
      <c r="B10313" s="2" t="s">
        <v>900</v>
      </c>
      <c r="C10313" s="35">
        <v>3</v>
      </c>
    </row>
    <row r="10314" spans="1:3">
      <c r="A10314" t="s">
        <v>935</v>
      </c>
      <c r="B10314" s="2" t="s">
        <v>841</v>
      </c>
      <c r="C10314" s="35">
        <v>1</v>
      </c>
    </row>
    <row r="10315" spans="1:3">
      <c r="A10315" t="s">
        <v>935</v>
      </c>
      <c r="B10315" s="2" t="s">
        <v>842</v>
      </c>
      <c r="C10315" s="35">
        <v>1</v>
      </c>
    </row>
    <row r="10316" spans="1:3">
      <c r="A10316" t="s">
        <v>935</v>
      </c>
      <c r="B10316" s="2" t="s">
        <v>912</v>
      </c>
      <c r="C10316" s="35">
        <v>22</v>
      </c>
    </row>
    <row r="10317" spans="1:3">
      <c r="A10317" t="s">
        <v>935</v>
      </c>
      <c r="B10317" s="2" t="s">
        <v>913</v>
      </c>
      <c r="C10317" s="35">
        <v>26</v>
      </c>
    </row>
    <row r="10318" spans="1:3">
      <c r="A10318" t="s">
        <v>936</v>
      </c>
      <c r="B10318" s="2" t="s">
        <v>879</v>
      </c>
      <c r="C10318" s="35">
        <v>3</v>
      </c>
    </row>
    <row r="10319" spans="1:3">
      <c r="A10319" t="s">
        <v>936</v>
      </c>
      <c r="B10319" s="2" t="s">
        <v>606</v>
      </c>
      <c r="C10319" s="35">
        <v>1</v>
      </c>
    </row>
    <row r="10320" spans="1:3">
      <c r="A10320" t="s">
        <v>936</v>
      </c>
      <c r="B10320" s="2" t="s">
        <v>906</v>
      </c>
      <c r="C10320" s="35">
        <v>9</v>
      </c>
    </row>
    <row r="10321" spans="1:3">
      <c r="A10321" t="s">
        <v>936</v>
      </c>
      <c r="B10321" s="2" t="s">
        <v>880</v>
      </c>
      <c r="C10321" s="35">
        <v>8</v>
      </c>
    </row>
    <row r="10322" spans="1:3">
      <c r="A10322" t="s">
        <v>936</v>
      </c>
      <c r="B10322" s="2" t="s">
        <v>907</v>
      </c>
      <c r="C10322" s="35">
        <v>22</v>
      </c>
    </row>
    <row r="10323" spans="1:3">
      <c r="A10323" t="s">
        <v>936</v>
      </c>
      <c r="B10323" s="2" t="s">
        <v>908</v>
      </c>
      <c r="C10323" s="35">
        <v>23</v>
      </c>
    </row>
    <row r="10324" spans="1:3">
      <c r="A10324" t="s">
        <v>936</v>
      </c>
      <c r="B10324" s="2" t="s">
        <v>619</v>
      </c>
      <c r="C10324" s="35">
        <v>1</v>
      </c>
    </row>
    <row r="10325" spans="1:3">
      <c r="A10325" t="s">
        <v>936</v>
      </c>
      <c r="B10325" s="2" t="s">
        <v>706</v>
      </c>
      <c r="C10325" s="35">
        <v>11</v>
      </c>
    </row>
    <row r="10326" spans="1:3">
      <c r="A10326" t="s">
        <v>936</v>
      </c>
      <c r="B10326" s="2" t="s">
        <v>729</v>
      </c>
      <c r="C10326" s="35">
        <v>1</v>
      </c>
    </row>
    <row r="10327" spans="1:3">
      <c r="A10327" t="s">
        <v>936</v>
      </c>
      <c r="B10327" s="2" t="s">
        <v>909</v>
      </c>
      <c r="C10327" s="35">
        <v>24</v>
      </c>
    </row>
    <row r="10328" spans="1:3">
      <c r="A10328" t="s">
        <v>936</v>
      </c>
      <c r="B10328" s="2" t="s">
        <v>890</v>
      </c>
      <c r="C10328" s="35">
        <v>1</v>
      </c>
    </row>
    <row r="10329" spans="1:3">
      <c r="A10329" t="s">
        <v>936</v>
      </c>
      <c r="B10329" s="2" t="s">
        <v>922</v>
      </c>
      <c r="C10329" s="35">
        <v>3</v>
      </c>
    </row>
    <row r="10330" spans="1:3">
      <c r="A10330" t="s">
        <v>936</v>
      </c>
      <c r="B10330" s="2" t="s">
        <v>923</v>
      </c>
      <c r="C10330" s="35">
        <v>3</v>
      </c>
    </row>
    <row r="10331" spans="1:3">
      <c r="A10331" t="s">
        <v>936</v>
      </c>
      <c r="B10331" s="2" t="s">
        <v>924</v>
      </c>
      <c r="C10331" s="35">
        <v>3</v>
      </c>
    </row>
    <row r="10332" spans="1:3">
      <c r="A10332" t="s">
        <v>936</v>
      </c>
      <c r="B10332" s="2" t="s">
        <v>910</v>
      </c>
      <c r="C10332" s="35">
        <v>1</v>
      </c>
    </row>
    <row r="10333" spans="1:3">
      <c r="A10333" t="s">
        <v>936</v>
      </c>
      <c r="B10333" s="2" t="s">
        <v>911</v>
      </c>
      <c r="C10333" s="35">
        <v>25</v>
      </c>
    </row>
    <row r="10334" spans="1:3">
      <c r="A10334" t="s">
        <v>936</v>
      </c>
      <c r="B10334" s="2" t="s">
        <v>892</v>
      </c>
      <c r="C10334" s="35">
        <v>19</v>
      </c>
    </row>
    <row r="10335" spans="1:3">
      <c r="A10335" t="s">
        <v>936</v>
      </c>
      <c r="B10335" s="2" t="s">
        <v>893</v>
      </c>
      <c r="C10335" s="35">
        <v>19</v>
      </c>
    </row>
    <row r="10336" spans="1:3">
      <c r="A10336" t="s">
        <v>936</v>
      </c>
      <c r="B10336" s="2" t="s">
        <v>894</v>
      </c>
      <c r="C10336" s="35">
        <v>19</v>
      </c>
    </row>
    <row r="10337" spans="1:3">
      <c r="A10337" t="s">
        <v>936</v>
      </c>
      <c r="B10337" s="2" t="s">
        <v>819</v>
      </c>
      <c r="C10337" s="35">
        <v>1</v>
      </c>
    </row>
    <row r="10338" spans="1:3">
      <c r="A10338" t="s">
        <v>936</v>
      </c>
      <c r="B10338" s="2" t="s">
        <v>898</v>
      </c>
      <c r="C10338" s="35">
        <v>20</v>
      </c>
    </row>
    <row r="10339" spans="1:3">
      <c r="A10339" t="s">
        <v>936</v>
      </c>
      <c r="B10339" s="2" t="s">
        <v>900</v>
      </c>
      <c r="C10339" s="35">
        <v>3</v>
      </c>
    </row>
    <row r="10340" spans="1:3">
      <c r="A10340" t="s">
        <v>936</v>
      </c>
      <c r="B10340" s="2" t="s">
        <v>841</v>
      </c>
      <c r="C10340" s="35">
        <v>1</v>
      </c>
    </row>
    <row r="10341" spans="1:3">
      <c r="A10341" t="s">
        <v>936</v>
      </c>
      <c r="B10341" s="2" t="s">
        <v>842</v>
      </c>
      <c r="C10341" s="35">
        <v>1</v>
      </c>
    </row>
    <row r="10342" spans="1:3">
      <c r="A10342" t="s">
        <v>936</v>
      </c>
      <c r="B10342" s="2" t="s">
        <v>912</v>
      </c>
      <c r="C10342" s="35">
        <v>22</v>
      </c>
    </row>
    <row r="10343" spans="1:3">
      <c r="A10343" t="s">
        <v>936</v>
      </c>
      <c r="B10343" s="2" t="s">
        <v>913</v>
      </c>
      <c r="C10343" s="35">
        <v>26</v>
      </c>
    </row>
    <row r="10344" spans="1:3">
      <c r="A10344" t="s">
        <v>937</v>
      </c>
      <c r="B10344" s="2" t="s">
        <v>879</v>
      </c>
      <c r="C10344" s="35">
        <v>3</v>
      </c>
    </row>
    <row r="10345" spans="1:3">
      <c r="A10345" t="s">
        <v>937</v>
      </c>
      <c r="B10345" s="2" t="s">
        <v>606</v>
      </c>
      <c r="C10345" s="35">
        <v>1</v>
      </c>
    </row>
    <row r="10346" spans="1:3">
      <c r="A10346" t="s">
        <v>937</v>
      </c>
      <c r="B10346" s="2" t="s">
        <v>906</v>
      </c>
      <c r="C10346" s="35">
        <v>9</v>
      </c>
    </row>
    <row r="10347" spans="1:3">
      <c r="A10347" t="s">
        <v>937</v>
      </c>
      <c r="B10347" s="2" t="s">
        <v>880</v>
      </c>
      <c r="C10347" s="35">
        <v>8</v>
      </c>
    </row>
    <row r="10348" spans="1:3">
      <c r="A10348" t="s">
        <v>937</v>
      </c>
      <c r="B10348" s="2" t="s">
        <v>907</v>
      </c>
      <c r="C10348" s="35">
        <v>22</v>
      </c>
    </row>
    <row r="10349" spans="1:3">
      <c r="A10349" t="s">
        <v>937</v>
      </c>
      <c r="B10349" s="2" t="s">
        <v>908</v>
      </c>
      <c r="C10349" s="35">
        <v>23</v>
      </c>
    </row>
    <row r="10350" spans="1:3">
      <c r="A10350" t="s">
        <v>937</v>
      </c>
      <c r="B10350" s="2" t="s">
        <v>619</v>
      </c>
      <c r="C10350" s="35">
        <v>1</v>
      </c>
    </row>
    <row r="10351" spans="1:3">
      <c r="A10351" t="s">
        <v>937</v>
      </c>
      <c r="B10351" s="2" t="s">
        <v>706</v>
      </c>
      <c r="C10351" s="35">
        <v>11</v>
      </c>
    </row>
    <row r="10352" spans="1:3">
      <c r="A10352" t="s">
        <v>937</v>
      </c>
      <c r="B10352" s="2" t="s">
        <v>729</v>
      </c>
      <c r="C10352" s="35">
        <v>1</v>
      </c>
    </row>
    <row r="10353" spans="1:3">
      <c r="A10353" t="s">
        <v>937</v>
      </c>
      <c r="B10353" s="2" t="s">
        <v>909</v>
      </c>
      <c r="C10353" s="35">
        <v>24</v>
      </c>
    </row>
    <row r="10354" spans="1:3">
      <c r="A10354" t="s">
        <v>937</v>
      </c>
      <c r="B10354" s="2" t="s">
        <v>890</v>
      </c>
      <c r="C10354" s="35">
        <v>1</v>
      </c>
    </row>
    <row r="10355" spans="1:3">
      <c r="A10355" t="s">
        <v>937</v>
      </c>
      <c r="B10355" s="2" t="s">
        <v>922</v>
      </c>
      <c r="C10355" s="35">
        <v>3</v>
      </c>
    </row>
    <row r="10356" spans="1:3">
      <c r="A10356" t="s">
        <v>937</v>
      </c>
      <c r="B10356" s="2" t="s">
        <v>923</v>
      </c>
      <c r="C10356" s="35">
        <v>3</v>
      </c>
    </row>
    <row r="10357" spans="1:3">
      <c r="A10357" t="s">
        <v>937</v>
      </c>
      <c r="B10357" s="2" t="s">
        <v>924</v>
      </c>
      <c r="C10357" s="35">
        <v>3</v>
      </c>
    </row>
    <row r="10358" spans="1:3">
      <c r="A10358" t="s">
        <v>937</v>
      </c>
      <c r="B10358" s="2" t="s">
        <v>910</v>
      </c>
      <c r="C10358" s="35">
        <v>1</v>
      </c>
    </row>
    <row r="10359" spans="1:3">
      <c r="A10359" t="s">
        <v>937</v>
      </c>
      <c r="B10359" s="2" t="s">
        <v>911</v>
      </c>
      <c r="C10359" s="35">
        <v>25</v>
      </c>
    </row>
    <row r="10360" spans="1:3">
      <c r="A10360" t="s">
        <v>937</v>
      </c>
      <c r="B10360" s="2" t="s">
        <v>892</v>
      </c>
      <c r="C10360" s="35">
        <v>19</v>
      </c>
    </row>
    <row r="10361" spans="1:3">
      <c r="A10361" t="s">
        <v>937</v>
      </c>
      <c r="B10361" s="2" t="s">
        <v>893</v>
      </c>
      <c r="C10361" s="35">
        <v>19</v>
      </c>
    </row>
    <row r="10362" spans="1:3">
      <c r="A10362" t="s">
        <v>937</v>
      </c>
      <c r="B10362" s="2" t="s">
        <v>894</v>
      </c>
      <c r="C10362" s="35">
        <v>19</v>
      </c>
    </row>
    <row r="10363" spans="1:3">
      <c r="A10363" t="s">
        <v>937</v>
      </c>
      <c r="B10363" s="2" t="s">
        <v>819</v>
      </c>
      <c r="C10363" s="35">
        <v>1</v>
      </c>
    </row>
    <row r="10364" spans="1:3">
      <c r="A10364" t="s">
        <v>937</v>
      </c>
      <c r="B10364" s="2" t="s">
        <v>898</v>
      </c>
      <c r="C10364" s="35">
        <v>20</v>
      </c>
    </row>
    <row r="10365" spans="1:3">
      <c r="A10365" t="s">
        <v>937</v>
      </c>
      <c r="B10365" s="2" t="s">
        <v>900</v>
      </c>
      <c r="C10365" s="35">
        <v>3</v>
      </c>
    </row>
    <row r="10366" spans="1:3">
      <c r="A10366" t="s">
        <v>937</v>
      </c>
      <c r="B10366" s="2" t="s">
        <v>841</v>
      </c>
      <c r="C10366" s="35">
        <v>1</v>
      </c>
    </row>
    <row r="10367" spans="1:3">
      <c r="A10367" t="s">
        <v>937</v>
      </c>
      <c r="B10367" s="2" t="s">
        <v>842</v>
      </c>
      <c r="C10367" s="35">
        <v>1</v>
      </c>
    </row>
    <row r="10368" spans="1:3">
      <c r="A10368" t="s">
        <v>937</v>
      </c>
      <c r="B10368" s="2" t="s">
        <v>912</v>
      </c>
      <c r="C10368" s="35">
        <v>22</v>
      </c>
    </row>
    <row r="10369" spans="1:3">
      <c r="A10369" t="s">
        <v>937</v>
      </c>
      <c r="B10369" s="2" t="s">
        <v>913</v>
      </c>
      <c r="C10369" s="35">
        <v>26</v>
      </c>
    </row>
    <row r="10370" spans="1:3">
      <c r="A10370" t="s">
        <v>864</v>
      </c>
      <c r="B10370" s="2" t="s">
        <v>879</v>
      </c>
      <c r="C10370" s="35">
        <v>3</v>
      </c>
    </row>
    <row r="10371" spans="1:3">
      <c r="A10371" t="s">
        <v>864</v>
      </c>
      <c r="B10371" s="2" t="s">
        <v>914</v>
      </c>
      <c r="C10371" s="35">
        <v>9</v>
      </c>
    </row>
    <row r="10372" spans="1:3">
      <c r="A10372" t="s">
        <v>864</v>
      </c>
      <c r="B10372" s="2" t="s">
        <v>915</v>
      </c>
      <c r="C10372" s="35">
        <v>1</v>
      </c>
    </row>
    <row r="10373" spans="1:3">
      <c r="A10373" t="s">
        <v>864</v>
      </c>
      <c r="B10373" s="2" t="s">
        <v>906</v>
      </c>
      <c r="C10373" s="35">
        <v>9</v>
      </c>
    </row>
    <row r="10374" spans="1:3">
      <c r="A10374" t="s">
        <v>864</v>
      </c>
      <c r="B10374" s="2" t="s">
        <v>907</v>
      </c>
      <c r="C10374" s="35">
        <v>22</v>
      </c>
    </row>
    <row r="10375" spans="1:3">
      <c r="A10375" t="s">
        <v>864</v>
      </c>
      <c r="B10375" s="2" t="s">
        <v>908</v>
      </c>
      <c r="C10375" s="35">
        <v>23</v>
      </c>
    </row>
    <row r="10376" spans="1:3">
      <c r="A10376" t="s">
        <v>864</v>
      </c>
      <c r="B10376" s="2" t="s">
        <v>619</v>
      </c>
      <c r="C10376" s="35">
        <v>1</v>
      </c>
    </row>
    <row r="10377" spans="1:3">
      <c r="A10377" t="s">
        <v>864</v>
      </c>
      <c r="B10377" s="2" t="s">
        <v>663</v>
      </c>
      <c r="C10377" s="35">
        <v>1</v>
      </c>
    </row>
    <row r="10378" spans="1:3">
      <c r="A10378" t="s">
        <v>864</v>
      </c>
      <c r="B10378" s="2" t="s">
        <v>916</v>
      </c>
      <c r="C10378" s="35">
        <v>3</v>
      </c>
    </row>
    <row r="10379" spans="1:3">
      <c r="A10379" t="s">
        <v>864</v>
      </c>
      <c r="B10379" s="2" t="s">
        <v>882</v>
      </c>
      <c r="C10379" s="35">
        <v>3</v>
      </c>
    </row>
    <row r="10380" spans="1:3">
      <c r="A10380" t="s">
        <v>864</v>
      </c>
      <c r="B10380" s="2" t="s">
        <v>883</v>
      </c>
      <c r="C10380" s="35">
        <v>3</v>
      </c>
    </row>
    <row r="10381" spans="1:3">
      <c r="A10381" t="s">
        <v>864</v>
      </c>
      <c r="B10381" s="2" t="s">
        <v>884</v>
      </c>
      <c r="C10381" s="35">
        <v>3</v>
      </c>
    </row>
    <row r="10382" spans="1:3">
      <c r="A10382" t="s">
        <v>864</v>
      </c>
      <c r="B10382" s="2" t="s">
        <v>917</v>
      </c>
      <c r="C10382" s="35">
        <v>27</v>
      </c>
    </row>
    <row r="10383" spans="1:3">
      <c r="A10383" t="s">
        <v>864</v>
      </c>
      <c r="B10383" s="2" t="s">
        <v>885</v>
      </c>
      <c r="C10383" s="35">
        <v>3</v>
      </c>
    </row>
    <row r="10384" spans="1:3">
      <c r="A10384" t="s">
        <v>864</v>
      </c>
      <c r="B10384" s="2" t="s">
        <v>918</v>
      </c>
      <c r="C10384" s="35">
        <v>28</v>
      </c>
    </row>
    <row r="10385" spans="1:3">
      <c r="A10385" t="s">
        <v>864</v>
      </c>
      <c r="B10385" s="2" t="s">
        <v>919</v>
      </c>
      <c r="C10385" s="35">
        <v>28</v>
      </c>
    </row>
    <row r="10386" spans="1:3">
      <c r="A10386" t="s">
        <v>864</v>
      </c>
      <c r="B10386" s="2" t="s">
        <v>729</v>
      </c>
      <c r="C10386" s="35">
        <v>1</v>
      </c>
    </row>
    <row r="10387" spans="1:3">
      <c r="A10387" t="s">
        <v>864</v>
      </c>
      <c r="B10387" s="2" t="s">
        <v>920</v>
      </c>
      <c r="C10387" s="35">
        <v>3</v>
      </c>
    </row>
    <row r="10388" spans="1:3">
      <c r="A10388" t="s">
        <v>864</v>
      </c>
      <c r="B10388" s="2" t="s">
        <v>921</v>
      </c>
      <c r="C10388" s="35">
        <v>27</v>
      </c>
    </row>
    <row r="10389" spans="1:3">
      <c r="A10389" t="s">
        <v>864</v>
      </c>
      <c r="B10389" s="2" t="s">
        <v>762</v>
      </c>
      <c r="C10389" s="35">
        <v>3</v>
      </c>
    </row>
    <row r="10390" spans="1:3">
      <c r="A10390" t="s">
        <v>864</v>
      </c>
      <c r="B10390" s="2" t="s">
        <v>890</v>
      </c>
      <c r="C10390" s="35">
        <v>1</v>
      </c>
    </row>
    <row r="10391" spans="1:3">
      <c r="A10391" t="s">
        <v>864</v>
      </c>
      <c r="B10391" s="2" t="s">
        <v>922</v>
      </c>
      <c r="C10391" s="35">
        <v>3</v>
      </c>
    </row>
    <row r="10392" spans="1:3">
      <c r="A10392" t="s">
        <v>864</v>
      </c>
      <c r="B10392" s="2" t="s">
        <v>923</v>
      </c>
      <c r="C10392" s="35">
        <v>3</v>
      </c>
    </row>
    <row r="10393" spans="1:3">
      <c r="A10393" t="s">
        <v>864</v>
      </c>
      <c r="B10393" s="2" t="s">
        <v>924</v>
      </c>
      <c r="C10393" s="35">
        <v>3</v>
      </c>
    </row>
    <row r="10394" spans="1:3">
      <c r="A10394" t="s">
        <v>864</v>
      </c>
      <c r="B10394" s="2" t="s">
        <v>892</v>
      </c>
      <c r="C10394" s="35">
        <v>19</v>
      </c>
    </row>
    <row r="10395" spans="1:3">
      <c r="A10395" t="s">
        <v>864</v>
      </c>
      <c r="B10395" s="2" t="s">
        <v>893</v>
      </c>
      <c r="C10395" s="35">
        <v>19</v>
      </c>
    </row>
    <row r="10396" spans="1:3">
      <c r="A10396" t="s">
        <v>864</v>
      </c>
      <c r="B10396" s="2" t="s">
        <v>894</v>
      </c>
      <c r="C10396" s="35">
        <v>19</v>
      </c>
    </row>
    <row r="10397" spans="1:3">
      <c r="A10397" t="s">
        <v>864</v>
      </c>
      <c r="B10397" s="2" t="s">
        <v>895</v>
      </c>
      <c r="C10397" s="35">
        <v>3</v>
      </c>
    </row>
    <row r="10398" spans="1:3">
      <c r="A10398" t="s">
        <v>864</v>
      </c>
      <c r="B10398" s="2" t="s">
        <v>896</v>
      </c>
      <c r="C10398" s="35">
        <v>3</v>
      </c>
    </row>
    <row r="10399" spans="1:3">
      <c r="A10399" t="s">
        <v>864</v>
      </c>
      <c r="B10399" s="2" t="s">
        <v>819</v>
      </c>
      <c r="C10399" s="35">
        <v>1</v>
      </c>
    </row>
    <row r="10400" spans="1:3">
      <c r="A10400" t="s">
        <v>864</v>
      </c>
      <c r="B10400" s="2" t="s">
        <v>897</v>
      </c>
      <c r="C10400" s="35">
        <v>3</v>
      </c>
    </row>
    <row r="10401" spans="1:3">
      <c r="A10401" t="s">
        <v>864</v>
      </c>
      <c r="B10401" s="2" t="s">
        <v>925</v>
      </c>
      <c r="C10401" s="35">
        <v>28</v>
      </c>
    </row>
    <row r="10402" spans="1:3">
      <c r="A10402" t="s">
        <v>864</v>
      </c>
      <c r="B10402" s="2" t="s">
        <v>899</v>
      </c>
      <c r="C10402" s="35">
        <v>21</v>
      </c>
    </row>
    <row r="10403" spans="1:3">
      <c r="A10403" t="s">
        <v>864</v>
      </c>
      <c r="B10403" s="2" t="s">
        <v>900</v>
      </c>
      <c r="C10403" s="35">
        <v>3</v>
      </c>
    </row>
    <row r="10404" spans="1:3">
      <c r="A10404" t="s">
        <v>864</v>
      </c>
      <c r="B10404" s="2" t="s">
        <v>841</v>
      </c>
      <c r="C10404" s="35">
        <v>1</v>
      </c>
    </row>
    <row r="10405" spans="1:3">
      <c r="A10405" t="s">
        <v>864</v>
      </c>
      <c r="B10405" s="2" t="s">
        <v>842</v>
      </c>
      <c r="C10405" s="35">
        <v>1</v>
      </c>
    </row>
    <row r="10406" spans="1:3">
      <c r="A10406" t="s">
        <v>864</v>
      </c>
      <c r="B10406" s="2" t="s">
        <v>901</v>
      </c>
      <c r="C10406" s="35">
        <v>3</v>
      </c>
    </row>
    <row r="10407" spans="1:3">
      <c r="A10407" t="s">
        <v>864</v>
      </c>
      <c r="B10407" s="2" t="s">
        <v>912</v>
      </c>
      <c r="C10407" s="35">
        <v>22</v>
      </c>
    </row>
    <row r="10408" spans="1:3">
      <c r="A10408" t="s">
        <v>864</v>
      </c>
      <c r="B10408" s="2" t="s">
        <v>854</v>
      </c>
      <c r="C10408" s="35">
        <v>3</v>
      </c>
    </row>
    <row r="10409" spans="1:3">
      <c r="A10409" t="s">
        <v>864</v>
      </c>
      <c r="B10409" s="2" t="s">
        <v>868</v>
      </c>
      <c r="C10409" s="35">
        <v>5</v>
      </c>
    </row>
    <row r="10410" spans="1:3">
      <c r="A10410" t="s">
        <v>864</v>
      </c>
      <c r="B10410" s="2" t="s">
        <v>926</v>
      </c>
      <c r="C10410" s="35">
        <v>28</v>
      </c>
    </row>
    <row r="10411" spans="1:3">
      <c r="A10411" t="s">
        <v>865</v>
      </c>
      <c r="B10411" s="2" t="s">
        <v>907</v>
      </c>
      <c r="C10411" s="35">
        <v>22</v>
      </c>
    </row>
    <row r="10412" spans="1:3">
      <c r="A10412" t="s">
        <v>865</v>
      </c>
      <c r="B10412" s="2" t="s">
        <v>916</v>
      </c>
      <c r="C10412" s="35">
        <v>3</v>
      </c>
    </row>
    <row r="10413" spans="1:3">
      <c r="A10413" t="s">
        <v>865</v>
      </c>
      <c r="B10413" s="2" t="s">
        <v>917</v>
      </c>
      <c r="C10413" s="35">
        <v>27</v>
      </c>
    </row>
    <row r="10414" spans="1:3">
      <c r="A10414" t="s">
        <v>865</v>
      </c>
      <c r="B10414" s="2" t="s">
        <v>920</v>
      </c>
      <c r="C10414" s="35">
        <v>3</v>
      </c>
    </row>
    <row r="10415" spans="1:3">
      <c r="A10415" t="s">
        <v>865</v>
      </c>
      <c r="B10415" s="2" t="s">
        <v>921</v>
      </c>
      <c r="C10415" s="35">
        <v>27</v>
      </c>
    </row>
    <row r="10416" spans="1:3">
      <c r="A10416" t="s">
        <v>865</v>
      </c>
      <c r="B10416" s="2" t="s">
        <v>910</v>
      </c>
      <c r="C10416" s="35">
        <v>1</v>
      </c>
    </row>
    <row r="10417" spans="1:3">
      <c r="A10417" t="s">
        <v>865</v>
      </c>
      <c r="B10417" s="2" t="s">
        <v>911</v>
      </c>
      <c r="C10417" s="35">
        <v>25</v>
      </c>
    </row>
    <row r="10418" spans="1:3">
      <c r="A10418" t="s">
        <v>865</v>
      </c>
      <c r="B10418" s="2" t="s">
        <v>841</v>
      </c>
      <c r="C10418" s="35">
        <v>1</v>
      </c>
    </row>
    <row r="10419" spans="1:3">
      <c r="A10419" t="s">
        <v>865</v>
      </c>
      <c r="B10419" s="2" t="s">
        <v>842</v>
      </c>
      <c r="C10419" s="35">
        <v>1</v>
      </c>
    </row>
    <row r="10420" spans="1:3">
      <c r="A10420" t="s">
        <v>865</v>
      </c>
      <c r="B10420" s="2" t="s">
        <v>912</v>
      </c>
      <c r="C10420" s="35">
        <v>22</v>
      </c>
    </row>
    <row r="10421" spans="1:3">
      <c r="A10421" t="s">
        <v>866</v>
      </c>
      <c r="B10421" s="2" t="s">
        <v>907</v>
      </c>
      <c r="C10421" s="35">
        <v>22</v>
      </c>
    </row>
    <row r="10422" spans="1:3">
      <c r="A10422" t="s">
        <v>866</v>
      </c>
      <c r="B10422" s="2" t="s">
        <v>916</v>
      </c>
      <c r="C10422" s="35">
        <v>3</v>
      </c>
    </row>
    <row r="10423" spans="1:3">
      <c r="A10423" t="s">
        <v>866</v>
      </c>
      <c r="B10423" s="2" t="s">
        <v>917</v>
      </c>
      <c r="C10423" s="35">
        <v>27</v>
      </c>
    </row>
    <row r="10424" spans="1:3">
      <c r="A10424" t="s">
        <v>866</v>
      </c>
      <c r="B10424" s="2" t="s">
        <v>920</v>
      </c>
      <c r="C10424" s="35">
        <v>3</v>
      </c>
    </row>
    <row r="10425" spans="1:3">
      <c r="A10425" t="s">
        <v>866</v>
      </c>
      <c r="B10425" s="2" t="s">
        <v>921</v>
      </c>
      <c r="C10425" s="35">
        <v>27</v>
      </c>
    </row>
    <row r="10426" spans="1:3">
      <c r="A10426" t="s">
        <v>866</v>
      </c>
      <c r="B10426" s="2" t="s">
        <v>910</v>
      </c>
      <c r="C10426" s="35">
        <v>1</v>
      </c>
    </row>
    <row r="10427" spans="1:3">
      <c r="A10427" t="s">
        <v>866</v>
      </c>
      <c r="B10427" s="2" t="s">
        <v>911</v>
      </c>
      <c r="C10427" s="35">
        <v>25</v>
      </c>
    </row>
    <row r="10428" spans="1:3">
      <c r="A10428" t="s">
        <v>866</v>
      </c>
      <c r="B10428" s="2" t="s">
        <v>841</v>
      </c>
      <c r="C10428" s="35">
        <v>1</v>
      </c>
    </row>
    <row r="10429" spans="1:3">
      <c r="A10429" t="s">
        <v>866</v>
      </c>
      <c r="B10429" s="2" t="s">
        <v>842</v>
      </c>
      <c r="C10429" s="35">
        <v>1</v>
      </c>
    </row>
    <row r="10430" spans="1:3">
      <c r="A10430" t="s">
        <v>866</v>
      </c>
      <c r="B10430" s="2" t="s">
        <v>912</v>
      </c>
      <c r="C10430" s="35">
        <v>22</v>
      </c>
    </row>
    <row r="10431" spans="1:3">
      <c r="A10431" t="s">
        <v>867</v>
      </c>
      <c r="B10431" s="2" t="s">
        <v>907</v>
      </c>
      <c r="C10431" s="35">
        <v>22</v>
      </c>
    </row>
    <row r="10432" spans="1:3">
      <c r="A10432" t="s">
        <v>867</v>
      </c>
      <c r="B10432" s="2" t="s">
        <v>916</v>
      </c>
      <c r="C10432" s="35">
        <v>3</v>
      </c>
    </row>
    <row r="10433" spans="1:3">
      <c r="A10433" t="s">
        <v>867</v>
      </c>
      <c r="B10433" s="2" t="s">
        <v>917</v>
      </c>
      <c r="C10433" s="35">
        <v>27</v>
      </c>
    </row>
    <row r="10434" spans="1:3">
      <c r="A10434" t="s">
        <v>867</v>
      </c>
      <c r="B10434" s="2" t="s">
        <v>920</v>
      </c>
      <c r="C10434" s="35">
        <v>3</v>
      </c>
    </row>
    <row r="10435" spans="1:3">
      <c r="A10435" t="s">
        <v>867</v>
      </c>
      <c r="B10435" s="2" t="s">
        <v>921</v>
      </c>
      <c r="C10435" s="35">
        <v>27</v>
      </c>
    </row>
    <row r="10436" spans="1:3">
      <c r="A10436" t="s">
        <v>867</v>
      </c>
      <c r="B10436" s="2" t="s">
        <v>910</v>
      </c>
      <c r="C10436" s="35">
        <v>1</v>
      </c>
    </row>
    <row r="10437" spans="1:3">
      <c r="A10437" t="s">
        <v>867</v>
      </c>
      <c r="B10437" s="2" t="s">
        <v>911</v>
      </c>
      <c r="C10437" s="35">
        <v>25</v>
      </c>
    </row>
    <row r="10438" spans="1:3">
      <c r="A10438" t="s">
        <v>867</v>
      </c>
      <c r="B10438" s="2" t="s">
        <v>841</v>
      </c>
      <c r="C10438" s="35">
        <v>1</v>
      </c>
    </row>
    <row r="10439" spans="1:3">
      <c r="A10439" t="s">
        <v>867</v>
      </c>
      <c r="B10439" s="2" t="s">
        <v>842</v>
      </c>
      <c r="C10439" s="35">
        <v>1</v>
      </c>
    </row>
    <row r="10440" spans="1:3">
      <c r="A10440" t="s">
        <v>867</v>
      </c>
      <c r="B10440" s="2" t="s">
        <v>912</v>
      </c>
      <c r="C10440" s="35">
        <v>22</v>
      </c>
    </row>
    <row r="10441" spans="1:3">
      <c r="A10441" t="s">
        <v>868</v>
      </c>
      <c r="B10441" s="2" t="s">
        <v>879</v>
      </c>
      <c r="C10441" s="35">
        <v>3</v>
      </c>
    </row>
    <row r="10442" spans="1:3">
      <c r="A10442" t="s">
        <v>868</v>
      </c>
      <c r="B10442" s="2" t="s">
        <v>606</v>
      </c>
      <c r="C10442" s="35">
        <v>1</v>
      </c>
    </row>
    <row r="10443" spans="1:3">
      <c r="A10443" t="s">
        <v>868</v>
      </c>
      <c r="B10443" s="2" t="s">
        <v>906</v>
      </c>
      <c r="C10443" s="35">
        <v>9</v>
      </c>
    </row>
    <row r="10444" spans="1:3">
      <c r="A10444" t="s">
        <v>868</v>
      </c>
      <c r="B10444" s="2" t="s">
        <v>880</v>
      </c>
      <c r="C10444" s="35">
        <v>8</v>
      </c>
    </row>
    <row r="10445" spans="1:3">
      <c r="A10445" t="s">
        <v>868</v>
      </c>
      <c r="B10445" s="2" t="s">
        <v>907</v>
      </c>
      <c r="C10445" s="35">
        <v>22</v>
      </c>
    </row>
    <row r="10446" spans="1:3">
      <c r="A10446" t="s">
        <v>868</v>
      </c>
      <c r="B10446" s="2" t="s">
        <v>908</v>
      </c>
      <c r="C10446" s="35">
        <v>23</v>
      </c>
    </row>
    <row r="10447" spans="1:3">
      <c r="A10447" t="s">
        <v>868</v>
      </c>
      <c r="B10447" s="2" t="s">
        <v>619</v>
      </c>
      <c r="C10447" s="35">
        <v>1</v>
      </c>
    </row>
    <row r="10448" spans="1:3">
      <c r="A10448" t="s">
        <v>868</v>
      </c>
      <c r="B10448" s="2" t="s">
        <v>706</v>
      </c>
      <c r="C10448" s="35">
        <v>11</v>
      </c>
    </row>
    <row r="10449" spans="1:3">
      <c r="A10449" t="s">
        <v>868</v>
      </c>
      <c r="B10449" s="2" t="s">
        <v>729</v>
      </c>
      <c r="C10449" s="35">
        <v>1</v>
      </c>
    </row>
    <row r="10450" spans="1:3">
      <c r="A10450" t="s">
        <v>868</v>
      </c>
      <c r="B10450" s="2" t="s">
        <v>909</v>
      </c>
      <c r="C10450" s="35">
        <v>24</v>
      </c>
    </row>
    <row r="10451" spans="1:3">
      <c r="A10451" t="s">
        <v>868</v>
      </c>
      <c r="B10451" s="2" t="s">
        <v>890</v>
      </c>
      <c r="C10451" s="35">
        <v>1</v>
      </c>
    </row>
    <row r="10452" spans="1:3">
      <c r="A10452" t="s">
        <v>868</v>
      </c>
      <c r="B10452" s="2" t="s">
        <v>922</v>
      </c>
      <c r="C10452" s="35">
        <v>3</v>
      </c>
    </row>
    <row r="10453" spans="1:3">
      <c r="A10453" t="s">
        <v>868</v>
      </c>
      <c r="B10453" s="2" t="s">
        <v>923</v>
      </c>
      <c r="C10453" s="35">
        <v>3</v>
      </c>
    </row>
    <row r="10454" spans="1:3">
      <c r="A10454" t="s">
        <v>868</v>
      </c>
      <c r="B10454" s="2" t="s">
        <v>924</v>
      </c>
      <c r="C10454" s="35">
        <v>3</v>
      </c>
    </row>
    <row r="10455" spans="1:3">
      <c r="A10455" t="s">
        <v>868</v>
      </c>
      <c r="B10455" s="2" t="s">
        <v>910</v>
      </c>
      <c r="C10455" s="35">
        <v>1</v>
      </c>
    </row>
    <row r="10456" spans="1:3">
      <c r="A10456" t="s">
        <v>868</v>
      </c>
      <c r="B10456" s="2" t="s">
        <v>911</v>
      </c>
      <c r="C10456" s="35">
        <v>25</v>
      </c>
    </row>
    <row r="10457" spans="1:3">
      <c r="A10457" t="s">
        <v>868</v>
      </c>
      <c r="B10457" s="2" t="s">
        <v>892</v>
      </c>
      <c r="C10457" s="35">
        <v>19</v>
      </c>
    </row>
    <row r="10458" spans="1:3">
      <c r="A10458" t="s">
        <v>868</v>
      </c>
      <c r="B10458" s="2" t="s">
        <v>893</v>
      </c>
      <c r="C10458" s="35">
        <v>19</v>
      </c>
    </row>
    <row r="10459" spans="1:3">
      <c r="A10459" t="s">
        <v>868</v>
      </c>
      <c r="B10459" s="2" t="s">
        <v>894</v>
      </c>
      <c r="C10459" s="35">
        <v>19</v>
      </c>
    </row>
    <row r="10460" spans="1:3">
      <c r="A10460" t="s">
        <v>868</v>
      </c>
      <c r="B10460" s="2" t="s">
        <v>819</v>
      </c>
      <c r="C10460" s="35">
        <v>1</v>
      </c>
    </row>
    <row r="10461" spans="1:3">
      <c r="A10461" t="s">
        <v>868</v>
      </c>
      <c r="B10461" s="2" t="s">
        <v>898</v>
      </c>
      <c r="C10461" s="35">
        <v>20</v>
      </c>
    </row>
    <row r="10462" spans="1:3">
      <c r="A10462" t="s">
        <v>868</v>
      </c>
      <c r="B10462" s="2" t="s">
        <v>900</v>
      </c>
      <c r="C10462" s="35">
        <v>3</v>
      </c>
    </row>
    <row r="10463" spans="1:3">
      <c r="A10463" t="s">
        <v>868</v>
      </c>
      <c r="B10463" s="2" t="s">
        <v>841</v>
      </c>
      <c r="C10463" s="35">
        <v>1</v>
      </c>
    </row>
    <row r="10464" spans="1:3">
      <c r="A10464" t="s">
        <v>868</v>
      </c>
      <c r="B10464" s="2" t="s">
        <v>842</v>
      </c>
      <c r="C10464" s="35">
        <v>1</v>
      </c>
    </row>
    <row r="10465" spans="1:3">
      <c r="A10465" t="s">
        <v>868</v>
      </c>
      <c r="B10465" s="2" t="s">
        <v>912</v>
      </c>
      <c r="C10465" s="35">
        <v>22</v>
      </c>
    </row>
    <row r="10466" spans="1:3">
      <c r="A10466" t="s">
        <v>868</v>
      </c>
      <c r="B10466" s="2" t="s">
        <v>913</v>
      </c>
      <c r="C10466" s="35">
        <v>26</v>
      </c>
    </row>
    <row r="10467" spans="1:3">
      <c r="A10467" t="s">
        <v>869</v>
      </c>
      <c r="B10467" s="2" t="s">
        <v>879</v>
      </c>
      <c r="C10467" s="35">
        <v>3</v>
      </c>
    </row>
    <row r="10468" spans="1:3">
      <c r="A10468" t="s">
        <v>869</v>
      </c>
      <c r="B10468" s="2" t="s">
        <v>906</v>
      </c>
      <c r="C10468" s="35">
        <v>9</v>
      </c>
    </row>
    <row r="10469" spans="1:3">
      <c r="A10469" t="s">
        <v>869</v>
      </c>
      <c r="B10469" s="2" t="s">
        <v>908</v>
      </c>
      <c r="C10469" s="35">
        <v>23</v>
      </c>
    </row>
    <row r="10470" spans="1:3">
      <c r="A10470" t="s">
        <v>869</v>
      </c>
      <c r="B10470" s="2" t="s">
        <v>618</v>
      </c>
      <c r="C10470" s="35">
        <v>1</v>
      </c>
    </row>
    <row r="10471" spans="1:3">
      <c r="A10471" t="s">
        <v>869</v>
      </c>
      <c r="B10471" s="2" t="s">
        <v>916</v>
      </c>
      <c r="C10471" s="35">
        <v>3</v>
      </c>
    </row>
    <row r="10472" spans="1:3">
      <c r="A10472" t="s">
        <v>869</v>
      </c>
      <c r="B10472" s="2" t="s">
        <v>917</v>
      </c>
      <c r="C10472" s="35">
        <v>27</v>
      </c>
    </row>
    <row r="10473" spans="1:3">
      <c r="A10473" t="s">
        <v>869</v>
      </c>
      <c r="B10473" s="2" t="s">
        <v>885</v>
      </c>
      <c r="C10473" s="35">
        <v>3</v>
      </c>
    </row>
    <row r="10474" spans="1:3">
      <c r="A10474" t="s">
        <v>869</v>
      </c>
      <c r="B10474" s="2" t="s">
        <v>699</v>
      </c>
      <c r="C10474" s="35">
        <v>1</v>
      </c>
    </row>
    <row r="10475" spans="1:3">
      <c r="A10475" t="s">
        <v>869</v>
      </c>
      <c r="B10475" s="2" t="s">
        <v>927</v>
      </c>
      <c r="C10475" s="35">
        <v>1</v>
      </c>
    </row>
    <row r="10476" spans="1:3">
      <c r="A10476" t="s">
        <v>869</v>
      </c>
      <c r="B10476" s="2" t="s">
        <v>729</v>
      </c>
      <c r="C10476" s="35">
        <v>1</v>
      </c>
    </row>
    <row r="10477" spans="1:3">
      <c r="A10477" t="s">
        <v>869</v>
      </c>
      <c r="B10477" s="2" t="s">
        <v>920</v>
      </c>
      <c r="C10477" s="35">
        <v>3</v>
      </c>
    </row>
    <row r="10478" spans="1:3">
      <c r="A10478" t="s">
        <v>869</v>
      </c>
      <c r="B10478" s="2" t="s">
        <v>921</v>
      </c>
      <c r="C10478" s="35">
        <v>27</v>
      </c>
    </row>
    <row r="10479" spans="1:3">
      <c r="A10479" t="s">
        <v>869</v>
      </c>
      <c r="B10479" s="2" t="s">
        <v>890</v>
      </c>
      <c r="C10479" s="35">
        <v>1</v>
      </c>
    </row>
    <row r="10480" spans="1:3">
      <c r="A10480" t="s">
        <v>869</v>
      </c>
      <c r="B10480" s="2" t="s">
        <v>922</v>
      </c>
      <c r="C10480" s="35">
        <v>3</v>
      </c>
    </row>
    <row r="10481" spans="1:3">
      <c r="A10481" t="s">
        <v>869</v>
      </c>
      <c r="B10481" s="2" t="s">
        <v>923</v>
      </c>
      <c r="C10481" s="35">
        <v>3</v>
      </c>
    </row>
    <row r="10482" spans="1:3">
      <c r="A10482" t="s">
        <v>869</v>
      </c>
      <c r="B10482" s="2" t="s">
        <v>924</v>
      </c>
      <c r="C10482" s="35">
        <v>3</v>
      </c>
    </row>
    <row r="10483" spans="1:3">
      <c r="A10483" t="s">
        <v>869</v>
      </c>
      <c r="B10483" s="2" t="s">
        <v>766</v>
      </c>
      <c r="C10483" s="35">
        <v>3</v>
      </c>
    </row>
    <row r="10484" spans="1:3">
      <c r="A10484" t="s">
        <v>869</v>
      </c>
      <c r="B10484" s="2" t="s">
        <v>892</v>
      </c>
      <c r="C10484" s="35">
        <v>19</v>
      </c>
    </row>
    <row r="10485" spans="1:3">
      <c r="A10485" t="s">
        <v>869</v>
      </c>
      <c r="B10485" s="2" t="s">
        <v>893</v>
      </c>
      <c r="C10485" s="35">
        <v>19</v>
      </c>
    </row>
    <row r="10486" spans="1:3">
      <c r="A10486" t="s">
        <v>869</v>
      </c>
      <c r="B10486" s="2" t="s">
        <v>894</v>
      </c>
      <c r="C10486" s="35">
        <v>19</v>
      </c>
    </row>
    <row r="10487" spans="1:3">
      <c r="A10487" t="s">
        <v>869</v>
      </c>
      <c r="B10487" s="2" t="s">
        <v>819</v>
      </c>
      <c r="C10487" s="35">
        <v>1</v>
      </c>
    </row>
    <row r="10488" spans="1:3">
      <c r="A10488" t="s">
        <v>869</v>
      </c>
      <c r="B10488" s="2" t="s">
        <v>899</v>
      </c>
      <c r="C10488" s="35">
        <v>21</v>
      </c>
    </row>
    <row r="10489" spans="1:3">
      <c r="A10489" t="s">
        <v>869</v>
      </c>
      <c r="B10489" s="2" t="s">
        <v>900</v>
      </c>
      <c r="C10489" s="35">
        <v>3</v>
      </c>
    </row>
    <row r="10490" spans="1:3">
      <c r="A10490" t="s">
        <v>869</v>
      </c>
      <c r="B10490" s="2" t="s">
        <v>841</v>
      </c>
      <c r="C10490" s="35">
        <v>1</v>
      </c>
    </row>
    <row r="10491" spans="1:3">
      <c r="A10491" t="s">
        <v>869</v>
      </c>
      <c r="B10491" s="2" t="s">
        <v>842</v>
      </c>
      <c r="C10491" s="35">
        <v>1</v>
      </c>
    </row>
    <row r="10492" spans="1:3">
      <c r="A10492" t="s">
        <v>926</v>
      </c>
      <c r="B10492" s="2" t="s">
        <v>879</v>
      </c>
      <c r="C10492" s="35">
        <v>3</v>
      </c>
    </row>
    <row r="10493" spans="1:3">
      <c r="A10493" t="s">
        <v>926</v>
      </c>
      <c r="B10493" s="2" t="s">
        <v>907</v>
      </c>
      <c r="C10493" s="35">
        <v>22</v>
      </c>
    </row>
    <row r="10494" spans="1:3">
      <c r="A10494" t="s">
        <v>926</v>
      </c>
      <c r="B10494" s="2" t="s">
        <v>908</v>
      </c>
      <c r="C10494" s="35">
        <v>23</v>
      </c>
    </row>
    <row r="10495" spans="1:3">
      <c r="A10495" t="s">
        <v>926</v>
      </c>
      <c r="B10495" s="2" t="s">
        <v>823</v>
      </c>
      <c r="C10495" s="35">
        <v>16</v>
      </c>
    </row>
    <row r="10496" spans="1:3">
      <c r="A10496" t="s">
        <v>926</v>
      </c>
      <c r="B10496" s="2" t="s">
        <v>900</v>
      </c>
      <c r="C10496" s="35">
        <v>3</v>
      </c>
    </row>
    <row r="10497" spans="1:3">
      <c r="A10497" t="s">
        <v>926</v>
      </c>
      <c r="B10497" s="2" t="s">
        <v>912</v>
      </c>
      <c r="C10497" s="35">
        <v>22</v>
      </c>
    </row>
    <row r="10498" spans="1:3">
      <c r="A10498" t="s">
        <v>871</v>
      </c>
      <c r="B10498" s="2" t="s">
        <v>907</v>
      </c>
      <c r="C10498" s="35">
        <v>22</v>
      </c>
    </row>
    <row r="10499" spans="1:3">
      <c r="A10499" t="s">
        <v>871</v>
      </c>
      <c r="B10499" s="2" t="s">
        <v>908</v>
      </c>
      <c r="C10499" s="35">
        <v>23</v>
      </c>
    </row>
    <row r="10500" spans="1:3">
      <c r="A10500" t="s">
        <v>871</v>
      </c>
      <c r="B10500" s="2" t="s">
        <v>619</v>
      </c>
      <c r="C10500" s="35">
        <v>1</v>
      </c>
    </row>
    <row r="10501" spans="1:3">
      <c r="A10501" t="s">
        <v>871</v>
      </c>
      <c r="B10501" s="2" t="s">
        <v>916</v>
      </c>
      <c r="C10501" s="35">
        <v>3</v>
      </c>
    </row>
    <row r="10502" spans="1:3">
      <c r="A10502" t="s">
        <v>871</v>
      </c>
      <c r="B10502" s="2" t="s">
        <v>917</v>
      </c>
      <c r="C10502" s="35">
        <v>27</v>
      </c>
    </row>
    <row r="10503" spans="1:3">
      <c r="A10503" t="s">
        <v>871</v>
      </c>
      <c r="B10503" s="2" t="s">
        <v>729</v>
      </c>
      <c r="C10503" s="35">
        <v>1</v>
      </c>
    </row>
    <row r="10504" spans="1:3">
      <c r="A10504" t="s">
        <v>871</v>
      </c>
      <c r="B10504" s="2" t="s">
        <v>920</v>
      </c>
      <c r="C10504" s="35">
        <v>3</v>
      </c>
    </row>
    <row r="10505" spans="1:3">
      <c r="A10505" t="s">
        <v>871</v>
      </c>
      <c r="B10505" s="2" t="s">
        <v>921</v>
      </c>
      <c r="C10505" s="35">
        <v>27</v>
      </c>
    </row>
    <row r="10506" spans="1:3">
      <c r="A10506" t="s">
        <v>871</v>
      </c>
      <c r="B10506" s="2" t="s">
        <v>909</v>
      </c>
      <c r="C10506" s="35">
        <v>24</v>
      </c>
    </row>
    <row r="10507" spans="1:3">
      <c r="A10507" t="s">
        <v>871</v>
      </c>
      <c r="B10507" s="2" t="s">
        <v>890</v>
      </c>
      <c r="C10507" s="35">
        <v>1</v>
      </c>
    </row>
    <row r="10508" spans="1:3">
      <c r="A10508" t="s">
        <v>871</v>
      </c>
      <c r="B10508" s="2" t="s">
        <v>922</v>
      </c>
      <c r="C10508" s="35">
        <v>3</v>
      </c>
    </row>
    <row r="10509" spans="1:3">
      <c r="A10509" t="s">
        <v>871</v>
      </c>
      <c r="B10509" s="2" t="s">
        <v>923</v>
      </c>
      <c r="C10509" s="35">
        <v>3</v>
      </c>
    </row>
    <row r="10510" spans="1:3">
      <c r="A10510" t="s">
        <v>871</v>
      </c>
      <c r="B10510" s="2" t="s">
        <v>924</v>
      </c>
      <c r="C10510" s="35">
        <v>3</v>
      </c>
    </row>
    <row r="10511" spans="1:3">
      <c r="A10511" t="s">
        <v>871</v>
      </c>
      <c r="B10511" s="2" t="s">
        <v>910</v>
      </c>
      <c r="C10511" s="35">
        <v>1</v>
      </c>
    </row>
    <row r="10512" spans="1:3">
      <c r="A10512" t="s">
        <v>871</v>
      </c>
      <c r="B10512" s="2" t="s">
        <v>911</v>
      </c>
      <c r="C10512" s="35">
        <v>25</v>
      </c>
    </row>
    <row r="10513" spans="1:3">
      <c r="A10513" t="s">
        <v>871</v>
      </c>
      <c r="B10513" s="2" t="s">
        <v>898</v>
      </c>
      <c r="C10513" s="35">
        <v>20</v>
      </c>
    </row>
    <row r="10514" spans="1:3">
      <c r="A10514" t="s">
        <v>871</v>
      </c>
      <c r="B10514" s="2" t="s">
        <v>841</v>
      </c>
      <c r="C10514" s="35">
        <v>1</v>
      </c>
    </row>
    <row r="10515" spans="1:3">
      <c r="A10515" t="s">
        <v>871</v>
      </c>
      <c r="B10515" s="2" t="s">
        <v>842</v>
      </c>
      <c r="C10515" s="35">
        <v>1</v>
      </c>
    </row>
    <row r="10516" spans="1:3">
      <c r="A10516" t="s">
        <v>871</v>
      </c>
      <c r="B10516" s="2" t="s">
        <v>912</v>
      </c>
      <c r="C10516" s="35">
        <v>22</v>
      </c>
    </row>
    <row r="10517" spans="1:3">
      <c r="A10517" t="s">
        <v>872</v>
      </c>
      <c r="B10517" s="2" t="s">
        <v>908</v>
      </c>
      <c r="C10517" s="35">
        <v>23</v>
      </c>
    </row>
    <row r="10518" spans="1:3">
      <c r="A10518" t="s">
        <v>872</v>
      </c>
      <c r="B10518" s="2" t="s">
        <v>619</v>
      </c>
      <c r="C10518" s="35">
        <v>1</v>
      </c>
    </row>
    <row r="10519" spans="1:3">
      <c r="A10519" t="s">
        <v>872</v>
      </c>
      <c r="B10519" s="2" t="s">
        <v>916</v>
      </c>
      <c r="C10519" s="35">
        <v>3</v>
      </c>
    </row>
    <row r="10520" spans="1:3">
      <c r="A10520" t="s">
        <v>872</v>
      </c>
      <c r="B10520" s="2" t="s">
        <v>917</v>
      </c>
      <c r="C10520" s="35">
        <v>27</v>
      </c>
    </row>
    <row r="10521" spans="1:3">
      <c r="A10521" t="s">
        <v>872</v>
      </c>
      <c r="B10521" s="2" t="s">
        <v>920</v>
      </c>
      <c r="C10521" s="35">
        <v>3</v>
      </c>
    </row>
    <row r="10522" spans="1:3">
      <c r="A10522" t="s">
        <v>872</v>
      </c>
      <c r="B10522" s="2" t="s">
        <v>921</v>
      </c>
      <c r="C10522" s="35">
        <v>27</v>
      </c>
    </row>
    <row r="10523" spans="1:3">
      <c r="A10523" t="s">
        <v>873</v>
      </c>
      <c r="B10523" s="2" t="s">
        <v>879</v>
      </c>
      <c r="C10523" s="35">
        <v>3</v>
      </c>
    </row>
    <row r="10524" spans="1:3">
      <c r="A10524" t="s">
        <v>873</v>
      </c>
      <c r="B10524" s="2" t="s">
        <v>906</v>
      </c>
      <c r="C10524" s="35">
        <v>9</v>
      </c>
    </row>
    <row r="10525" spans="1:3">
      <c r="A10525" t="s">
        <v>873</v>
      </c>
      <c r="B10525" s="2" t="s">
        <v>908</v>
      </c>
      <c r="C10525" s="35">
        <v>23</v>
      </c>
    </row>
    <row r="10526" spans="1:3">
      <c r="A10526" t="s">
        <v>873</v>
      </c>
      <c r="B10526" s="2" t="s">
        <v>916</v>
      </c>
      <c r="C10526" s="35">
        <v>3</v>
      </c>
    </row>
    <row r="10527" spans="1:3">
      <c r="A10527" t="s">
        <v>873</v>
      </c>
      <c r="B10527" s="2" t="s">
        <v>917</v>
      </c>
      <c r="C10527" s="35">
        <v>27</v>
      </c>
    </row>
    <row r="10528" spans="1:3">
      <c r="A10528" t="s">
        <v>873</v>
      </c>
      <c r="B10528" s="2" t="s">
        <v>885</v>
      </c>
      <c r="C10528" s="35">
        <v>3</v>
      </c>
    </row>
    <row r="10529" spans="1:3">
      <c r="A10529" t="s">
        <v>873</v>
      </c>
      <c r="B10529" s="2" t="s">
        <v>699</v>
      </c>
      <c r="C10529" s="35">
        <v>1</v>
      </c>
    </row>
    <row r="10530" spans="1:3">
      <c r="A10530" t="s">
        <v>873</v>
      </c>
      <c r="B10530" s="2" t="s">
        <v>927</v>
      </c>
      <c r="C10530" s="35">
        <v>1</v>
      </c>
    </row>
    <row r="10531" spans="1:3">
      <c r="A10531" t="s">
        <v>873</v>
      </c>
      <c r="B10531" s="2" t="s">
        <v>729</v>
      </c>
      <c r="C10531" s="35">
        <v>1</v>
      </c>
    </row>
    <row r="10532" spans="1:3">
      <c r="A10532" t="s">
        <v>873</v>
      </c>
      <c r="B10532" s="2" t="s">
        <v>920</v>
      </c>
      <c r="C10532" s="35">
        <v>3</v>
      </c>
    </row>
    <row r="10533" spans="1:3">
      <c r="A10533" t="s">
        <v>873</v>
      </c>
      <c r="B10533" s="2" t="s">
        <v>921</v>
      </c>
      <c r="C10533" s="35">
        <v>27</v>
      </c>
    </row>
    <row r="10534" spans="1:3">
      <c r="A10534" t="s">
        <v>873</v>
      </c>
      <c r="B10534" s="2" t="s">
        <v>890</v>
      </c>
      <c r="C10534" s="35">
        <v>1</v>
      </c>
    </row>
    <row r="10535" spans="1:3">
      <c r="A10535" t="s">
        <v>873</v>
      </c>
      <c r="B10535" s="2" t="s">
        <v>922</v>
      </c>
      <c r="C10535" s="35">
        <v>3</v>
      </c>
    </row>
    <row r="10536" spans="1:3">
      <c r="A10536" t="s">
        <v>873</v>
      </c>
      <c r="B10536" s="2" t="s">
        <v>923</v>
      </c>
      <c r="C10536" s="35">
        <v>3</v>
      </c>
    </row>
    <row r="10537" spans="1:3">
      <c r="A10537" t="s">
        <v>873</v>
      </c>
      <c r="B10537" s="2" t="s">
        <v>924</v>
      </c>
      <c r="C10537" s="35">
        <v>3</v>
      </c>
    </row>
    <row r="10538" spans="1:3">
      <c r="A10538" t="s">
        <v>873</v>
      </c>
      <c r="B10538" s="2" t="s">
        <v>766</v>
      </c>
      <c r="C10538" s="35">
        <v>3</v>
      </c>
    </row>
    <row r="10539" spans="1:3">
      <c r="A10539" t="s">
        <v>873</v>
      </c>
      <c r="B10539" s="2" t="s">
        <v>892</v>
      </c>
      <c r="C10539" s="35">
        <v>19</v>
      </c>
    </row>
    <row r="10540" spans="1:3">
      <c r="A10540" t="s">
        <v>873</v>
      </c>
      <c r="B10540" s="2" t="s">
        <v>893</v>
      </c>
      <c r="C10540" s="35">
        <v>19</v>
      </c>
    </row>
    <row r="10541" spans="1:3">
      <c r="A10541" t="s">
        <v>873</v>
      </c>
      <c r="B10541" s="2" t="s">
        <v>894</v>
      </c>
      <c r="C10541" s="35">
        <v>19</v>
      </c>
    </row>
    <row r="10542" spans="1:3">
      <c r="A10542" t="s">
        <v>873</v>
      </c>
      <c r="B10542" s="2" t="s">
        <v>819</v>
      </c>
      <c r="C10542" s="35">
        <v>1</v>
      </c>
    </row>
    <row r="10543" spans="1:3">
      <c r="A10543" t="s">
        <v>873</v>
      </c>
      <c r="B10543" s="2" t="s">
        <v>899</v>
      </c>
      <c r="C10543" s="35">
        <v>21</v>
      </c>
    </row>
    <row r="10544" spans="1:3">
      <c r="A10544" t="s">
        <v>873</v>
      </c>
      <c r="B10544" s="2" t="s">
        <v>900</v>
      </c>
      <c r="C10544" s="35">
        <v>3</v>
      </c>
    </row>
    <row r="10545" spans="1:3">
      <c r="A10545" t="s">
        <v>873</v>
      </c>
      <c r="B10545" s="2" t="s">
        <v>841</v>
      </c>
      <c r="C10545" s="35">
        <v>1</v>
      </c>
    </row>
    <row r="10546" spans="1:3">
      <c r="A10546" t="s">
        <v>873</v>
      </c>
      <c r="B10546" s="2" t="s">
        <v>842</v>
      </c>
      <c r="C10546" s="35">
        <v>1</v>
      </c>
    </row>
    <row r="10547" spans="1:3">
      <c r="A10547" t="s">
        <v>874</v>
      </c>
      <c r="B10547" s="2" t="s">
        <v>879</v>
      </c>
      <c r="C10547" s="35">
        <v>3</v>
      </c>
    </row>
    <row r="10548" spans="1:3">
      <c r="A10548" t="s">
        <v>874</v>
      </c>
      <c r="B10548" s="2" t="s">
        <v>906</v>
      </c>
      <c r="C10548" s="35">
        <v>9</v>
      </c>
    </row>
    <row r="10549" spans="1:3">
      <c r="A10549" t="s">
        <v>874</v>
      </c>
      <c r="B10549" s="2" t="s">
        <v>908</v>
      </c>
      <c r="C10549" s="35">
        <v>23</v>
      </c>
    </row>
    <row r="10550" spans="1:3">
      <c r="A10550" t="s">
        <v>874</v>
      </c>
      <c r="B10550" s="2" t="s">
        <v>618</v>
      </c>
      <c r="C10550" s="35">
        <v>1</v>
      </c>
    </row>
    <row r="10551" spans="1:3">
      <c r="A10551" t="s">
        <v>874</v>
      </c>
      <c r="B10551" s="2" t="s">
        <v>916</v>
      </c>
      <c r="C10551" s="35">
        <v>3</v>
      </c>
    </row>
    <row r="10552" spans="1:3">
      <c r="A10552" t="s">
        <v>874</v>
      </c>
      <c r="B10552" s="2" t="s">
        <v>917</v>
      </c>
      <c r="C10552" s="35">
        <v>27</v>
      </c>
    </row>
    <row r="10553" spans="1:3">
      <c r="A10553" t="s">
        <v>874</v>
      </c>
      <c r="B10553" s="2" t="s">
        <v>885</v>
      </c>
      <c r="C10553" s="35">
        <v>3</v>
      </c>
    </row>
    <row r="10554" spans="1:3">
      <c r="A10554" t="s">
        <v>874</v>
      </c>
      <c r="B10554" s="2" t="s">
        <v>699</v>
      </c>
      <c r="C10554" s="35">
        <v>1</v>
      </c>
    </row>
    <row r="10555" spans="1:3">
      <c r="A10555" t="s">
        <v>874</v>
      </c>
      <c r="B10555" s="2" t="s">
        <v>927</v>
      </c>
      <c r="C10555" s="35">
        <v>1</v>
      </c>
    </row>
    <row r="10556" spans="1:3">
      <c r="A10556" t="s">
        <v>874</v>
      </c>
      <c r="B10556" s="2" t="s">
        <v>729</v>
      </c>
      <c r="C10556" s="35">
        <v>1</v>
      </c>
    </row>
    <row r="10557" spans="1:3">
      <c r="A10557" t="s">
        <v>874</v>
      </c>
      <c r="B10557" s="2" t="s">
        <v>920</v>
      </c>
      <c r="C10557" s="35">
        <v>3</v>
      </c>
    </row>
    <row r="10558" spans="1:3">
      <c r="A10558" t="s">
        <v>874</v>
      </c>
      <c r="B10558" s="2" t="s">
        <v>921</v>
      </c>
      <c r="C10558" s="35">
        <v>27</v>
      </c>
    </row>
    <row r="10559" spans="1:3">
      <c r="A10559" t="s">
        <v>874</v>
      </c>
      <c r="B10559" s="2" t="s">
        <v>890</v>
      </c>
      <c r="C10559" s="35">
        <v>1</v>
      </c>
    </row>
    <row r="10560" spans="1:3">
      <c r="A10560" t="s">
        <v>874</v>
      </c>
      <c r="B10560" s="2" t="s">
        <v>922</v>
      </c>
      <c r="C10560" s="35">
        <v>3</v>
      </c>
    </row>
    <row r="10561" spans="1:3">
      <c r="A10561" t="s">
        <v>874</v>
      </c>
      <c r="B10561" s="2" t="s">
        <v>923</v>
      </c>
      <c r="C10561" s="35">
        <v>3</v>
      </c>
    </row>
    <row r="10562" spans="1:3">
      <c r="A10562" t="s">
        <v>874</v>
      </c>
      <c r="B10562" s="2" t="s">
        <v>924</v>
      </c>
      <c r="C10562" s="35">
        <v>3</v>
      </c>
    </row>
    <row r="10563" spans="1:3">
      <c r="A10563" t="s">
        <v>874</v>
      </c>
      <c r="B10563" s="2" t="s">
        <v>766</v>
      </c>
      <c r="C10563" s="35">
        <v>3</v>
      </c>
    </row>
    <row r="10564" spans="1:3">
      <c r="A10564" t="s">
        <v>874</v>
      </c>
      <c r="B10564" s="2" t="s">
        <v>892</v>
      </c>
      <c r="C10564" s="35">
        <v>19</v>
      </c>
    </row>
    <row r="10565" spans="1:3">
      <c r="A10565" t="s">
        <v>874</v>
      </c>
      <c r="B10565" s="2" t="s">
        <v>893</v>
      </c>
      <c r="C10565" s="35">
        <v>19</v>
      </c>
    </row>
    <row r="10566" spans="1:3">
      <c r="A10566" t="s">
        <v>874</v>
      </c>
      <c r="B10566" s="2" t="s">
        <v>894</v>
      </c>
      <c r="C10566" s="35">
        <v>19</v>
      </c>
    </row>
    <row r="10567" spans="1:3">
      <c r="A10567" t="s">
        <v>874</v>
      </c>
      <c r="B10567" s="2" t="s">
        <v>819</v>
      </c>
      <c r="C10567" s="35">
        <v>1</v>
      </c>
    </row>
    <row r="10568" spans="1:3">
      <c r="A10568" t="s">
        <v>874</v>
      </c>
      <c r="B10568" s="2" t="s">
        <v>899</v>
      </c>
      <c r="C10568" s="35">
        <v>21</v>
      </c>
    </row>
    <row r="10569" spans="1:3">
      <c r="A10569" t="s">
        <v>874</v>
      </c>
      <c r="B10569" s="2" t="s">
        <v>900</v>
      </c>
      <c r="C10569" s="35">
        <v>3</v>
      </c>
    </row>
    <row r="10570" spans="1:3">
      <c r="A10570" t="s">
        <v>874</v>
      </c>
      <c r="B10570" s="2" t="s">
        <v>841</v>
      </c>
      <c r="C10570" s="35">
        <v>1</v>
      </c>
    </row>
    <row r="10571" spans="1:3">
      <c r="A10571" t="s">
        <v>874</v>
      </c>
      <c r="B10571" s="2" t="s">
        <v>842</v>
      </c>
      <c r="C10571" s="35">
        <v>1</v>
      </c>
    </row>
    <row r="10572" spans="1:3">
      <c r="A10572" t="s">
        <v>875</v>
      </c>
      <c r="B10572" s="2" t="s">
        <v>879</v>
      </c>
      <c r="C10572" s="35">
        <v>3</v>
      </c>
    </row>
    <row r="10573" spans="1:3">
      <c r="A10573" t="s">
        <v>875</v>
      </c>
      <c r="B10573" s="2" t="s">
        <v>606</v>
      </c>
      <c r="C10573" s="35">
        <v>1</v>
      </c>
    </row>
    <row r="10574" spans="1:3">
      <c r="A10574" t="s">
        <v>875</v>
      </c>
      <c r="B10574" s="2" t="s">
        <v>906</v>
      </c>
      <c r="C10574" s="35">
        <v>9</v>
      </c>
    </row>
    <row r="10575" spans="1:3">
      <c r="A10575" t="s">
        <v>875</v>
      </c>
      <c r="B10575" s="2" t="s">
        <v>880</v>
      </c>
      <c r="C10575" s="35">
        <v>8</v>
      </c>
    </row>
    <row r="10576" spans="1:3">
      <c r="A10576" t="s">
        <v>875</v>
      </c>
      <c r="B10576" s="2" t="s">
        <v>907</v>
      </c>
      <c r="C10576" s="35">
        <v>22</v>
      </c>
    </row>
    <row r="10577" spans="1:3">
      <c r="A10577" t="s">
        <v>875</v>
      </c>
      <c r="B10577" s="2" t="s">
        <v>908</v>
      </c>
      <c r="C10577" s="35">
        <v>23</v>
      </c>
    </row>
    <row r="10578" spans="1:3">
      <c r="A10578" t="s">
        <v>875</v>
      </c>
      <c r="B10578" s="2" t="s">
        <v>619</v>
      </c>
      <c r="C10578" s="35">
        <v>1</v>
      </c>
    </row>
    <row r="10579" spans="1:3">
      <c r="A10579" t="s">
        <v>875</v>
      </c>
      <c r="B10579" s="2" t="s">
        <v>706</v>
      </c>
      <c r="C10579" s="35">
        <v>11</v>
      </c>
    </row>
    <row r="10580" spans="1:3">
      <c r="A10580" t="s">
        <v>875</v>
      </c>
      <c r="B10580" s="2" t="s">
        <v>729</v>
      </c>
      <c r="C10580" s="35">
        <v>1</v>
      </c>
    </row>
    <row r="10581" spans="1:3">
      <c r="A10581" t="s">
        <v>875</v>
      </c>
      <c r="B10581" s="2" t="s">
        <v>909</v>
      </c>
      <c r="C10581" s="35">
        <v>24</v>
      </c>
    </row>
    <row r="10582" spans="1:3">
      <c r="A10582" t="s">
        <v>875</v>
      </c>
      <c r="B10582" s="2" t="s">
        <v>890</v>
      </c>
      <c r="C10582" s="35">
        <v>1</v>
      </c>
    </row>
    <row r="10583" spans="1:3">
      <c r="A10583" t="s">
        <v>875</v>
      </c>
      <c r="B10583" s="2" t="s">
        <v>910</v>
      </c>
      <c r="C10583" s="35">
        <v>1</v>
      </c>
    </row>
    <row r="10584" spans="1:3">
      <c r="A10584" t="s">
        <v>875</v>
      </c>
      <c r="B10584" s="2" t="s">
        <v>911</v>
      </c>
      <c r="C10584" s="35">
        <v>25</v>
      </c>
    </row>
    <row r="10585" spans="1:3">
      <c r="A10585" t="s">
        <v>875</v>
      </c>
      <c r="B10585" s="2" t="s">
        <v>892</v>
      </c>
      <c r="C10585" s="35">
        <v>19</v>
      </c>
    </row>
    <row r="10586" spans="1:3">
      <c r="A10586" t="s">
        <v>875</v>
      </c>
      <c r="B10586" s="2" t="s">
        <v>893</v>
      </c>
      <c r="C10586" s="35">
        <v>19</v>
      </c>
    </row>
    <row r="10587" spans="1:3">
      <c r="A10587" t="s">
        <v>875</v>
      </c>
      <c r="B10587" s="2" t="s">
        <v>894</v>
      </c>
      <c r="C10587" s="35">
        <v>19</v>
      </c>
    </row>
    <row r="10588" spans="1:3">
      <c r="A10588" t="s">
        <v>875</v>
      </c>
      <c r="B10588" s="2" t="s">
        <v>819</v>
      </c>
      <c r="C10588" s="35">
        <v>1</v>
      </c>
    </row>
    <row r="10589" spans="1:3">
      <c r="A10589" t="s">
        <v>875</v>
      </c>
      <c r="B10589" s="2" t="s">
        <v>898</v>
      </c>
      <c r="C10589" s="35">
        <v>20</v>
      </c>
    </row>
    <row r="10590" spans="1:3">
      <c r="A10590" t="s">
        <v>875</v>
      </c>
      <c r="B10590" s="2" t="s">
        <v>900</v>
      </c>
      <c r="C10590" s="35">
        <v>3</v>
      </c>
    </row>
    <row r="10591" spans="1:3">
      <c r="A10591" t="s">
        <v>875</v>
      </c>
      <c r="B10591" s="2" t="s">
        <v>841</v>
      </c>
      <c r="C10591" s="35">
        <v>1</v>
      </c>
    </row>
    <row r="10592" spans="1:3">
      <c r="A10592" t="s">
        <v>875</v>
      </c>
      <c r="B10592" s="2" t="s">
        <v>842</v>
      </c>
      <c r="C10592" s="35">
        <v>1</v>
      </c>
    </row>
    <row r="10593" spans="1:3">
      <c r="A10593" t="s">
        <v>875</v>
      </c>
      <c r="B10593" s="2" t="s">
        <v>912</v>
      </c>
      <c r="C10593" s="35">
        <v>22</v>
      </c>
    </row>
    <row r="10594" spans="1:3">
      <c r="A10594" t="s">
        <v>875</v>
      </c>
      <c r="B10594" s="2" t="s">
        <v>913</v>
      </c>
      <c r="C10594" s="35">
        <v>26</v>
      </c>
    </row>
    <row r="10595" spans="1:3">
      <c r="A10595" t="s">
        <v>876</v>
      </c>
      <c r="B10595" s="2" t="s">
        <v>879</v>
      </c>
      <c r="C10595" s="35">
        <v>3</v>
      </c>
    </row>
    <row r="10596" spans="1:3">
      <c r="A10596" t="s">
        <v>876</v>
      </c>
      <c r="B10596" s="2" t="s">
        <v>606</v>
      </c>
      <c r="C10596" s="35">
        <v>1</v>
      </c>
    </row>
    <row r="10597" spans="1:3">
      <c r="A10597" t="s">
        <v>876</v>
      </c>
      <c r="B10597" s="2" t="s">
        <v>906</v>
      </c>
      <c r="C10597" s="35">
        <v>9</v>
      </c>
    </row>
    <row r="10598" spans="1:3">
      <c r="A10598" t="s">
        <v>876</v>
      </c>
      <c r="B10598" s="2" t="s">
        <v>880</v>
      </c>
      <c r="C10598" s="35">
        <v>8</v>
      </c>
    </row>
    <row r="10599" spans="1:3">
      <c r="A10599" t="s">
        <v>876</v>
      </c>
      <c r="B10599" s="2" t="s">
        <v>907</v>
      </c>
      <c r="C10599" s="35">
        <v>22</v>
      </c>
    </row>
    <row r="10600" spans="1:3">
      <c r="A10600" t="s">
        <v>876</v>
      </c>
      <c r="B10600" s="2" t="s">
        <v>908</v>
      </c>
      <c r="C10600" s="35">
        <v>23</v>
      </c>
    </row>
    <row r="10601" spans="1:3">
      <c r="A10601" t="s">
        <v>876</v>
      </c>
      <c r="B10601" s="2" t="s">
        <v>619</v>
      </c>
      <c r="C10601" s="35">
        <v>1</v>
      </c>
    </row>
    <row r="10602" spans="1:3">
      <c r="A10602" t="s">
        <v>876</v>
      </c>
      <c r="B10602" s="2" t="s">
        <v>706</v>
      </c>
      <c r="C10602" s="35">
        <v>11</v>
      </c>
    </row>
    <row r="10603" spans="1:3">
      <c r="A10603" t="s">
        <v>876</v>
      </c>
      <c r="B10603" s="2" t="s">
        <v>729</v>
      </c>
      <c r="C10603" s="35">
        <v>1</v>
      </c>
    </row>
    <row r="10604" spans="1:3">
      <c r="A10604" t="s">
        <v>876</v>
      </c>
      <c r="B10604" s="2" t="s">
        <v>909</v>
      </c>
      <c r="C10604" s="35">
        <v>24</v>
      </c>
    </row>
    <row r="10605" spans="1:3">
      <c r="A10605" t="s">
        <v>876</v>
      </c>
      <c r="B10605" s="2" t="s">
        <v>890</v>
      </c>
      <c r="C10605" s="35">
        <v>1</v>
      </c>
    </row>
    <row r="10606" spans="1:3">
      <c r="A10606" t="s">
        <v>876</v>
      </c>
      <c r="B10606" s="2" t="s">
        <v>910</v>
      </c>
      <c r="C10606" s="35">
        <v>1</v>
      </c>
    </row>
    <row r="10607" spans="1:3">
      <c r="A10607" t="s">
        <v>876</v>
      </c>
      <c r="B10607" s="2" t="s">
        <v>911</v>
      </c>
      <c r="C10607" s="35">
        <v>25</v>
      </c>
    </row>
    <row r="10608" spans="1:3">
      <c r="A10608" t="s">
        <v>876</v>
      </c>
      <c r="B10608" s="2" t="s">
        <v>892</v>
      </c>
      <c r="C10608" s="35">
        <v>19</v>
      </c>
    </row>
    <row r="10609" spans="1:3">
      <c r="A10609" t="s">
        <v>876</v>
      </c>
      <c r="B10609" s="2" t="s">
        <v>893</v>
      </c>
      <c r="C10609" s="35">
        <v>19</v>
      </c>
    </row>
    <row r="10610" spans="1:3">
      <c r="A10610" t="s">
        <v>876</v>
      </c>
      <c r="B10610" s="2" t="s">
        <v>894</v>
      </c>
      <c r="C10610" s="35">
        <v>19</v>
      </c>
    </row>
    <row r="10611" spans="1:3">
      <c r="A10611" t="s">
        <v>876</v>
      </c>
      <c r="B10611" s="2" t="s">
        <v>819</v>
      </c>
      <c r="C10611" s="35">
        <v>1</v>
      </c>
    </row>
    <row r="10612" spans="1:3">
      <c r="A10612" t="s">
        <v>876</v>
      </c>
      <c r="B10612" s="2" t="s">
        <v>898</v>
      </c>
      <c r="C10612" s="35">
        <v>20</v>
      </c>
    </row>
    <row r="10613" spans="1:3">
      <c r="A10613" t="s">
        <v>876</v>
      </c>
      <c r="B10613" s="2" t="s">
        <v>900</v>
      </c>
      <c r="C10613" s="35">
        <v>3</v>
      </c>
    </row>
    <row r="10614" spans="1:3">
      <c r="A10614" t="s">
        <v>876</v>
      </c>
      <c r="B10614" s="2" t="s">
        <v>841</v>
      </c>
      <c r="C10614" s="35">
        <v>1</v>
      </c>
    </row>
    <row r="10615" spans="1:3">
      <c r="A10615" t="s">
        <v>876</v>
      </c>
      <c r="B10615" s="2" t="s">
        <v>842</v>
      </c>
      <c r="C10615" s="35">
        <v>1</v>
      </c>
    </row>
    <row r="10616" spans="1:3">
      <c r="A10616" t="s">
        <v>876</v>
      </c>
      <c r="B10616" s="2" t="s">
        <v>912</v>
      </c>
      <c r="C10616" s="35">
        <v>22</v>
      </c>
    </row>
    <row r="10617" spans="1:3">
      <c r="A10617" t="s">
        <v>876</v>
      </c>
      <c r="B10617" s="2" t="s">
        <v>913</v>
      </c>
      <c r="C10617" s="35">
        <v>26</v>
      </c>
    </row>
    <row r="10618" spans="1:3">
      <c r="A10618" t="s">
        <v>877</v>
      </c>
      <c r="B10618" s="2" t="s">
        <v>879</v>
      </c>
      <c r="C10618" s="35">
        <v>3</v>
      </c>
    </row>
    <row r="10619" spans="1:3">
      <c r="A10619" t="s">
        <v>877</v>
      </c>
      <c r="B10619" s="2" t="s">
        <v>606</v>
      </c>
      <c r="C10619" s="35">
        <v>1</v>
      </c>
    </row>
    <row r="10620" spans="1:3">
      <c r="A10620" t="s">
        <v>877</v>
      </c>
      <c r="B10620" s="2" t="s">
        <v>906</v>
      </c>
      <c r="C10620" s="35">
        <v>9</v>
      </c>
    </row>
    <row r="10621" spans="1:3">
      <c r="A10621" t="s">
        <v>877</v>
      </c>
      <c r="B10621" s="2" t="s">
        <v>880</v>
      </c>
      <c r="C10621" s="35">
        <v>8</v>
      </c>
    </row>
    <row r="10622" spans="1:3">
      <c r="A10622" t="s">
        <v>877</v>
      </c>
      <c r="B10622" s="2" t="s">
        <v>907</v>
      </c>
      <c r="C10622" s="35">
        <v>22</v>
      </c>
    </row>
    <row r="10623" spans="1:3">
      <c r="A10623" t="s">
        <v>877</v>
      </c>
      <c r="B10623" s="2" t="s">
        <v>908</v>
      </c>
      <c r="C10623" s="35">
        <v>23</v>
      </c>
    </row>
    <row r="10624" spans="1:3">
      <c r="A10624" t="s">
        <v>877</v>
      </c>
      <c r="B10624" s="2" t="s">
        <v>619</v>
      </c>
      <c r="C10624" s="35">
        <v>1</v>
      </c>
    </row>
    <row r="10625" spans="1:3">
      <c r="A10625" t="s">
        <v>877</v>
      </c>
      <c r="B10625" s="2" t="s">
        <v>706</v>
      </c>
      <c r="C10625" s="35">
        <v>11</v>
      </c>
    </row>
    <row r="10626" spans="1:3">
      <c r="A10626" t="s">
        <v>877</v>
      </c>
      <c r="B10626" s="2" t="s">
        <v>729</v>
      </c>
      <c r="C10626" s="35">
        <v>1</v>
      </c>
    </row>
    <row r="10627" spans="1:3">
      <c r="A10627" t="s">
        <v>877</v>
      </c>
      <c r="B10627" s="2" t="s">
        <v>909</v>
      </c>
      <c r="C10627" s="35">
        <v>24</v>
      </c>
    </row>
    <row r="10628" spans="1:3">
      <c r="A10628" t="s">
        <v>877</v>
      </c>
      <c r="B10628" s="2" t="s">
        <v>890</v>
      </c>
      <c r="C10628" s="35">
        <v>1</v>
      </c>
    </row>
    <row r="10629" spans="1:3">
      <c r="A10629" t="s">
        <v>877</v>
      </c>
      <c r="B10629" s="2" t="s">
        <v>910</v>
      </c>
      <c r="C10629" s="35">
        <v>1</v>
      </c>
    </row>
    <row r="10630" spans="1:3">
      <c r="A10630" t="s">
        <v>877</v>
      </c>
      <c r="B10630" s="2" t="s">
        <v>911</v>
      </c>
      <c r="C10630" s="35">
        <v>25</v>
      </c>
    </row>
    <row r="10631" spans="1:3">
      <c r="A10631" t="s">
        <v>877</v>
      </c>
      <c r="B10631" s="2" t="s">
        <v>892</v>
      </c>
      <c r="C10631" s="35">
        <v>19</v>
      </c>
    </row>
    <row r="10632" spans="1:3">
      <c r="A10632" t="s">
        <v>877</v>
      </c>
      <c r="B10632" s="2" t="s">
        <v>893</v>
      </c>
      <c r="C10632" s="35">
        <v>19</v>
      </c>
    </row>
    <row r="10633" spans="1:3">
      <c r="A10633" t="s">
        <v>877</v>
      </c>
      <c r="B10633" s="2" t="s">
        <v>894</v>
      </c>
      <c r="C10633" s="35">
        <v>19</v>
      </c>
    </row>
    <row r="10634" spans="1:3">
      <c r="A10634" t="s">
        <v>877</v>
      </c>
      <c r="B10634" s="2" t="s">
        <v>819</v>
      </c>
      <c r="C10634" s="35">
        <v>1</v>
      </c>
    </row>
    <row r="10635" spans="1:3">
      <c r="A10635" t="s">
        <v>877</v>
      </c>
      <c r="B10635" s="2" t="s">
        <v>898</v>
      </c>
      <c r="C10635" s="35">
        <v>20</v>
      </c>
    </row>
    <row r="10636" spans="1:3">
      <c r="A10636" t="s">
        <v>877</v>
      </c>
      <c r="B10636" s="2" t="s">
        <v>900</v>
      </c>
      <c r="C10636" s="35">
        <v>3</v>
      </c>
    </row>
    <row r="10637" spans="1:3">
      <c r="A10637" t="s">
        <v>877</v>
      </c>
      <c r="B10637" s="2" t="s">
        <v>841</v>
      </c>
      <c r="C10637" s="35">
        <v>1</v>
      </c>
    </row>
    <row r="10638" spans="1:3">
      <c r="A10638" t="s">
        <v>877</v>
      </c>
      <c r="B10638" s="2" t="s">
        <v>842</v>
      </c>
      <c r="C10638" s="35">
        <v>1</v>
      </c>
    </row>
    <row r="10639" spans="1:3">
      <c r="A10639" t="s">
        <v>877</v>
      </c>
      <c r="B10639" s="2" t="s">
        <v>912</v>
      </c>
      <c r="C10639" s="35">
        <v>22</v>
      </c>
    </row>
    <row r="10640" spans="1:3">
      <c r="A10640" t="s">
        <v>877</v>
      </c>
      <c r="B10640" s="2" t="s">
        <v>913</v>
      </c>
      <c r="C10640" s="35">
        <v>26</v>
      </c>
    </row>
  </sheetData>
  <conditionalFormatting sqref="B653:B674">
    <cfRule type="containsBlanks" dxfId="739" priority="740">
      <formula>LEN(TRIM(B653))=0</formula>
    </cfRule>
  </conditionalFormatting>
  <conditionalFormatting sqref="B675:B696">
    <cfRule type="containsBlanks" dxfId="738" priority="739">
      <formula>LEN(TRIM(B675))=0</formula>
    </cfRule>
  </conditionalFormatting>
  <conditionalFormatting sqref="B697:B734">
    <cfRule type="containsBlanks" dxfId="737" priority="738">
      <formula>LEN(TRIM(B697))=0</formula>
    </cfRule>
  </conditionalFormatting>
  <conditionalFormatting sqref="B735:B759">
    <cfRule type="containsBlanks" dxfId="736" priority="737">
      <formula>LEN(TRIM(B735))=0</formula>
    </cfRule>
  </conditionalFormatting>
  <conditionalFormatting sqref="B760:B763">
    <cfRule type="containsBlanks" dxfId="735" priority="736">
      <formula>LEN(TRIM(B760))=0</formula>
    </cfRule>
  </conditionalFormatting>
  <conditionalFormatting sqref="B764:B787">
    <cfRule type="containsBlanks" dxfId="734" priority="735">
      <formula>LEN(TRIM(B764))=0</formula>
    </cfRule>
  </conditionalFormatting>
  <conditionalFormatting sqref="B788:B799">
    <cfRule type="containsBlanks" dxfId="733" priority="734">
      <formula>LEN(TRIM(B788))=0</formula>
    </cfRule>
  </conditionalFormatting>
  <conditionalFormatting sqref="B800:B811">
    <cfRule type="containsBlanks" dxfId="732" priority="733">
      <formula>LEN(TRIM(B800))=0</formula>
    </cfRule>
  </conditionalFormatting>
  <conditionalFormatting sqref="B812:B847">
    <cfRule type="containsBlanks" dxfId="731" priority="732">
      <formula>LEN(TRIM(B812))=0</formula>
    </cfRule>
  </conditionalFormatting>
  <conditionalFormatting sqref="B848:B860">
    <cfRule type="containsBlanks" dxfId="730" priority="731">
      <formula>LEN(TRIM(B848))=0</formula>
    </cfRule>
  </conditionalFormatting>
  <conditionalFormatting sqref="B861:B901">
    <cfRule type="containsBlanks" dxfId="729" priority="730">
      <formula>LEN(TRIM(B861))=0</formula>
    </cfRule>
  </conditionalFormatting>
  <conditionalFormatting sqref="B902:B921">
    <cfRule type="containsBlanks" dxfId="728" priority="729">
      <formula>LEN(TRIM(B902))=0</formula>
    </cfRule>
  </conditionalFormatting>
  <conditionalFormatting sqref="B922:B962">
    <cfRule type="containsBlanks" dxfId="727" priority="728">
      <formula>LEN(TRIM(B922))=0</formula>
    </cfRule>
  </conditionalFormatting>
  <conditionalFormatting sqref="B963:B1003">
    <cfRule type="containsBlanks" dxfId="726" priority="727">
      <formula>LEN(TRIM(B963))=0</formula>
    </cfRule>
  </conditionalFormatting>
  <conditionalFormatting sqref="B1004:B1043">
    <cfRule type="containsBlanks" dxfId="725" priority="726">
      <formula>LEN(TRIM(B1004))=0</formula>
    </cfRule>
  </conditionalFormatting>
  <conditionalFormatting sqref="B1044:B1084">
    <cfRule type="containsBlanks" dxfId="724" priority="725">
      <formula>LEN(TRIM(B1044))=0</formula>
    </cfRule>
  </conditionalFormatting>
  <conditionalFormatting sqref="B1085:B1108">
    <cfRule type="containsBlanks" dxfId="723" priority="724">
      <formula>LEN(TRIM(B1085))=0</formula>
    </cfRule>
  </conditionalFormatting>
  <conditionalFormatting sqref="B1109:B1132">
    <cfRule type="containsBlanks" dxfId="722" priority="723">
      <formula>LEN(TRIM(B1109))=0</formula>
    </cfRule>
  </conditionalFormatting>
  <conditionalFormatting sqref="B1133:B1156">
    <cfRule type="containsBlanks" dxfId="721" priority="722">
      <formula>LEN(TRIM(B1133))=0</formula>
    </cfRule>
  </conditionalFormatting>
  <conditionalFormatting sqref="B1157:B1181">
    <cfRule type="containsBlanks" dxfId="720" priority="721">
      <formula>LEN(TRIM(B1157))=0</formula>
    </cfRule>
  </conditionalFormatting>
  <conditionalFormatting sqref="B1182:B1205">
    <cfRule type="containsBlanks" dxfId="719" priority="720">
      <formula>LEN(TRIM(B1182))=0</formula>
    </cfRule>
  </conditionalFormatting>
  <conditionalFormatting sqref="B1206:B1246">
    <cfRule type="containsBlanks" dxfId="718" priority="719">
      <formula>LEN(TRIM(B1206))=0</formula>
    </cfRule>
  </conditionalFormatting>
  <conditionalFormatting sqref="B1247:B1262">
    <cfRule type="containsBlanks" dxfId="717" priority="718">
      <formula>LEN(TRIM(B1247))=0</formula>
    </cfRule>
  </conditionalFormatting>
  <conditionalFormatting sqref="B1263:B1287">
    <cfRule type="containsBlanks" dxfId="716" priority="717">
      <formula>LEN(TRIM(B1263))=0</formula>
    </cfRule>
  </conditionalFormatting>
  <conditionalFormatting sqref="B1288:B1311">
    <cfRule type="containsBlanks" dxfId="715" priority="716">
      <formula>LEN(TRIM(B1288))=0</formula>
    </cfRule>
  </conditionalFormatting>
  <conditionalFormatting sqref="B1312:B1327">
    <cfRule type="containsBlanks" dxfId="714" priority="715">
      <formula>LEN(TRIM(B1312))=0</formula>
    </cfRule>
  </conditionalFormatting>
  <conditionalFormatting sqref="B1328:B1343">
    <cfRule type="containsBlanks" dxfId="713" priority="714">
      <formula>LEN(TRIM(B1328))=0</formula>
    </cfRule>
  </conditionalFormatting>
  <conditionalFormatting sqref="B1344:B1359">
    <cfRule type="containsBlanks" dxfId="712" priority="713">
      <formula>LEN(TRIM(B1344))=0</formula>
    </cfRule>
  </conditionalFormatting>
  <conditionalFormatting sqref="B1360:B1399">
    <cfRule type="containsBlanks" dxfId="711" priority="712">
      <formula>LEN(TRIM(B1360))=0</formula>
    </cfRule>
  </conditionalFormatting>
  <conditionalFormatting sqref="B1400:B1440">
    <cfRule type="containsBlanks" dxfId="710" priority="711">
      <formula>LEN(TRIM(B1400))=0</formula>
    </cfRule>
  </conditionalFormatting>
  <conditionalFormatting sqref="B1441:B1463">
    <cfRule type="containsBlanks" dxfId="709" priority="710">
      <formula>LEN(TRIM(B1441))=0</formula>
    </cfRule>
  </conditionalFormatting>
  <conditionalFormatting sqref="B1464:B1504">
    <cfRule type="containsBlanks" dxfId="708" priority="709">
      <formula>LEN(TRIM(B1464))=0</formula>
    </cfRule>
  </conditionalFormatting>
  <conditionalFormatting sqref="B1505:B1529">
    <cfRule type="containsBlanks" dxfId="707" priority="708">
      <formula>LEN(TRIM(B1505))=0</formula>
    </cfRule>
  </conditionalFormatting>
  <conditionalFormatting sqref="B1530:B1568">
    <cfRule type="containsBlanks" dxfId="706" priority="707">
      <formula>LEN(TRIM(B1530))=0</formula>
    </cfRule>
  </conditionalFormatting>
  <conditionalFormatting sqref="B1569:B1608">
    <cfRule type="containsBlanks" dxfId="705" priority="706">
      <formula>LEN(TRIM(B1569))=0</formula>
    </cfRule>
  </conditionalFormatting>
  <conditionalFormatting sqref="B1609:B1648">
    <cfRule type="containsBlanks" dxfId="704" priority="705">
      <formula>LEN(TRIM(B1609))=0</formula>
    </cfRule>
  </conditionalFormatting>
  <conditionalFormatting sqref="B1649:B1666">
    <cfRule type="containsBlanks" dxfId="703" priority="704">
      <formula>LEN(TRIM(B1649))=0</formula>
    </cfRule>
  </conditionalFormatting>
  <conditionalFormatting sqref="B1667:B1684">
    <cfRule type="containsBlanks" dxfId="702" priority="703">
      <formula>LEN(TRIM(B1667))=0</formula>
    </cfRule>
  </conditionalFormatting>
  <conditionalFormatting sqref="B1685:B1712">
    <cfRule type="containsBlanks" dxfId="701" priority="702">
      <formula>LEN(TRIM(B1685))=0</formula>
    </cfRule>
  </conditionalFormatting>
  <conditionalFormatting sqref="B1713:B1735">
    <cfRule type="containsBlanks" dxfId="700" priority="701">
      <formula>LEN(TRIM(B1713))=0</formula>
    </cfRule>
  </conditionalFormatting>
  <conditionalFormatting sqref="B1736:B1759">
    <cfRule type="containsBlanks" dxfId="699" priority="700">
      <formula>LEN(TRIM(B1736))=0</formula>
    </cfRule>
  </conditionalFormatting>
  <conditionalFormatting sqref="B1760:B1798">
    <cfRule type="containsBlanks" dxfId="698" priority="699">
      <formula>LEN(TRIM(B1760))=0</formula>
    </cfRule>
  </conditionalFormatting>
  <conditionalFormatting sqref="B1799:B1807">
    <cfRule type="containsBlanks" dxfId="697" priority="698">
      <formula>LEN(TRIM(B1799))=0</formula>
    </cfRule>
  </conditionalFormatting>
  <conditionalFormatting sqref="B1808:B1816">
    <cfRule type="containsBlanks" dxfId="696" priority="697">
      <formula>LEN(TRIM(B1808))=0</formula>
    </cfRule>
  </conditionalFormatting>
  <conditionalFormatting sqref="B1817:B1824">
    <cfRule type="containsBlanks" dxfId="695" priority="696">
      <formula>LEN(TRIM(B1817))=0</formula>
    </cfRule>
  </conditionalFormatting>
  <conditionalFormatting sqref="B1825:B1834">
    <cfRule type="containsBlanks" dxfId="694" priority="695">
      <formula>LEN(TRIM(B1825))=0</formula>
    </cfRule>
  </conditionalFormatting>
  <conditionalFormatting sqref="B1835:B1858">
    <cfRule type="containsBlanks" dxfId="693" priority="694">
      <formula>LEN(TRIM(B1835))=0</formula>
    </cfRule>
  </conditionalFormatting>
  <conditionalFormatting sqref="B1859:B1871">
    <cfRule type="containsBlanks" dxfId="692" priority="693">
      <formula>LEN(TRIM(B1859))=0</formula>
    </cfRule>
  </conditionalFormatting>
  <conditionalFormatting sqref="B1872:B1897">
    <cfRule type="containsBlanks" dxfId="691" priority="692">
      <formula>LEN(TRIM(B1872))=0</formula>
    </cfRule>
  </conditionalFormatting>
  <conditionalFormatting sqref="B1898:B1922">
    <cfRule type="containsBlanks" dxfId="690" priority="691">
      <formula>LEN(TRIM(B1898))=0</formula>
    </cfRule>
  </conditionalFormatting>
  <conditionalFormatting sqref="B1923:B1947">
    <cfRule type="containsBlanks" dxfId="689" priority="690">
      <formula>LEN(TRIM(B1923))=0</formula>
    </cfRule>
  </conditionalFormatting>
  <conditionalFormatting sqref="B1948:B1970">
    <cfRule type="containsBlanks" dxfId="688" priority="689">
      <formula>LEN(TRIM(B1948))=0</formula>
    </cfRule>
  </conditionalFormatting>
  <conditionalFormatting sqref="B1971:B1982">
    <cfRule type="containsBlanks" dxfId="687" priority="688">
      <formula>LEN(TRIM(B1971))=0</formula>
    </cfRule>
  </conditionalFormatting>
  <conditionalFormatting sqref="B1983:B1986">
    <cfRule type="containsBlanks" dxfId="686" priority="687">
      <formula>LEN(TRIM(B1983))=0</formula>
    </cfRule>
  </conditionalFormatting>
  <conditionalFormatting sqref="B1987:B2004">
    <cfRule type="containsBlanks" dxfId="685" priority="686">
      <formula>LEN(TRIM(B1987))=0</formula>
    </cfRule>
  </conditionalFormatting>
  <conditionalFormatting sqref="B2005:B2011">
    <cfRule type="containsBlanks" dxfId="684" priority="685">
      <formula>LEN(TRIM(B2005))=0</formula>
    </cfRule>
  </conditionalFormatting>
  <conditionalFormatting sqref="B2012:B2049">
    <cfRule type="containsBlanks" dxfId="683" priority="684">
      <formula>LEN(TRIM(B2012))=0</formula>
    </cfRule>
  </conditionalFormatting>
  <conditionalFormatting sqref="B2050:B2057">
    <cfRule type="containsBlanks" dxfId="682" priority="683">
      <formula>LEN(TRIM(B2050))=0</formula>
    </cfRule>
  </conditionalFormatting>
  <conditionalFormatting sqref="B2058:B2081">
    <cfRule type="containsBlanks" dxfId="681" priority="682">
      <formula>LEN(TRIM(B2058))=0</formula>
    </cfRule>
  </conditionalFormatting>
  <conditionalFormatting sqref="B2082:B2120">
    <cfRule type="containsBlanks" dxfId="680" priority="681">
      <formula>LEN(TRIM(B2082))=0</formula>
    </cfRule>
  </conditionalFormatting>
  <conditionalFormatting sqref="B2121:B2136">
    <cfRule type="containsBlanks" dxfId="679" priority="680">
      <formula>LEN(TRIM(B2121))=0</formula>
    </cfRule>
  </conditionalFormatting>
  <conditionalFormatting sqref="B2137:B2138">
    <cfRule type="containsBlanks" dxfId="678" priority="679">
      <formula>LEN(TRIM(B2137))=0</formula>
    </cfRule>
  </conditionalFormatting>
  <conditionalFormatting sqref="B2139:B2146">
    <cfRule type="containsBlanks" dxfId="677" priority="678">
      <formula>LEN(TRIM(B2139))=0</formula>
    </cfRule>
  </conditionalFormatting>
  <conditionalFormatting sqref="B2147:B2164">
    <cfRule type="containsBlanks" dxfId="676" priority="677">
      <formula>LEN(TRIM(B2147))=0</formula>
    </cfRule>
  </conditionalFormatting>
  <conditionalFormatting sqref="B2165:B2168">
    <cfRule type="containsBlanks" dxfId="675" priority="676">
      <formula>LEN(TRIM(B2165))=0</formula>
    </cfRule>
  </conditionalFormatting>
  <conditionalFormatting sqref="B2169:B2186">
    <cfRule type="containsBlanks" dxfId="674" priority="675">
      <formula>LEN(TRIM(B2169))=0</formula>
    </cfRule>
  </conditionalFormatting>
  <conditionalFormatting sqref="B2187:B2224">
    <cfRule type="containsBlanks" dxfId="673" priority="674">
      <formula>LEN(TRIM(B2187))=0</formula>
    </cfRule>
  </conditionalFormatting>
  <conditionalFormatting sqref="B2225:B2248">
    <cfRule type="containsBlanks" dxfId="672" priority="673">
      <formula>LEN(TRIM(B2225))=0</formula>
    </cfRule>
  </conditionalFormatting>
  <conditionalFormatting sqref="B2249:B2286">
    <cfRule type="containsBlanks" dxfId="671" priority="672">
      <formula>LEN(TRIM(B2249))=0</formula>
    </cfRule>
  </conditionalFormatting>
  <conditionalFormatting sqref="B2287:B2311">
    <cfRule type="containsBlanks" dxfId="670" priority="671">
      <formula>LEN(TRIM(B2287))=0</formula>
    </cfRule>
  </conditionalFormatting>
  <conditionalFormatting sqref="B2312:B2349">
    <cfRule type="containsBlanks" dxfId="669" priority="670">
      <formula>LEN(TRIM(B2312))=0</formula>
    </cfRule>
  </conditionalFormatting>
  <conditionalFormatting sqref="B2350:B2355">
    <cfRule type="containsBlanks" dxfId="668" priority="669">
      <formula>LEN(TRIM(B2350))=0</formula>
    </cfRule>
  </conditionalFormatting>
  <conditionalFormatting sqref="B2356:B2361">
    <cfRule type="containsBlanks" dxfId="667" priority="668">
      <formula>LEN(TRIM(B2356))=0</formula>
    </cfRule>
  </conditionalFormatting>
  <conditionalFormatting sqref="B2362:B2384">
    <cfRule type="containsBlanks" dxfId="666" priority="667">
      <formula>LEN(TRIM(B2362))=0</formula>
    </cfRule>
  </conditionalFormatting>
  <conditionalFormatting sqref="B2385:B2425">
    <cfRule type="containsBlanks" dxfId="665" priority="666">
      <formula>LEN(TRIM(B2385))=0</formula>
    </cfRule>
  </conditionalFormatting>
  <conditionalFormatting sqref="B2426:B2467">
    <cfRule type="containsBlanks" dxfId="664" priority="665">
      <formula>LEN(TRIM(B2426))=0</formula>
    </cfRule>
  </conditionalFormatting>
  <conditionalFormatting sqref="B2468:B2491">
    <cfRule type="containsBlanks" dxfId="663" priority="664">
      <formula>LEN(TRIM(B2468))=0</formula>
    </cfRule>
  </conditionalFormatting>
  <conditionalFormatting sqref="B2492:B2514">
    <cfRule type="containsBlanks" dxfId="662" priority="663">
      <formula>LEN(TRIM(B2492))=0</formula>
    </cfRule>
  </conditionalFormatting>
  <conditionalFormatting sqref="B2515:B2555">
    <cfRule type="containsBlanks" dxfId="661" priority="662">
      <formula>LEN(TRIM(B2515))=0</formula>
    </cfRule>
  </conditionalFormatting>
  <conditionalFormatting sqref="B2556:B2569">
    <cfRule type="containsBlanks" dxfId="660" priority="661">
      <formula>LEN(TRIM(B2556))=0</formula>
    </cfRule>
  </conditionalFormatting>
  <conditionalFormatting sqref="B2570:B2612">
    <cfRule type="containsBlanks" dxfId="659" priority="660">
      <formula>LEN(TRIM(B2570))=0</formula>
    </cfRule>
  </conditionalFormatting>
  <conditionalFormatting sqref="B2613:B2637">
    <cfRule type="containsBlanks" dxfId="658" priority="659">
      <formula>LEN(TRIM(B2613))=0</formula>
    </cfRule>
  </conditionalFormatting>
  <conditionalFormatting sqref="B2638:B2677">
    <cfRule type="containsBlanks" dxfId="657" priority="658">
      <formula>LEN(TRIM(B2638))=0</formula>
    </cfRule>
  </conditionalFormatting>
  <conditionalFormatting sqref="B2678:B2697">
    <cfRule type="containsBlanks" dxfId="656" priority="657">
      <formula>LEN(TRIM(B2678))=0</formula>
    </cfRule>
  </conditionalFormatting>
  <conditionalFormatting sqref="B2698:B2717">
    <cfRule type="containsBlanks" dxfId="655" priority="656">
      <formula>LEN(TRIM(B2698))=0</formula>
    </cfRule>
  </conditionalFormatting>
  <conditionalFormatting sqref="B2718:B2737">
    <cfRule type="containsBlanks" dxfId="654" priority="655">
      <formula>LEN(TRIM(B2718))=0</formula>
    </cfRule>
  </conditionalFormatting>
  <conditionalFormatting sqref="B2738:B2763">
    <cfRule type="containsBlanks" dxfId="653" priority="654">
      <formula>LEN(TRIM(B2738))=0</formula>
    </cfRule>
  </conditionalFormatting>
  <conditionalFormatting sqref="B2764:B2786">
    <cfRule type="containsBlanks" dxfId="652" priority="653">
      <formula>LEN(TRIM(B2764))=0</formula>
    </cfRule>
  </conditionalFormatting>
  <conditionalFormatting sqref="B2787:B2826">
    <cfRule type="containsBlanks" dxfId="651" priority="652">
      <formula>LEN(TRIM(B2787))=0</formula>
    </cfRule>
  </conditionalFormatting>
  <conditionalFormatting sqref="B2827:B2828">
    <cfRule type="containsBlanks" dxfId="650" priority="651">
      <formula>LEN(TRIM(B2827))=0</formula>
    </cfRule>
  </conditionalFormatting>
  <conditionalFormatting sqref="B2829:B2839">
    <cfRule type="containsBlanks" dxfId="649" priority="650">
      <formula>LEN(TRIM(B2829))=0</formula>
    </cfRule>
  </conditionalFormatting>
  <conditionalFormatting sqref="B2840:B2864">
    <cfRule type="containsBlanks" dxfId="648" priority="649">
      <formula>LEN(TRIM(B2840))=0</formula>
    </cfRule>
  </conditionalFormatting>
  <conditionalFormatting sqref="B2865:B2879">
    <cfRule type="containsBlanks" dxfId="647" priority="648">
      <formula>LEN(TRIM(B2865))=0</formula>
    </cfRule>
  </conditionalFormatting>
  <conditionalFormatting sqref="B2880:B2894">
    <cfRule type="containsBlanks" dxfId="646" priority="647">
      <formula>LEN(TRIM(B2880))=0</formula>
    </cfRule>
  </conditionalFormatting>
  <conditionalFormatting sqref="B2895:B2920">
    <cfRule type="containsBlanks" dxfId="645" priority="646">
      <formula>LEN(TRIM(B2895))=0</formula>
    </cfRule>
  </conditionalFormatting>
  <conditionalFormatting sqref="B2921:B2929">
    <cfRule type="containsBlanks" dxfId="644" priority="645">
      <formula>LEN(TRIM(B2921))=0</formula>
    </cfRule>
  </conditionalFormatting>
  <conditionalFormatting sqref="B2957:B2965">
    <cfRule type="containsBlanks" dxfId="643" priority="641">
      <formula>LEN(TRIM(B2957))=0</formula>
    </cfRule>
  </conditionalFormatting>
  <conditionalFormatting sqref="B2930:B2938">
    <cfRule type="containsBlanks" dxfId="642" priority="644">
      <formula>LEN(TRIM(B2930))=0</formula>
    </cfRule>
  </conditionalFormatting>
  <conditionalFormatting sqref="B2939:B2947">
    <cfRule type="containsBlanks" dxfId="641" priority="643">
      <formula>LEN(TRIM(B2939))=0</formula>
    </cfRule>
  </conditionalFormatting>
  <conditionalFormatting sqref="B2948:B2956">
    <cfRule type="containsBlanks" dxfId="640" priority="642">
      <formula>LEN(TRIM(B2948))=0</formula>
    </cfRule>
  </conditionalFormatting>
  <conditionalFormatting sqref="B2966:B2983">
    <cfRule type="containsBlanks" dxfId="639" priority="640">
      <formula>LEN(TRIM(B2966))=0</formula>
    </cfRule>
  </conditionalFormatting>
  <conditionalFormatting sqref="B2984:B3024">
    <cfRule type="containsBlanks" dxfId="638" priority="639">
      <formula>LEN(TRIM(B2984))=0</formula>
    </cfRule>
  </conditionalFormatting>
  <conditionalFormatting sqref="B3025:B3064">
    <cfRule type="containsBlanks" dxfId="637" priority="638">
      <formula>LEN(TRIM(B3025))=0</formula>
    </cfRule>
  </conditionalFormatting>
  <conditionalFormatting sqref="B3065:B3089">
    <cfRule type="containsBlanks" dxfId="636" priority="637">
      <formula>LEN(TRIM(B3065))=0</formula>
    </cfRule>
  </conditionalFormatting>
  <conditionalFormatting sqref="B3090:B3113">
    <cfRule type="containsBlanks" dxfId="635" priority="636">
      <formula>LEN(TRIM(B3090))=0</formula>
    </cfRule>
  </conditionalFormatting>
  <conditionalFormatting sqref="B3114:B3138">
    <cfRule type="containsBlanks" dxfId="634" priority="635">
      <formula>LEN(TRIM(B3114))=0</formula>
    </cfRule>
  </conditionalFormatting>
  <conditionalFormatting sqref="B3139:B3140">
    <cfRule type="containsBlanks" dxfId="633" priority="634">
      <formula>LEN(TRIM(B3139))=0</formula>
    </cfRule>
  </conditionalFormatting>
  <conditionalFormatting sqref="B3141:B3150">
    <cfRule type="containsBlanks" dxfId="632" priority="633">
      <formula>LEN(TRIM(B3141))=0</formula>
    </cfRule>
  </conditionalFormatting>
  <conditionalFormatting sqref="B3151:B3159">
    <cfRule type="containsBlanks" dxfId="631" priority="632">
      <formula>LEN(TRIM(B3151))=0</formula>
    </cfRule>
  </conditionalFormatting>
  <conditionalFormatting sqref="B3160:B3169">
    <cfRule type="containsBlanks" dxfId="630" priority="631">
      <formula>LEN(TRIM(B3160))=0</formula>
    </cfRule>
  </conditionalFormatting>
  <conditionalFormatting sqref="B3170:B3189">
    <cfRule type="containsBlanks" dxfId="629" priority="630">
      <formula>LEN(TRIM(B3170))=0</formula>
    </cfRule>
  </conditionalFormatting>
  <conditionalFormatting sqref="B3190:B3230">
    <cfRule type="containsBlanks" dxfId="628" priority="629">
      <formula>LEN(TRIM(B3190))=0</formula>
    </cfRule>
  </conditionalFormatting>
  <conditionalFormatting sqref="B3231:B3270">
    <cfRule type="containsBlanks" dxfId="627" priority="628">
      <formula>LEN(TRIM(B3231))=0</formula>
    </cfRule>
  </conditionalFormatting>
  <conditionalFormatting sqref="B3271:B3274">
    <cfRule type="containsBlanks" dxfId="626" priority="627">
      <formula>LEN(TRIM(B3271))=0</formula>
    </cfRule>
  </conditionalFormatting>
  <conditionalFormatting sqref="B3275:B3313">
    <cfRule type="containsBlanks" dxfId="625" priority="626">
      <formula>LEN(TRIM(B3275))=0</formula>
    </cfRule>
  </conditionalFormatting>
  <conditionalFormatting sqref="B3314:B3336">
    <cfRule type="containsBlanks" dxfId="624" priority="625">
      <formula>LEN(TRIM(B3314))=0</formula>
    </cfRule>
  </conditionalFormatting>
  <conditionalFormatting sqref="B3337:B3358">
    <cfRule type="containsBlanks" dxfId="623" priority="624">
      <formula>LEN(TRIM(B3337))=0</formula>
    </cfRule>
  </conditionalFormatting>
  <conditionalFormatting sqref="B3359:B3399">
    <cfRule type="containsBlanks" dxfId="622" priority="623">
      <formula>LEN(TRIM(B3359))=0</formula>
    </cfRule>
  </conditionalFormatting>
  <conditionalFormatting sqref="B3400:B3419">
    <cfRule type="containsBlanks" dxfId="621" priority="622">
      <formula>LEN(TRIM(B3400))=0</formula>
    </cfRule>
  </conditionalFormatting>
  <conditionalFormatting sqref="B3420:B3439">
    <cfRule type="containsBlanks" dxfId="620" priority="621">
      <formula>LEN(TRIM(B3420))=0</formula>
    </cfRule>
  </conditionalFormatting>
  <conditionalFormatting sqref="B3440:B3479">
    <cfRule type="containsBlanks" dxfId="619" priority="620">
      <formula>LEN(TRIM(B3440))=0</formula>
    </cfRule>
  </conditionalFormatting>
  <conditionalFormatting sqref="B3480:B3520">
    <cfRule type="containsBlanks" dxfId="618" priority="619">
      <formula>LEN(TRIM(B3480))=0</formula>
    </cfRule>
  </conditionalFormatting>
  <conditionalFormatting sqref="B3521:B3560">
    <cfRule type="containsBlanks" dxfId="617" priority="618">
      <formula>LEN(TRIM(B3521))=0</formula>
    </cfRule>
  </conditionalFormatting>
  <conditionalFormatting sqref="B3561:B3569">
    <cfRule type="containsBlanks" dxfId="616" priority="617">
      <formula>LEN(TRIM(B3561))=0</formula>
    </cfRule>
  </conditionalFormatting>
  <conditionalFormatting sqref="B3570:B3578">
    <cfRule type="containsBlanks" dxfId="615" priority="616">
      <formula>LEN(TRIM(B3570))=0</formula>
    </cfRule>
  </conditionalFormatting>
  <conditionalFormatting sqref="B3579:B3585">
    <cfRule type="containsBlanks" dxfId="614" priority="615">
      <formula>LEN(TRIM(B3579))=0</formula>
    </cfRule>
  </conditionalFormatting>
  <conditionalFormatting sqref="B3586:B3626">
    <cfRule type="containsBlanks" dxfId="613" priority="614">
      <formula>LEN(TRIM(B3586))=0</formula>
    </cfRule>
  </conditionalFormatting>
  <conditionalFormatting sqref="B3627:B3667">
    <cfRule type="containsBlanks" dxfId="612" priority="613">
      <formula>LEN(TRIM(B3627))=0</formula>
    </cfRule>
  </conditionalFormatting>
  <conditionalFormatting sqref="B3668:B3707">
    <cfRule type="containsBlanks" dxfId="611" priority="612">
      <formula>LEN(TRIM(B3668))=0</formula>
    </cfRule>
  </conditionalFormatting>
  <conditionalFormatting sqref="B3708:B3714">
    <cfRule type="containsBlanks" dxfId="610" priority="611">
      <formula>LEN(TRIM(B3708))=0</formula>
    </cfRule>
  </conditionalFormatting>
  <conditionalFormatting sqref="B3715:B3721">
    <cfRule type="containsBlanks" dxfId="609" priority="610">
      <formula>LEN(TRIM(B3715))=0</formula>
    </cfRule>
  </conditionalFormatting>
  <conditionalFormatting sqref="B3722:B3735">
    <cfRule type="containsBlanks" dxfId="608" priority="609">
      <formula>LEN(TRIM(B3722))=0</formula>
    </cfRule>
  </conditionalFormatting>
  <conditionalFormatting sqref="B3736:B3748">
    <cfRule type="containsBlanks" dxfId="607" priority="608">
      <formula>LEN(TRIM(B3736))=0</formula>
    </cfRule>
  </conditionalFormatting>
  <conditionalFormatting sqref="B3749:B3789">
    <cfRule type="containsBlanks" dxfId="606" priority="607">
      <formula>LEN(TRIM(B3749))=0</formula>
    </cfRule>
  </conditionalFormatting>
  <conditionalFormatting sqref="B3790:B3830">
    <cfRule type="containsBlanks" dxfId="605" priority="606">
      <formula>LEN(TRIM(B3790))=0</formula>
    </cfRule>
  </conditionalFormatting>
  <conditionalFormatting sqref="B3831:B3871">
    <cfRule type="containsBlanks" dxfId="604" priority="605">
      <formula>LEN(TRIM(B3831))=0</formula>
    </cfRule>
  </conditionalFormatting>
  <conditionalFormatting sqref="B3872:B3873">
    <cfRule type="containsBlanks" dxfId="603" priority="604">
      <formula>LEN(TRIM(B3872))=0</formula>
    </cfRule>
  </conditionalFormatting>
  <conditionalFormatting sqref="B3874:B3914">
    <cfRule type="containsBlanks" dxfId="602" priority="603">
      <formula>LEN(TRIM(B3874))=0</formula>
    </cfRule>
  </conditionalFormatting>
  <conditionalFormatting sqref="B3915:B3938">
    <cfRule type="containsBlanks" dxfId="601" priority="602">
      <formula>LEN(TRIM(B3915))=0</formula>
    </cfRule>
  </conditionalFormatting>
  <conditionalFormatting sqref="B3939:B3977">
    <cfRule type="containsBlanks" dxfId="600" priority="601">
      <formula>LEN(TRIM(B3939))=0</formula>
    </cfRule>
  </conditionalFormatting>
  <conditionalFormatting sqref="B3978:B4018">
    <cfRule type="containsBlanks" dxfId="599" priority="600">
      <formula>LEN(TRIM(B3978))=0</formula>
    </cfRule>
  </conditionalFormatting>
  <conditionalFormatting sqref="B4019:B4044">
    <cfRule type="containsBlanks" dxfId="598" priority="599">
      <formula>LEN(TRIM(B4019))=0</formula>
    </cfRule>
  </conditionalFormatting>
  <conditionalFormatting sqref="B4045:B4084">
    <cfRule type="containsBlanks" dxfId="597" priority="598">
      <formula>LEN(TRIM(B4045))=0</formula>
    </cfRule>
  </conditionalFormatting>
  <conditionalFormatting sqref="B4085:B4125">
    <cfRule type="containsBlanks" dxfId="596" priority="597">
      <formula>LEN(TRIM(B4085))=0</formula>
    </cfRule>
  </conditionalFormatting>
  <conditionalFormatting sqref="B4126:B4167">
    <cfRule type="containsBlanks" dxfId="595" priority="596">
      <formula>LEN(TRIM(B4126))=0</formula>
    </cfRule>
  </conditionalFormatting>
  <conditionalFormatting sqref="B4168:B4208">
    <cfRule type="containsBlanks" dxfId="594" priority="595">
      <formula>LEN(TRIM(B4168))=0</formula>
    </cfRule>
  </conditionalFormatting>
  <conditionalFormatting sqref="B4209:B4249">
    <cfRule type="containsBlanks" dxfId="593" priority="594">
      <formula>LEN(TRIM(B4209))=0</formula>
    </cfRule>
  </conditionalFormatting>
  <conditionalFormatting sqref="B4250:B4290">
    <cfRule type="containsBlanks" dxfId="592" priority="593">
      <formula>LEN(TRIM(B4250))=0</formula>
    </cfRule>
  </conditionalFormatting>
  <conditionalFormatting sqref="B4291:B4331">
    <cfRule type="containsBlanks" dxfId="591" priority="592">
      <formula>LEN(TRIM(B4291))=0</formula>
    </cfRule>
  </conditionalFormatting>
  <conditionalFormatting sqref="B4332:B4343">
    <cfRule type="containsBlanks" dxfId="590" priority="591">
      <formula>LEN(TRIM(B4332))=0</formula>
    </cfRule>
  </conditionalFormatting>
  <conditionalFormatting sqref="B4344:B4366">
    <cfRule type="containsBlanks" dxfId="589" priority="590">
      <formula>LEN(TRIM(B4344))=0</formula>
    </cfRule>
  </conditionalFormatting>
  <conditionalFormatting sqref="B4367:B4406">
    <cfRule type="containsBlanks" dxfId="588" priority="589">
      <formula>LEN(TRIM(B4367))=0</formula>
    </cfRule>
  </conditionalFormatting>
  <conditionalFormatting sqref="B4407:B4429">
    <cfRule type="containsBlanks" dxfId="587" priority="588">
      <formula>LEN(TRIM(B4407))=0</formula>
    </cfRule>
  </conditionalFormatting>
  <conditionalFormatting sqref="B4430:B4452">
    <cfRule type="containsBlanks" dxfId="586" priority="587">
      <formula>LEN(TRIM(B4430))=0</formula>
    </cfRule>
  </conditionalFormatting>
  <conditionalFormatting sqref="B4453:B4475">
    <cfRule type="containsBlanks" dxfId="585" priority="586">
      <formula>LEN(TRIM(B4453))=0</formula>
    </cfRule>
  </conditionalFormatting>
  <conditionalFormatting sqref="B4476:B4477">
    <cfRule type="containsBlanks" dxfId="584" priority="585">
      <formula>LEN(TRIM(B4476))=0</formula>
    </cfRule>
  </conditionalFormatting>
  <conditionalFormatting sqref="B4478:B4517">
    <cfRule type="containsBlanks" dxfId="583" priority="584">
      <formula>LEN(TRIM(B4478))=0</formula>
    </cfRule>
  </conditionalFormatting>
  <conditionalFormatting sqref="B4518:B4535">
    <cfRule type="containsBlanks" dxfId="582" priority="583">
      <formula>LEN(TRIM(B4518))=0</formula>
    </cfRule>
  </conditionalFormatting>
  <conditionalFormatting sqref="B4536:B4547">
    <cfRule type="containsBlanks" dxfId="581" priority="582">
      <formula>LEN(TRIM(B4536))=0</formula>
    </cfRule>
  </conditionalFormatting>
  <conditionalFormatting sqref="B4548:B4587">
    <cfRule type="containsBlanks" dxfId="580" priority="581">
      <formula>LEN(TRIM(B4548))=0</formula>
    </cfRule>
  </conditionalFormatting>
  <conditionalFormatting sqref="B4588:B4628">
    <cfRule type="containsBlanks" dxfId="579" priority="580">
      <formula>LEN(TRIM(B4588))=0</formula>
    </cfRule>
  </conditionalFormatting>
  <conditionalFormatting sqref="B4629:B4669">
    <cfRule type="containsBlanks" dxfId="578" priority="579">
      <formula>LEN(TRIM(B4629))=0</formula>
    </cfRule>
  </conditionalFormatting>
  <conditionalFormatting sqref="B4670:B4695">
    <cfRule type="containsBlanks" dxfId="577" priority="578">
      <formula>LEN(TRIM(B4670))=0</formula>
    </cfRule>
  </conditionalFormatting>
  <conditionalFormatting sqref="B4696:B4735">
    <cfRule type="containsBlanks" dxfId="576" priority="577">
      <formula>LEN(TRIM(B4696))=0</formula>
    </cfRule>
  </conditionalFormatting>
  <conditionalFormatting sqref="B4736:B4741">
    <cfRule type="containsBlanks" dxfId="575" priority="576">
      <formula>LEN(TRIM(B4736))=0</formula>
    </cfRule>
  </conditionalFormatting>
  <conditionalFormatting sqref="B4742:B4747">
    <cfRule type="containsBlanks" dxfId="574" priority="575">
      <formula>LEN(TRIM(B4742))=0</formula>
    </cfRule>
  </conditionalFormatting>
  <conditionalFormatting sqref="B4748:B4762">
    <cfRule type="containsBlanks" dxfId="573" priority="574">
      <formula>LEN(TRIM(B4748))=0</formula>
    </cfRule>
  </conditionalFormatting>
  <conditionalFormatting sqref="B4763:B4789">
    <cfRule type="containsBlanks" dxfId="572" priority="573">
      <formula>LEN(TRIM(B4763))=0</formula>
    </cfRule>
  </conditionalFormatting>
  <conditionalFormatting sqref="B4790:B4814">
    <cfRule type="containsBlanks" dxfId="571" priority="572">
      <formula>LEN(TRIM(B4790))=0</formula>
    </cfRule>
  </conditionalFormatting>
  <conditionalFormatting sqref="B4815:B4839">
    <cfRule type="containsBlanks" dxfId="570" priority="571">
      <formula>LEN(TRIM(B4815))=0</formula>
    </cfRule>
  </conditionalFormatting>
  <conditionalFormatting sqref="B4840:B4879">
    <cfRule type="containsBlanks" dxfId="569" priority="570">
      <formula>LEN(TRIM(B4840))=0</formula>
    </cfRule>
  </conditionalFormatting>
  <conditionalFormatting sqref="B4880:B4905">
    <cfRule type="containsBlanks" dxfId="568" priority="569">
      <formula>LEN(TRIM(B4880))=0</formula>
    </cfRule>
  </conditionalFormatting>
  <conditionalFormatting sqref="B4906:B4930">
    <cfRule type="containsBlanks" dxfId="567" priority="568">
      <formula>LEN(TRIM(B4906))=0</formula>
    </cfRule>
  </conditionalFormatting>
  <conditionalFormatting sqref="B4931:B4956">
    <cfRule type="containsBlanks" dxfId="566" priority="567">
      <formula>LEN(TRIM(B4931))=0</formula>
    </cfRule>
  </conditionalFormatting>
  <conditionalFormatting sqref="B4957:B4966">
    <cfRule type="containsBlanks" dxfId="565" priority="566">
      <formula>LEN(TRIM(B4957))=0</formula>
    </cfRule>
  </conditionalFormatting>
  <conditionalFormatting sqref="B4967:B5006">
    <cfRule type="containsBlanks" dxfId="564" priority="565">
      <formula>LEN(TRIM(B4967))=0</formula>
    </cfRule>
  </conditionalFormatting>
  <conditionalFormatting sqref="B5007:B5046">
    <cfRule type="containsBlanks" dxfId="563" priority="564">
      <formula>LEN(TRIM(B5007))=0</formula>
    </cfRule>
  </conditionalFormatting>
  <conditionalFormatting sqref="B5047:B5087">
    <cfRule type="containsBlanks" dxfId="562" priority="563">
      <formula>LEN(TRIM(B5047))=0</formula>
    </cfRule>
  </conditionalFormatting>
  <conditionalFormatting sqref="B5088:B5127">
    <cfRule type="containsBlanks" dxfId="561" priority="562">
      <formula>LEN(TRIM(B5088))=0</formula>
    </cfRule>
  </conditionalFormatting>
  <conditionalFormatting sqref="B5128:B5137">
    <cfRule type="containsBlanks" dxfId="560" priority="561">
      <formula>LEN(TRIM(B5128))=0</formula>
    </cfRule>
  </conditionalFormatting>
  <conditionalFormatting sqref="B5138:B5146">
    <cfRule type="containsBlanks" dxfId="559" priority="560">
      <formula>LEN(TRIM(B5138))=0</formula>
    </cfRule>
  </conditionalFormatting>
  <conditionalFormatting sqref="B5147:B5148">
    <cfRule type="containsBlanks" dxfId="558" priority="559">
      <formula>LEN(TRIM(B5147))=0</formula>
    </cfRule>
  </conditionalFormatting>
  <conditionalFormatting sqref="B5149:B5154">
    <cfRule type="containsBlanks" dxfId="557" priority="558">
      <formula>LEN(TRIM(B5149))=0</formula>
    </cfRule>
  </conditionalFormatting>
  <conditionalFormatting sqref="B5155:B5163">
    <cfRule type="containsBlanks" dxfId="556" priority="557">
      <formula>LEN(TRIM(B5155))=0</formula>
    </cfRule>
  </conditionalFormatting>
  <conditionalFormatting sqref="B5164:B5187">
    <cfRule type="containsBlanks" dxfId="555" priority="556">
      <formula>LEN(TRIM(B5164))=0</formula>
    </cfRule>
  </conditionalFormatting>
  <conditionalFormatting sqref="B5188:B5228">
    <cfRule type="containsBlanks" dxfId="554" priority="555">
      <formula>LEN(TRIM(B5188))=0</formula>
    </cfRule>
  </conditionalFormatting>
  <conditionalFormatting sqref="B5229:B5253">
    <cfRule type="containsBlanks" dxfId="553" priority="554">
      <formula>LEN(TRIM(B5229))=0</formula>
    </cfRule>
  </conditionalFormatting>
  <conditionalFormatting sqref="B5254:B5255">
    <cfRule type="containsBlanks" dxfId="552" priority="553">
      <formula>LEN(TRIM(B5254))=0</formula>
    </cfRule>
  </conditionalFormatting>
  <conditionalFormatting sqref="B5256:B5295">
    <cfRule type="containsBlanks" dxfId="551" priority="552">
      <formula>LEN(TRIM(B5256))=0</formula>
    </cfRule>
  </conditionalFormatting>
  <conditionalFormatting sqref="B5296:B5321">
    <cfRule type="containsBlanks" dxfId="550" priority="551">
      <formula>LEN(TRIM(B5296))=0</formula>
    </cfRule>
  </conditionalFormatting>
  <conditionalFormatting sqref="B5322:B5359">
    <cfRule type="containsBlanks" dxfId="549" priority="550">
      <formula>LEN(TRIM(B5322))=0</formula>
    </cfRule>
  </conditionalFormatting>
  <conditionalFormatting sqref="B5360:B5387">
    <cfRule type="containsBlanks" dxfId="548" priority="549">
      <formula>LEN(TRIM(B5360))=0</formula>
    </cfRule>
  </conditionalFormatting>
  <conditionalFormatting sqref="B5388:B5428">
    <cfRule type="containsBlanks" dxfId="547" priority="548">
      <formula>LEN(TRIM(B5388))=0</formula>
    </cfRule>
  </conditionalFormatting>
  <conditionalFormatting sqref="B5429:B5448">
    <cfRule type="containsBlanks" dxfId="546" priority="547">
      <formula>LEN(TRIM(B5429))=0</formula>
    </cfRule>
  </conditionalFormatting>
  <conditionalFormatting sqref="B5449:B5472">
    <cfRule type="containsBlanks" dxfId="545" priority="546">
      <formula>LEN(TRIM(B5449))=0</formula>
    </cfRule>
  </conditionalFormatting>
  <conditionalFormatting sqref="B5473:B5512">
    <cfRule type="containsBlanks" dxfId="544" priority="545">
      <formula>LEN(TRIM(B5473))=0</formula>
    </cfRule>
  </conditionalFormatting>
  <conditionalFormatting sqref="B5513:B5553">
    <cfRule type="containsBlanks" dxfId="543" priority="544">
      <formula>LEN(TRIM(B5513))=0</formula>
    </cfRule>
  </conditionalFormatting>
  <conditionalFormatting sqref="B5554:B5594">
    <cfRule type="containsBlanks" dxfId="542" priority="543">
      <formula>LEN(TRIM(B5554))=0</formula>
    </cfRule>
  </conditionalFormatting>
  <conditionalFormatting sqref="B5595:B5635">
    <cfRule type="containsBlanks" dxfId="541" priority="542">
      <formula>LEN(TRIM(B5595))=0</formula>
    </cfRule>
  </conditionalFormatting>
  <conditionalFormatting sqref="B5636:B5674">
    <cfRule type="containsBlanks" dxfId="540" priority="541">
      <formula>LEN(TRIM(B5636))=0</formula>
    </cfRule>
  </conditionalFormatting>
  <conditionalFormatting sqref="B5675:B5713">
    <cfRule type="containsBlanks" dxfId="539" priority="540">
      <formula>LEN(TRIM(B5675))=0</formula>
    </cfRule>
  </conditionalFormatting>
  <conditionalFormatting sqref="B5714:B5738">
    <cfRule type="containsBlanks" dxfId="538" priority="539">
      <formula>LEN(TRIM(B5714))=0</formula>
    </cfRule>
  </conditionalFormatting>
  <conditionalFormatting sqref="B5739:B5763">
    <cfRule type="containsBlanks" dxfId="537" priority="538">
      <formula>LEN(TRIM(B5739))=0</formula>
    </cfRule>
  </conditionalFormatting>
  <conditionalFormatting sqref="B5764:B5804">
    <cfRule type="containsBlanks" dxfId="536" priority="537">
      <formula>LEN(TRIM(B5764))=0</formula>
    </cfRule>
  </conditionalFormatting>
  <conditionalFormatting sqref="B5805:B5829">
    <cfRule type="containsBlanks" dxfId="535" priority="536">
      <formula>LEN(TRIM(B5805))=0</formula>
    </cfRule>
  </conditionalFormatting>
  <conditionalFormatting sqref="B5830:B5855">
    <cfRule type="containsBlanks" dxfId="534" priority="535">
      <formula>LEN(TRIM(B5830))=0</formula>
    </cfRule>
  </conditionalFormatting>
  <conditionalFormatting sqref="B5856:B5893">
    <cfRule type="containsBlanks" dxfId="533" priority="534">
      <formula>LEN(TRIM(B5856))=0</formula>
    </cfRule>
  </conditionalFormatting>
  <conditionalFormatting sqref="B5894:B5918">
    <cfRule type="containsBlanks" dxfId="532" priority="533">
      <formula>LEN(TRIM(B5894))=0</formula>
    </cfRule>
  </conditionalFormatting>
  <conditionalFormatting sqref="B5919:B5944">
    <cfRule type="containsBlanks" dxfId="531" priority="532">
      <formula>LEN(TRIM(B5919))=0</formula>
    </cfRule>
  </conditionalFormatting>
  <conditionalFormatting sqref="B5945:B5969">
    <cfRule type="containsBlanks" dxfId="530" priority="531">
      <formula>LEN(TRIM(B5945))=0</formula>
    </cfRule>
  </conditionalFormatting>
  <conditionalFormatting sqref="B5970:B5993">
    <cfRule type="containsBlanks" dxfId="529" priority="530">
      <formula>LEN(TRIM(B5970))=0</formula>
    </cfRule>
  </conditionalFormatting>
  <conditionalFormatting sqref="B5994:B6011">
    <cfRule type="containsBlanks" dxfId="528" priority="529">
      <formula>LEN(TRIM(B5994))=0</formula>
    </cfRule>
  </conditionalFormatting>
  <conditionalFormatting sqref="B6012:B6037">
    <cfRule type="containsBlanks" dxfId="527" priority="528">
      <formula>LEN(TRIM(B6012))=0</formula>
    </cfRule>
  </conditionalFormatting>
  <conditionalFormatting sqref="B6038:B6044">
    <cfRule type="containsBlanks" dxfId="526" priority="527">
      <formula>LEN(TRIM(B6038))=0</formula>
    </cfRule>
  </conditionalFormatting>
  <conditionalFormatting sqref="B6045:B6070">
    <cfRule type="containsBlanks" dxfId="525" priority="526">
      <formula>LEN(TRIM(B6045))=0</formula>
    </cfRule>
  </conditionalFormatting>
  <conditionalFormatting sqref="B6071:B6096">
    <cfRule type="containsBlanks" dxfId="524" priority="525">
      <formula>LEN(TRIM(B6071))=0</formula>
    </cfRule>
  </conditionalFormatting>
  <conditionalFormatting sqref="B6097:B6136">
    <cfRule type="containsBlanks" dxfId="523" priority="524">
      <formula>LEN(TRIM(B6097))=0</formula>
    </cfRule>
  </conditionalFormatting>
  <conditionalFormatting sqref="B6137:B6162">
    <cfRule type="containsBlanks" dxfId="522" priority="523">
      <formula>LEN(TRIM(B6137))=0</formula>
    </cfRule>
  </conditionalFormatting>
  <conditionalFormatting sqref="B6163:B6189">
    <cfRule type="containsBlanks" dxfId="521" priority="522">
      <formula>LEN(TRIM(B6163))=0</formula>
    </cfRule>
  </conditionalFormatting>
  <conditionalFormatting sqref="B6190:B6216">
    <cfRule type="containsBlanks" dxfId="520" priority="521">
      <formula>LEN(TRIM(B6190))=0</formula>
    </cfRule>
  </conditionalFormatting>
  <conditionalFormatting sqref="B6217:B6240">
    <cfRule type="containsBlanks" dxfId="519" priority="520">
      <formula>LEN(TRIM(B6217))=0</formula>
    </cfRule>
  </conditionalFormatting>
  <conditionalFormatting sqref="B6241:B6257">
    <cfRule type="containsBlanks" dxfId="518" priority="519">
      <formula>LEN(TRIM(B6241))=0</formula>
    </cfRule>
  </conditionalFormatting>
  <conditionalFormatting sqref="B6258:B6267">
    <cfRule type="containsBlanks" dxfId="517" priority="518">
      <formula>LEN(TRIM(B6258))=0</formula>
    </cfRule>
  </conditionalFormatting>
  <conditionalFormatting sqref="B6268:B6276">
    <cfRule type="containsBlanks" dxfId="516" priority="517">
      <formula>LEN(TRIM(B6268))=0</formula>
    </cfRule>
  </conditionalFormatting>
  <conditionalFormatting sqref="B6277:B6299">
    <cfRule type="containsBlanks" dxfId="515" priority="516">
      <formula>LEN(TRIM(B6277))=0</formula>
    </cfRule>
  </conditionalFormatting>
  <conditionalFormatting sqref="B6300:B6338">
    <cfRule type="containsBlanks" dxfId="514" priority="515">
      <formula>LEN(TRIM(B6300))=0</formula>
    </cfRule>
  </conditionalFormatting>
  <conditionalFormatting sqref="B6339:B6377">
    <cfRule type="containsBlanks" dxfId="513" priority="514">
      <formula>LEN(TRIM(B6339))=0</formula>
    </cfRule>
  </conditionalFormatting>
  <conditionalFormatting sqref="B6378:B6414">
    <cfRule type="containsBlanks" dxfId="512" priority="513">
      <formula>LEN(TRIM(B6378))=0</formula>
    </cfRule>
  </conditionalFormatting>
  <conditionalFormatting sqref="B6415:B6451">
    <cfRule type="containsBlanks" dxfId="511" priority="512">
      <formula>LEN(TRIM(B6415))=0</formula>
    </cfRule>
  </conditionalFormatting>
  <conditionalFormatting sqref="B6452:B6489">
    <cfRule type="containsBlanks" dxfId="510" priority="511">
      <formula>LEN(TRIM(B6452))=0</formula>
    </cfRule>
  </conditionalFormatting>
  <conditionalFormatting sqref="B6490:B6501">
    <cfRule type="containsBlanks" dxfId="509" priority="510">
      <formula>LEN(TRIM(B6490))=0</formula>
    </cfRule>
  </conditionalFormatting>
  <conditionalFormatting sqref="B6502:B6542">
    <cfRule type="containsBlanks" dxfId="508" priority="509">
      <formula>LEN(TRIM(B6502))=0</formula>
    </cfRule>
  </conditionalFormatting>
  <conditionalFormatting sqref="B6543:B6582">
    <cfRule type="containsBlanks" dxfId="507" priority="508">
      <formula>LEN(TRIM(B6543))=0</formula>
    </cfRule>
  </conditionalFormatting>
  <conditionalFormatting sqref="B6583:B6623">
    <cfRule type="containsBlanks" dxfId="506" priority="507">
      <formula>LEN(TRIM(B6583))=0</formula>
    </cfRule>
  </conditionalFormatting>
  <conditionalFormatting sqref="B6624:B6649">
    <cfRule type="containsBlanks" dxfId="505" priority="506">
      <formula>LEN(TRIM(B6624))=0</formula>
    </cfRule>
  </conditionalFormatting>
  <conditionalFormatting sqref="B6676:B6701">
    <cfRule type="containsBlanks" dxfId="504" priority="504">
      <formula>LEN(TRIM(B6676))=0</formula>
    </cfRule>
  </conditionalFormatting>
  <conditionalFormatting sqref="B6650:B6675">
    <cfRule type="containsBlanks" dxfId="503" priority="505">
      <formula>LEN(TRIM(B6650))=0</formula>
    </cfRule>
  </conditionalFormatting>
  <conditionalFormatting sqref="B6702:B6726">
    <cfRule type="containsBlanks" dxfId="502" priority="503">
      <formula>LEN(TRIM(B6702))=0</formula>
    </cfRule>
  </conditionalFormatting>
  <conditionalFormatting sqref="B6727">
    <cfRule type="containsBlanks" dxfId="501" priority="502">
      <formula>LEN(TRIM(B6727))=0</formula>
    </cfRule>
  </conditionalFormatting>
  <conditionalFormatting sqref="B6728:B6749">
    <cfRule type="containsBlanks" dxfId="500" priority="501">
      <formula>LEN(TRIM(B6728))=0</formula>
    </cfRule>
  </conditionalFormatting>
  <conditionalFormatting sqref="B6750:B6790">
    <cfRule type="containsBlanks" dxfId="499" priority="500">
      <formula>LEN(TRIM(B6750))=0</formula>
    </cfRule>
  </conditionalFormatting>
  <conditionalFormatting sqref="B6791:B6802">
    <cfRule type="containsBlanks" dxfId="498" priority="499">
      <formula>LEN(TRIM(B6791))=0</formula>
    </cfRule>
  </conditionalFormatting>
  <conditionalFormatting sqref="B6803:B6843">
    <cfRule type="containsBlanks" dxfId="497" priority="498">
      <formula>LEN(TRIM(B6803))=0</formula>
    </cfRule>
  </conditionalFormatting>
  <conditionalFormatting sqref="B6844:B6884">
    <cfRule type="containsBlanks" dxfId="496" priority="497">
      <formula>LEN(TRIM(B6844))=0</formula>
    </cfRule>
  </conditionalFormatting>
  <conditionalFormatting sqref="B6885:B6925">
    <cfRule type="containsBlanks" dxfId="495" priority="496">
      <formula>LEN(TRIM(B6885))=0</formula>
    </cfRule>
  </conditionalFormatting>
  <conditionalFormatting sqref="B6926:B6937">
    <cfRule type="containsBlanks" dxfId="494" priority="495">
      <formula>LEN(TRIM(B6926))=0</formula>
    </cfRule>
  </conditionalFormatting>
  <conditionalFormatting sqref="B6938:B6949">
    <cfRule type="containsBlanks" dxfId="493" priority="494">
      <formula>LEN(TRIM(B6938))=0</formula>
    </cfRule>
  </conditionalFormatting>
  <conditionalFormatting sqref="B6950:B6961">
    <cfRule type="containsBlanks" dxfId="492" priority="493">
      <formula>LEN(TRIM(B6950))=0</formula>
    </cfRule>
  </conditionalFormatting>
  <conditionalFormatting sqref="B6962:B7001">
    <cfRule type="containsBlanks" dxfId="491" priority="492">
      <formula>LEN(TRIM(B6962))=0</formula>
    </cfRule>
  </conditionalFormatting>
  <conditionalFormatting sqref="B7002:B7026">
    <cfRule type="containsBlanks" dxfId="490" priority="491">
      <formula>LEN(TRIM(B7002))=0</formula>
    </cfRule>
  </conditionalFormatting>
  <conditionalFormatting sqref="B7027:B7066">
    <cfRule type="containsBlanks" dxfId="489" priority="490">
      <formula>LEN(TRIM(B7027))=0</formula>
    </cfRule>
  </conditionalFormatting>
  <conditionalFormatting sqref="B7067:B7107">
    <cfRule type="containsBlanks" dxfId="488" priority="489">
      <formula>LEN(TRIM(B7067))=0</formula>
    </cfRule>
  </conditionalFormatting>
  <conditionalFormatting sqref="B7108:B7148">
    <cfRule type="containsBlanks" dxfId="487" priority="488">
      <formula>LEN(TRIM(B7108))=0</formula>
    </cfRule>
  </conditionalFormatting>
  <conditionalFormatting sqref="B7149:B7188">
    <cfRule type="containsBlanks" dxfId="486" priority="487">
      <formula>LEN(TRIM(B7149))=0</formula>
    </cfRule>
  </conditionalFormatting>
  <conditionalFormatting sqref="B7189:B7229">
    <cfRule type="containsBlanks" dxfId="485" priority="486">
      <formula>LEN(TRIM(B7189))=0</formula>
    </cfRule>
  </conditionalFormatting>
  <conditionalFormatting sqref="B7230:B7269">
    <cfRule type="containsBlanks" dxfId="484" priority="485">
      <formula>LEN(TRIM(B7230))=0</formula>
    </cfRule>
  </conditionalFormatting>
  <conditionalFormatting sqref="B7270:B7294">
    <cfRule type="containsBlanks" dxfId="483" priority="484">
      <formula>LEN(TRIM(B7270))=0</formula>
    </cfRule>
  </conditionalFormatting>
  <conditionalFormatting sqref="B7295:B7298">
    <cfRule type="containsBlanks" dxfId="482" priority="483">
      <formula>LEN(TRIM(B7295))=0</formula>
    </cfRule>
  </conditionalFormatting>
  <conditionalFormatting sqref="B7299:B7336">
    <cfRule type="containsBlanks" dxfId="481" priority="482">
      <formula>LEN(TRIM(B7299))=0</formula>
    </cfRule>
  </conditionalFormatting>
  <conditionalFormatting sqref="B7337:B7378">
    <cfRule type="containsBlanks" dxfId="480" priority="481">
      <formula>LEN(TRIM(B7337))=0</formula>
    </cfRule>
  </conditionalFormatting>
  <conditionalFormatting sqref="B7379:B7403">
    <cfRule type="containsBlanks" dxfId="479" priority="480">
      <formula>LEN(TRIM(B7379))=0</formula>
    </cfRule>
  </conditionalFormatting>
  <conditionalFormatting sqref="B7404:B7429">
    <cfRule type="containsBlanks" dxfId="478" priority="479">
      <formula>LEN(TRIM(B7404))=0</formula>
    </cfRule>
  </conditionalFormatting>
  <conditionalFormatting sqref="B7430:B7433">
    <cfRule type="containsBlanks" dxfId="477" priority="478">
      <formula>LEN(TRIM(B7430))=0</formula>
    </cfRule>
  </conditionalFormatting>
  <conditionalFormatting sqref="B7434:B7474">
    <cfRule type="containsBlanks" dxfId="476" priority="477">
      <formula>LEN(TRIM(B7434))=0</formula>
    </cfRule>
  </conditionalFormatting>
  <conditionalFormatting sqref="B7475:B7515">
    <cfRule type="containsBlanks" dxfId="475" priority="476">
      <formula>LEN(TRIM(B7475))=0</formula>
    </cfRule>
  </conditionalFormatting>
  <conditionalFormatting sqref="B7516:B7556">
    <cfRule type="containsBlanks" dxfId="474" priority="475">
      <formula>LEN(TRIM(B7516))=0</formula>
    </cfRule>
  </conditionalFormatting>
  <conditionalFormatting sqref="B7557:B7597">
    <cfRule type="containsBlanks" dxfId="473" priority="474">
      <formula>LEN(TRIM(B7557))=0</formula>
    </cfRule>
  </conditionalFormatting>
  <conditionalFormatting sqref="B7598:B7607">
    <cfRule type="containsBlanks" dxfId="472" priority="473">
      <formula>LEN(TRIM(B7598))=0</formula>
    </cfRule>
  </conditionalFormatting>
  <conditionalFormatting sqref="B7608:B7609">
    <cfRule type="containsBlanks" dxfId="471" priority="472">
      <formula>LEN(TRIM(B7608))=0</formula>
    </cfRule>
  </conditionalFormatting>
  <conditionalFormatting sqref="B7610:B7630">
    <cfRule type="containsBlanks" dxfId="470" priority="471">
      <formula>LEN(TRIM(B7610))=0</formula>
    </cfRule>
  </conditionalFormatting>
  <conditionalFormatting sqref="B7631:B7670">
    <cfRule type="containsBlanks" dxfId="469" priority="470">
      <formula>LEN(TRIM(B7631))=0</formula>
    </cfRule>
  </conditionalFormatting>
  <conditionalFormatting sqref="B7671:B7697">
    <cfRule type="containsBlanks" dxfId="468" priority="469">
      <formula>LEN(TRIM(B7671))=0</formula>
    </cfRule>
  </conditionalFormatting>
  <conditionalFormatting sqref="B7698:B7737">
    <cfRule type="containsBlanks" dxfId="467" priority="468">
      <formula>LEN(TRIM(B7698))=0</formula>
    </cfRule>
  </conditionalFormatting>
  <conditionalFormatting sqref="B7738:B7749">
    <cfRule type="containsBlanks" dxfId="466" priority="467">
      <formula>LEN(TRIM(B7738))=0</formula>
    </cfRule>
  </conditionalFormatting>
  <conditionalFormatting sqref="B7750:B7753">
    <cfRule type="containsBlanks" dxfId="465" priority="466">
      <formula>LEN(TRIM(B7750))=0</formula>
    </cfRule>
  </conditionalFormatting>
  <conditionalFormatting sqref="B7754:B7759">
    <cfRule type="containsBlanks" dxfId="464" priority="465">
      <formula>LEN(TRIM(B7754))=0</formula>
    </cfRule>
  </conditionalFormatting>
  <conditionalFormatting sqref="B7760:B7767">
    <cfRule type="containsBlanks" dxfId="463" priority="464">
      <formula>LEN(TRIM(B7760))=0</formula>
    </cfRule>
  </conditionalFormatting>
  <conditionalFormatting sqref="B7768:B7807">
    <cfRule type="containsBlanks" dxfId="462" priority="463">
      <formula>LEN(TRIM(B7768))=0</formula>
    </cfRule>
  </conditionalFormatting>
  <conditionalFormatting sqref="B7808:B7847">
    <cfRule type="containsBlanks" dxfId="461" priority="462">
      <formula>LEN(TRIM(B7808))=0</formula>
    </cfRule>
  </conditionalFormatting>
  <conditionalFormatting sqref="B7848:B7887">
    <cfRule type="containsBlanks" dxfId="460" priority="461">
      <formula>LEN(TRIM(B7848))=0</formula>
    </cfRule>
  </conditionalFormatting>
  <conditionalFormatting sqref="B7888:B7925">
    <cfRule type="containsBlanks" dxfId="459" priority="460">
      <formula>LEN(TRIM(B7888))=0</formula>
    </cfRule>
  </conditionalFormatting>
  <conditionalFormatting sqref="B7926:B7950">
    <cfRule type="containsBlanks" dxfId="458" priority="459">
      <formula>LEN(TRIM(B7926))=0</formula>
    </cfRule>
  </conditionalFormatting>
  <conditionalFormatting sqref="B7951:B7973">
    <cfRule type="containsBlanks" dxfId="457" priority="458">
      <formula>LEN(TRIM(B7951))=0</formula>
    </cfRule>
  </conditionalFormatting>
  <conditionalFormatting sqref="B7974:B7998">
    <cfRule type="containsBlanks" dxfId="456" priority="457">
      <formula>LEN(TRIM(B7974))=0</formula>
    </cfRule>
  </conditionalFormatting>
  <conditionalFormatting sqref="B7999:B8038">
    <cfRule type="containsBlanks" dxfId="455" priority="456">
      <formula>LEN(TRIM(B7999))=0</formula>
    </cfRule>
  </conditionalFormatting>
  <conditionalFormatting sqref="B8039:B8079">
    <cfRule type="containsBlanks" dxfId="454" priority="455">
      <formula>LEN(TRIM(B8039))=0</formula>
    </cfRule>
  </conditionalFormatting>
  <conditionalFormatting sqref="B8080:B8119">
    <cfRule type="containsBlanks" dxfId="453" priority="454">
      <formula>LEN(TRIM(B8080))=0</formula>
    </cfRule>
  </conditionalFormatting>
  <conditionalFormatting sqref="B8120:B8160">
    <cfRule type="containsBlanks" dxfId="452" priority="453">
      <formula>LEN(TRIM(B8120))=0</formula>
    </cfRule>
  </conditionalFormatting>
  <conditionalFormatting sqref="B8161:B8201">
    <cfRule type="containsBlanks" dxfId="451" priority="452">
      <formula>LEN(TRIM(B8161))=0</formula>
    </cfRule>
  </conditionalFormatting>
  <conditionalFormatting sqref="B8202:B8243">
    <cfRule type="containsBlanks" dxfId="450" priority="451">
      <formula>LEN(TRIM(B8202))=0</formula>
    </cfRule>
  </conditionalFormatting>
  <conditionalFormatting sqref="B8244:B8267">
    <cfRule type="containsBlanks" dxfId="449" priority="450">
      <formula>LEN(TRIM(B8244))=0</formula>
    </cfRule>
  </conditionalFormatting>
  <conditionalFormatting sqref="B8268:B8308">
    <cfRule type="containsBlanks" dxfId="448" priority="449">
      <formula>LEN(TRIM(B8268))=0</formula>
    </cfRule>
  </conditionalFormatting>
  <conditionalFormatting sqref="B8309:B8349">
    <cfRule type="containsBlanks" dxfId="447" priority="448">
      <formula>LEN(TRIM(B8309))=0</formula>
    </cfRule>
  </conditionalFormatting>
  <conditionalFormatting sqref="B8350:B8390">
    <cfRule type="containsBlanks" dxfId="446" priority="447">
      <formula>LEN(TRIM(B8350))=0</formula>
    </cfRule>
  </conditionalFormatting>
  <conditionalFormatting sqref="B8391:B8421">
    <cfRule type="containsBlanks" dxfId="445" priority="446">
      <formula>LEN(TRIM(B8391))=0</formula>
    </cfRule>
  </conditionalFormatting>
  <conditionalFormatting sqref="B8422:B8461">
    <cfRule type="containsBlanks" dxfId="444" priority="445">
      <formula>LEN(TRIM(B8422))=0</formula>
    </cfRule>
  </conditionalFormatting>
  <conditionalFormatting sqref="B8462:B8503">
    <cfRule type="containsBlanks" dxfId="443" priority="444">
      <formula>LEN(TRIM(B8462))=0</formula>
    </cfRule>
  </conditionalFormatting>
  <conditionalFormatting sqref="B8504:B8544">
    <cfRule type="containsBlanks" dxfId="442" priority="443">
      <formula>LEN(TRIM(B8504))=0</formula>
    </cfRule>
  </conditionalFormatting>
  <conditionalFormatting sqref="B8545:B8585">
    <cfRule type="containsBlanks" dxfId="441" priority="442">
      <formula>LEN(TRIM(B8545))=0</formula>
    </cfRule>
  </conditionalFormatting>
  <conditionalFormatting sqref="B8586">
    <cfRule type="containsBlanks" dxfId="440" priority="441">
      <formula>LEN(TRIM(B8586))=0</formula>
    </cfRule>
  </conditionalFormatting>
  <conditionalFormatting sqref="B8587:B8627">
    <cfRule type="containsBlanks" dxfId="439" priority="440">
      <formula>LEN(TRIM(B8587))=0</formula>
    </cfRule>
  </conditionalFormatting>
  <conditionalFormatting sqref="B8628:B8668">
    <cfRule type="containsBlanks" dxfId="438" priority="439">
      <formula>LEN(TRIM(B8628))=0</formula>
    </cfRule>
  </conditionalFormatting>
  <conditionalFormatting sqref="B8669:B8709">
    <cfRule type="containsBlanks" dxfId="437" priority="438">
      <formula>LEN(TRIM(B8669))=0</formula>
    </cfRule>
  </conditionalFormatting>
  <conditionalFormatting sqref="B8751:B8790">
    <cfRule type="containsBlanks" dxfId="436" priority="436">
      <formula>LEN(TRIM(B8751))=0</formula>
    </cfRule>
  </conditionalFormatting>
  <conditionalFormatting sqref="B8710:B8750">
    <cfRule type="containsBlanks" dxfId="435" priority="437">
      <formula>LEN(TRIM(B8710))=0</formula>
    </cfRule>
  </conditionalFormatting>
  <conditionalFormatting sqref="B8791:B8816">
    <cfRule type="containsBlanks" dxfId="434" priority="435">
      <formula>LEN(TRIM(B8791))=0</formula>
    </cfRule>
  </conditionalFormatting>
  <conditionalFormatting sqref="B8817:B8823">
    <cfRule type="containsBlanks" dxfId="433" priority="434">
      <formula>LEN(TRIM(B8817))=0</formula>
    </cfRule>
  </conditionalFormatting>
  <conditionalFormatting sqref="B8824:B8841">
    <cfRule type="containsBlanks" dxfId="432" priority="433">
      <formula>LEN(TRIM(B8824))=0</formula>
    </cfRule>
  </conditionalFormatting>
  <conditionalFormatting sqref="B8842:B8847">
    <cfRule type="containsBlanks" dxfId="431" priority="432">
      <formula>LEN(TRIM(B8842))=0</formula>
    </cfRule>
  </conditionalFormatting>
  <conditionalFormatting sqref="B8848:B8887">
    <cfRule type="containsBlanks" dxfId="430" priority="431">
      <formula>LEN(TRIM(B8848))=0</formula>
    </cfRule>
  </conditionalFormatting>
  <conditionalFormatting sqref="B8888:B8898">
    <cfRule type="containsBlanks" dxfId="429" priority="430">
      <formula>LEN(TRIM(B8888))=0</formula>
    </cfRule>
  </conditionalFormatting>
  <conditionalFormatting sqref="B8899:B8938">
    <cfRule type="containsBlanks" dxfId="428" priority="429">
      <formula>LEN(TRIM(B8899))=0</formula>
    </cfRule>
  </conditionalFormatting>
  <conditionalFormatting sqref="B8939:B8979">
    <cfRule type="containsBlanks" dxfId="427" priority="428">
      <formula>LEN(TRIM(B8939))=0</formula>
    </cfRule>
  </conditionalFormatting>
  <conditionalFormatting sqref="B8980:B9020">
    <cfRule type="containsBlanks" dxfId="426" priority="427">
      <formula>LEN(TRIM(B8980))=0</formula>
    </cfRule>
  </conditionalFormatting>
  <conditionalFormatting sqref="B9021:B9061">
    <cfRule type="containsBlanks" dxfId="425" priority="426">
      <formula>LEN(TRIM(B9021))=0</formula>
    </cfRule>
  </conditionalFormatting>
  <conditionalFormatting sqref="B9062:B9063">
    <cfRule type="containsBlanks" dxfId="424" priority="425">
      <formula>LEN(TRIM(B9062))=0</formula>
    </cfRule>
  </conditionalFormatting>
  <conditionalFormatting sqref="B9064:B9065">
    <cfRule type="containsBlanks" dxfId="423" priority="424">
      <formula>LEN(TRIM(B9064))=0</formula>
    </cfRule>
  </conditionalFormatting>
  <conditionalFormatting sqref="B9066:B9105">
    <cfRule type="containsBlanks" dxfId="422" priority="423">
      <formula>LEN(TRIM(B9066))=0</formula>
    </cfRule>
  </conditionalFormatting>
  <conditionalFormatting sqref="B9106:B9131">
    <cfRule type="containsBlanks" dxfId="421" priority="422">
      <formula>LEN(TRIM(B9106))=0</formula>
    </cfRule>
  </conditionalFormatting>
  <conditionalFormatting sqref="B9132:B9172">
    <cfRule type="containsBlanks" dxfId="420" priority="421">
      <formula>LEN(TRIM(B9132))=0</formula>
    </cfRule>
  </conditionalFormatting>
  <conditionalFormatting sqref="B9173:B9197">
    <cfRule type="containsBlanks" dxfId="419" priority="420">
      <formula>LEN(TRIM(B9173))=0</formula>
    </cfRule>
  </conditionalFormatting>
  <conditionalFormatting sqref="B9198:B9239">
    <cfRule type="containsBlanks" dxfId="418" priority="419">
      <formula>LEN(TRIM(B9198))=0</formula>
    </cfRule>
  </conditionalFormatting>
  <conditionalFormatting sqref="B9240:B9276">
    <cfRule type="containsBlanks" dxfId="417" priority="418">
      <formula>LEN(TRIM(B9240))=0</formula>
    </cfRule>
  </conditionalFormatting>
  <conditionalFormatting sqref="B9277:B9318">
    <cfRule type="containsBlanks" dxfId="416" priority="417">
      <formula>LEN(TRIM(B9277))=0</formula>
    </cfRule>
  </conditionalFormatting>
  <conditionalFormatting sqref="B9319:B9358">
    <cfRule type="containsBlanks" dxfId="415" priority="416">
      <formula>LEN(TRIM(B9319))=0</formula>
    </cfRule>
  </conditionalFormatting>
  <conditionalFormatting sqref="B9359:B9399">
    <cfRule type="containsBlanks" dxfId="414" priority="415">
      <formula>LEN(TRIM(B9359))=0</formula>
    </cfRule>
  </conditionalFormatting>
  <conditionalFormatting sqref="B9400:B9425">
    <cfRule type="containsBlanks" dxfId="413" priority="414">
      <formula>LEN(TRIM(B9400))=0</formula>
    </cfRule>
  </conditionalFormatting>
  <conditionalFormatting sqref="B9426:B9465">
    <cfRule type="containsBlanks" dxfId="412" priority="413">
      <formula>LEN(TRIM(B9426))=0</formula>
    </cfRule>
  </conditionalFormatting>
  <conditionalFormatting sqref="B9466:B9506">
    <cfRule type="containsBlanks" dxfId="411" priority="412">
      <formula>LEN(TRIM(B9466))=0</formula>
    </cfRule>
  </conditionalFormatting>
  <conditionalFormatting sqref="B9507:B9526">
    <cfRule type="containsBlanks" dxfId="410" priority="411">
      <formula>LEN(TRIM(B9507))=0</formula>
    </cfRule>
  </conditionalFormatting>
  <conditionalFormatting sqref="B9527:B9537">
    <cfRule type="containsBlanks" dxfId="409" priority="410">
      <formula>LEN(TRIM(B9527))=0</formula>
    </cfRule>
  </conditionalFormatting>
  <conditionalFormatting sqref="B9538:B9578">
    <cfRule type="containsBlanks" dxfId="408" priority="409">
      <formula>LEN(TRIM(B9538))=0</formula>
    </cfRule>
  </conditionalFormatting>
  <conditionalFormatting sqref="B9579:B9587">
    <cfRule type="containsBlanks" dxfId="407" priority="408">
      <formula>LEN(TRIM(B9579))=0</formula>
    </cfRule>
  </conditionalFormatting>
  <conditionalFormatting sqref="B9588:B9628">
    <cfRule type="containsBlanks" dxfId="406" priority="407">
      <formula>LEN(TRIM(B9588))=0</formula>
    </cfRule>
  </conditionalFormatting>
  <conditionalFormatting sqref="B9629:B9669">
    <cfRule type="containsBlanks" dxfId="405" priority="406">
      <formula>LEN(TRIM(B9629))=0</formula>
    </cfRule>
  </conditionalFormatting>
  <conditionalFormatting sqref="B9670:B9710">
    <cfRule type="containsBlanks" dxfId="404" priority="405">
      <formula>LEN(TRIM(B9670))=0</formula>
    </cfRule>
  </conditionalFormatting>
  <conditionalFormatting sqref="B9711:B9751">
    <cfRule type="containsBlanks" dxfId="403" priority="404">
      <formula>LEN(TRIM(B9711))=0</formula>
    </cfRule>
  </conditionalFormatting>
  <conditionalFormatting sqref="B9752:B9792">
    <cfRule type="containsBlanks" dxfId="402" priority="403">
      <formula>LEN(TRIM(B9752))=0</formula>
    </cfRule>
  </conditionalFormatting>
  <conditionalFormatting sqref="B9793:B9832">
    <cfRule type="containsBlanks" dxfId="401" priority="402">
      <formula>LEN(TRIM(B9793))=0</formula>
    </cfRule>
  </conditionalFormatting>
  <conditionalFormatting sqref="B9833:B9854">
    <cfRule type="containsBlanks" dxfId="400" priority="401">
      <formula>LEN(TRIM(B9833))=0</formula>
    </cfRule>
  </conditionalFormatting>
  <conditionalFormatting sqref="B9855:B9894">
    <cfRule type="containsBlanks" dxfId="399" priority="400">
      <formula>LEN(TRIM(B9855))=0</formula>
    </cfRule>
  </conditionalFormatting>
  <conditionalFormatting sqref="B9895:B9934">
    <cfRule type="containsBlanks" dxfId="398" priority="399">
      <formula>LEN(TRIM(B9895))=0</formula>
    </cfRule>
  </conditionalFormatting>
  <conditionalFormatting sqref="B9935:B9977">
    <cfRule type="containsBlanks" dxfId="397" priority="398">
      <formula>LEN(TRIM(B9935))=0</formula>
    </cfRule>
  </conditionalFormatting>
  <conditionalFormatting sqref="B9978:B10017">
    <cfRule type="containsBlanks" dxfId="396" priority="397">
      <formula>LEN(TRIM(B9978))=0</formula>
    </cfRule>
  </conditionalFormatting>
  <conditionalFormatting sqref="B10018:B10060">
    <cfRule type="containsBlanks" dxfId="395" priority="396">
      <formula>LEN(TRIM(B10018))=0</formula>
    </cfRule>
  </conditionalFormatting>
  <conditionalFormatting sqref="B10061:B10078">
    <cfRule type="containsBlanks" dxfId="394" priority="395">
      <formula>LEN(TRIM(B10061))=0</formula>
    </cfRule>
  </conditionalFormatting>
  <conditionalFormatting sqref="B10079:B10104">
    <cfRule type="containsBlanks" dxfId="393" priority="394">
      <formula>LEN(TRIM(B10079))=0</formula>
    </cfRule>
  </conditionalFormatting>
  <conditionalFormatting sqref="B10105:B10130">
    <cfRule type="containsBlanks" dxfId="392" priority="393">
      <formula>LEN(TRIM(B10105))=0</formula>
    </cfRule>
  </conditionalFormatting>
  <conditionalFormatting sqref="B10131:B10172">
    <cfRule type="containsBlanks" dxfId="391" priority="392">
      <formula>LEN(TRIM(B10131))=0</formula>
    </cfRule>
  </conditionalFormatting>
  <conditionalFormatting sqref="B10173:B10215">
    <cfRule type="containsBlanks" dxfId="390" priority="391">
      <formula>LEN(TRIM(B10173))=0</formula>
    </cfRule>
  </conditionalFormatting>
  <conditionalFormatting sqref="B10216:B10239">
    <cfRule type="containsBlanks" dxfId="389" priority="390">
      <formula>LEN(TRIM(B10216))=0</formula>
    </cfRule>
  </conditionalFormatting>
  <conditionalFormatting sqref="B10240:B10265">
    <cfRule type="containsBlanks" dxfId="388" priority="389">
      <formula>LEN(TRIM(B10240))=0</formula>
    </cfRule>
  </conditionalFormatting>
  <conditionalFormatting sqref="B10266:B10291">
    <cfRule type="containsBlanks" dxfId="387" priority="388">
      <formula>LEN(TRIM(B10266))=0</formula>
    </cfRule>
  </conditionalFormatting>
  <conditionalFormatting sqref="B10292:B10317">
    <cfRule type="containsBlanks" dxfId="386" priority="387">
      <formula>LEN(TRIM(B10292))=0</formula>
    </cfRule>
  </conditionalFormatting>
  <conditionalFormatting sqref="B10318:B10343">
    <cfRule type="containsBlanks" dxfId="385" priority="386">
      <formula>LEN(TRIM(B10318))=0</formula>
    </cfRule>
  </conditionalFormatting>
  <conditionalFormatting sqref="B10344:B10369">
    <cfRule type="containsBlanks" dxfId="384" priority="385">
      <formula>LEN(TRIM(B10344))=0</formula>
    </cfRule>
  </conditionalFormatting>
  <conditionalFormatting sqref="B10370:B10410">
    <cfRule type="containsBlanks" dxfId="383" priority="384">
      <formula>LEN(TRIM(B10370))=0</formula>
    </cfRule>
  </conditionalFormatting>
  <conditionalFormatting sqref="B10411:B10420">
    <cfRule type="containsBlanks" dxfId="382" priority="383">
      <formula>LEN(TRIM(B10411))=0</formula>
    </cfRule>
  </conditionalFormatting>
  <conditionalFormatting sqref="B10421:B10430">
    <cfRule type="containsBlanks" dxfId="381" priority="382">
      <formula>LEN(TRIM(B10421))=0</formula>
    </cfRule>
  </conditionalFormatting>
  <conditionalFormatting sqref="B10431:B10440">
    <cfRule type="containsBlanks" dxfId="380" priority="381">
      <formula>LEN(TRIM(B10431))=0</formula>
    </cfRule>
  </conditionalFormatting>
  <conditionalFormatting sqref="B10441:B10466">
    <cfRule type="containsBlanks" dxfId="379" priority="380">
      <formula>LEN(TRIM(B10441))=0</formula>
    </cfRule>
  </conditionalFormatting>
  <conditionalFormatting sqref="B10467:B10491">
    <cfRule type="containsBlanks" dxfId="378" priority="379">
      <formula>LEN(TRIM(B10467))=0</formula>
    </cfRule>
  </conditionalFormatting>
  <conditionalFormatting sqref="B10492:B10497">
    <cfRule type="containsBlanks" dxfId="377" priority="378">
      <formula>LEN(TRIM(B10492))=0</formula>
    </cfRule>
  </conditionalFormatting>
  <conditionalFormatting sqref="B10498:B10516">
    <cfRule type="containsBlanks" dxfId="376" priority="377">
      <formula>LEN(TRIM(B10498))=0</formula>
    </cfRule>
  </conditionalFormatting>
  <conditionalFormatting sqref="B10517:B10522">
    <cfRule type="containsBlanks" dxfId="375" priority="376">
      <formula>LEN(TRIM(B10517))=0</formula>
    </cfRule>
  </conditionalFormatting>
  <conditionalFormatting sqref="B10523:B10546">
    <cfRule type="containsBlanks" dxfId="374" priority="375">
      <formula>LEN(TRIM(B10523))=0</formula>
    </cfRule>
  </conditionalFormatting>
  <conditionalFormatting sqref="B10547:B10571">
    <cfRule type="containsBlanks" dxfId="373" priority="374">
      <formula>LEN(TRIM(B10547))=0</formula>
    </cfRule>
  </conditionalFormatting>
  <conditionalFormatting sqref="B10572:B10594">
    <cfRule type="containsBlanks" dxfId="372" priority="373">
      <formula>LEN(TRIM(B10572))=0</formula>
    </cfRule>
  </conditionalFormatting>
  <conditionalFormatting sqref="B10595:B10617">
    <cfRule type="containsBlanks" dxfId="371" priority="372">
      <formula>LEN(TRIM(B10595))=0</formula>
    </cfRule>
  </conditionalFormatting>
  <conditionalFormatting sqref="B10618:B10640">
    <cfRule type="containsBlanks" dxfId="370" priority="371">
      <formula>LEN(TRIM(B10618))=0</formula>
    </cfRule>
  </conditionalFormatting>
  <conditionalFormatting sqref="C653:C674">
    <cfRule type="containsBlanks" dxfId="369" priority="370">
      <formula>LEN(TRIM(C653))=0</formula>
    </cfRule>
  </conditionalFormatting>
  <conditionalFormatting sqref="C675:C696">
    <cfRule type="containsBlanks" dxfId="368" priority="369">
      <formula>LEN(TRIM(C675))=0</formula>
    </cfRule>
  </conditionalFormatting>
  <conditionalFormatting sqref="C697:C734">
    <cfRule type="containsBlanks" dxfId="367" priority="368">
      <formula>LEN(TRIM(C697))=0</formula>
    </cfRule>
  </conditionalFormatting>
  <conditionalFormatting sqref="C735:C759">
    <cfRule type="containsBlanks" dxfId="366" priority="367">
      <formula>LEN(TRIM(C735))=0</formula>
    </cfRule>
  </conditionalFormatting>
  <conditionalFormatting sqref="C760:C763">
    <cfRule type="containsBlanks" dxfId="365" priority="366">
      <formula>LEN(TRIM(C760))=0</formula>
    </cfRule>
  </conditionalFormatting>
  <conditionalFormatting sqref="C764:C787">
    <cfRule type="containsBlanks" dxfId="364" priority="365">
      <formula>LEN(TRIM(C764))=0</formula>
    </cfRule>
  </conditionalFormatting>
  <conditionalFormatting sqref="C788:C799">
    <cfRule type="containsBlanks" dxfId="363" priority="364">
      <formula>LEN(TRIM(C788))=0</formula>
    </cfRule>
  </conditionalFormatting>
  <conditionalFormatting sqref="C800:C811">
    <cfRule type="containsBlanks" dxfId="362" priority="363">
      <formula>LEN(TRIM(C800))=0</formula>
    </cfRule>
  </conditionalFormatting>
  <conditionalFormatting sqref="C812:C847">
    <cfRule type="containsBlanks" dxfId="361" priority="362">
      <formula>LEN(TRIM(C812))=0</formula>
    </cfRule>
  </conditionalFormatting>
  <conditionalFormatting sqref="C848:C860">
    <cfRule type="containsBlanks" dxfId="360" priority="361">
      <formula>LEN(TRIM(C848))=0</formula>
    </cfRule>
  </conditionalFormatting>
  <conditionalFormatting sqref="C861:C901">
    <cfRule type="containsBlanks" dxfId="359" priority="360">
      <formula>LEN(TRIM(C861))=0</formula>
    </cfRule>
  </conditionalFormatting>
  <conditionalFormatting sqref="C902:C921">
    <cfRule type="containsBlanks" dxfId="358" priority="359">
      <formula>LEN(TRIM(C902))=0</formula>
    </cfRule>
  </conditionalFormatting>
  <conditionalFormatting sqref="C922:C962">
    <cfRule type="containsBlanks" dxfId="357" priority="358">
      <formula>LEN(TRIM(C922))=0</formula>
    </cfRule>
  </conditionalFormatting>
  <conditionalFormatting sqref="C963:C1003">
    <cfRule type="containsBlanks" dxfId="356" priority="357">
      <formula>LEN(TRIM(C963))=0</formula>
    </cfRule>
  </conditionalFormatting>
  <conditionalFormatting sqref="C1004:C1043">
    <cfRule type="containsBlanks" dxfId="355" priority="356">
      <formula>LEN(TRIM(C1004))=0</formula>
    </cfRule>
  </conditionalFormatting>
  <conditionalFormatting sqref="C1044:C1084">
    <cfRule type="containsBlanks" dxfId="354" priority="355">
      <formula>LEN(TRIM(C1044))=0</formula>
    </cfRule>
  </conditionalFormatting>
  <conditionalFormatting sqref="C1085:C1108">
    <cfRule type="containsBlanks" dxfId="353" priority="354">
      <formula>LEN(TRIM(C1085))=0</formula>
    </cfRule>
  </conditionalFormatting>
  <conditionalFormatting sqref="C1109:C1132">
    <cfRule type="containsBlanks" dxfId="352" priority="353">
      <formula>LEN(TRIM(C1109))=0</formula>
    </cfRule>
  </conditionalFormatting>
  <conditionalFormatting sqref="C1133:C1156">
    <cfRule type="containsBlanks" dxfId="351" priority="352">
      <formula>LEN(TRIM(C1133))=0</formula>
    </cfRule>
  </conditionalFormatting>
  <conditionalFormatting sqref="C1157:C1181">
    <cfRule type="containsBlanks" dxfId="350" priority="351">
      <formula>LEN(TRIM(C1157))=0</formula>
    </cfRule>
  </conditionalFormatting>
  <conditionalFormatting sqref="C1182:C1205">
    <cfRule type="containsBlanks" dxfId="349" priority="350">
      <formula>LEN(TRIM(C1182))=0</formula>
    </cfRule>
  </conditionalFormatting>
  <conditionalFormatting sqref="C1206:C1246">
    <cfRule type="containsBlanks" dxfId="348" priority="349">
      <formula>LEN(TRIM(C1206))=0</formula>
    </cfRule>
  </conditionalFormatting>
  <conditionalFormatting sqref="C1247:C1262">
    <cfRule type="containsBlanks" dxfId="347" priority="348">
      <formula>LEN(TRIM(C1247))=0</formula>
    </cfRule>
  </conditionalFormatting>
  <conditionalFormatting sqref="C1263:C1287">
    <cfRule type="containsBlanks" dxfId="346" priority="347">
      <formula>LEN(TRIM(C1263))=0</formula>
    </cfRule>
  </conditionalFormatting>
  <conditionalFormatting sqref="C1288:C1311">
    <cfRule type="containsBlanks" dxfId="345" priority="346">
      <formula>LEN(TRIM(C1288))=0</formula>
    </cfRule>
  </conditionalFormatting>
  <conditionalFormatting sqref="C1312:C1327">
    <cfRule type="containsBlanks" dxfId="344" priority="345">
      <formula>LEN(TRIM(C1312))=0</formula>
    </cfRule>
  </conditionalFormatting>
  <conditionalFormatting sqref="C1328:C1343">
    <cfRule type="containsBlanks" dxfId="343" priority="344">
      <formula>LEN(TRIM(C1328))=0</formula>
    </cfRule>
  </conditionalFormatting>
  <conditionalFormatting sqref="C1344:C1359">
    <cfRule type="containsBlanks" dxfId="342" priority="343">
      <formula>LEN(TRIM(C1344))=0</formula>
    </cfRule>
  </conditionalFormatting>
  <conditionalFormatting sqref="C1360:C1399">
    <cfRule type="containsBlanks" dxfId="341" priority="342">
      <formula>LEN(TRIM(C1360))=0</formula>
    </cfRule>
  </conditionalFormatting>
  <conditionalFormatting sqref="C1400:C1440">
    <cfRule type="containsBlanks" dxfId="340" priority="341">
      <formula>LEN(TRIM(C1400))=0</formula>
    </cfRule>
  </conditionalFormatting>
  <conditionalFormatting sqref="C1441:C1463">
    <cfRule type="containsBlanks" dxfId="339" priority="340">
      <formula>LEN(TRIM(C1441))=0</formula>
    </cfRule>
  </conditionalFormatting>
  <conditionalFormatting sqref="C1464:C1504">
    <cfRule type="containsBlanks" dxfId="338" priority="339">
      <formula>LEN(TRIM(C1464))=0</formula>
    </cfRule>
  </conditionalFormatting>
  <conditionalFormatting sqref="C1505:C1529">
    <cfRule type="containsBlanks" dxfId="337" priority="338">
      <formula>LEN(TRIM(C1505))=0</formula>
    </cfRule>
  </conditionalFormatting>
  <conditionalFormatting sqref="C1530:C1568">
    <cfRule type="containsBlanks" dxfId="336" priority="337">
      <formula>LEN(TRIM(C1530))=0</formula>
    </cfRule>
  </conditionalFormatting>
  <conditionalFormatting sqref="C1569:C1608">
    <cfRule type="containsBlanks" dxfId="335" priority="336">
      <formula>LEN(TRIM(C1569))=0</formula>
    </cfRule>
  </conditionalFormatting>
  <conditionalFormatting sqref="C1609:C1648">
    <cfRule type="containsBlanks" dxfId="334" priority="335">
      <formula>LEN(TRIM(C1609))=0</formula>
    </cfRule>
  </conditionalFormatting>
  <conditionalFormatting sqref="C1649:C1666">
    <cfRule type="containsBlanks" dxfId="333" priority="334">
      <formula>LEN(TRIM(C1649))=0</formula>
    </cfRule>
  </conditionalFormatting>
  <conditionalFormatting sqref="C1667:C1684">
    <cfRule type="containsBlanks" dxfId="332" priority="333">
      <formula>LEN(TRIM(C1667))=0</formula>
    </cfRule>
  </conditionalFormatting>
  <conditionalFormatting sqref="C1685:C1712">
    <cfRule type="containsBlanks" dxfId="331" priority="332">
      <formula>LEN(TRIM(C1685))=0</formula>
    </cfRule>
  </conditionalFormatting>
  <conditionalFormatting sqref="C1713:C1735">
    <cfRule type="containsBlanks" dxfId="330" priority="331">
      <formula>LEN(TRIM(C1713))=0</formula>
    </cfRule>
  </conditionalFormatting>
  <conditionalFormatting sqref="C1736:C1759">
    <cfRule type="containsBlanks" dxfId="329" priority="330">
      <formula>LEN(TRIM(C1736))=0</formula>
    </cfRule>
  </conditionalFormatting>
  <conditionalFormatting sqref="C1760:C1798">
    <cfRule type="containsBlanks" dxfId="328" priority="329">
      <formula>LEN(TRIM(C1760))=0</formula>
    </cfRule>
  </conditionalFormatting>
  <conditionalFormatting sqref="C1799:C1807">
    <cfRule type="containsBlanks" dxfId="327" priority="328">
      <formula>LEN(TRIM(C1799))=0</formula>
    </cfRule>
  </conditionalFormatting>
  <conditionalFormatting sqref="C1808:C1816">
    <cfRule type="containsBlanks" dxfId="326" priority="327">
      <formula>LEN(TRIM(C1808))=0</formula>
    </cfRule>
  </conditionalFormatting>
  <conditionalFormatting sqref="C1817:C1824">
    <cfRule type="containsBlanks" dxfId="325" priority="326">
      <formula>LEN(TRIM(C1817))=0</formula>
    </cfRule>
  </conditionalFormatting>
  <conditionalFormatting sqref="C1825:C1834">
    <cfRule type="containsBlanks" dxfId="324" priority="325">
      <formula>LEN(TRIM(C1825))=0</formula>
    </cfRule>
  </conditionalFormatting>
  <conditionalFormatting sqref="C1835:C1858">
    <cfRule type="containsBlanks" dxfId="323" priority="324">
      <formula>LEN(TRIM(C1835))=0</formula>
    </cfRule>
  </conditionalFormatting>
  <conditionalFormatting sqref="C1859:C1871">
    <cfRule type="containsBlanks" dxfId="322" priority="323">
      <formula>LEN(TRIM(C1859))=0</formula>
    </cfRule>
  </conditionalFormatting>
  <conditionalFormatting sqref="C1872:C1897">
    <cfRule type="containsBlanks" dxfId="321" priority="322">
      <formula>LEN(TRIM(C1872))=0</formula>
    </cfRule>
  </conditionalFormatting>
  <conditionalFormatting sqref="C1898:C1922">
    <cfRule type="containsBlanks" dxfId="320" priority="321">
      <formula>LEN(TRIM(C1898))=0</formula>
    </cfRule>
  </conditionalFormatting>
  <conditionalFormatting sqref="C1923:C1947">
    <cfRule type="containsBlanks" dxfId="319" priority="320">
      <formula>LEN(TRIM(C1923))=0</formula>
    </cfRule>
  </conditionalFormatting>
  <conditionalFormatting sqref="C1948:C1970">
    <cfRule type="containsBlanks" dxfId="318" priority="319">
      <formula>LEN(TRIM(C1948))=0</formula>
    </cfRule>
  </conditionalFormatting>
  <conditionalFormatting sqref="C1971:C1982">
    <cfRule type="containsBlanks" dxfId="317" priority="318">
      <formula>LEN(TRIM(C1971))=0</formula>
    </cfRule>
  </conditionalFormatting>
  <conditionalFormatting sqref="C1983:C1986">
    <cfRule type="containsBlanks" dxfId="316" priority="317">
      <formula>LEN(TRIM(C1983))=0</formula>
    </cfRule>
  </conditionalFormatting>
  <conditionalFormatting sqref="C1987:C2004">
    <cfRule type="containsBlanks" dxfId="315" priority="316">
      <formula>LEN(TRIM(C1987))=0</formula>
    </cfRule>
  </conditionalFormatting>
  <conditionalFormatting sqref="C2005:C2011">
    <cfRule type="containsBlanks" dxfId="314" priority="315">
      <formula>LEN(TRIM(C2005))=0</formula>
    </cfRule>
  </conditionalFormatting>
  <conditionalFormatting sqref="C2012:C2049">
    <cfRule type="containsBlanks" dxfId="313" priority="314">
      <formula>LEN(TRIM(C2012))=0</formula>
    </cfRule>
  </conditionalFormatting>
  <conditionalFormatting sqref="C2050:C2057">
    <cfRule type="containsBlanks" dxfId="312" priority="313">
      <formula>LEN(TRIM(C2050))=0</formula>
    </cfRule>
  </conditionalFormatting>
  <conditionalFormatting sqref="C2058:C2081">
    <cfRule type="containsBlanks" dxfId="311" priority="312">
      <formula>LEN(TRIM(C2058))=0</formula>
    </cfRule>
  </conditionalFormatting>
  <conditionalFormatting sqref="C2082:C2120">
    <cfRule type="containsBlanks" dxfId="310" priority="311">
      <formula>LEN(TRIM(C2082))=0</formula>
    </cfRule>
  </conditionalFormatting>
  <conditionalFormatting sqref="C2121:C2136">
    <cfRule type="containsBlanks" dxfId="309" priority="310">
      <formula>LEN(TRIM(C2121))=0</formula>
    </cfRule>
  </conditionalFormatting>
  <conditionalFormatting sqref="C2137:C2138">
    <cfRule type="containsBlanks" dxfId="308" priority="309">
      <formula>LEN(TRIM(C2137))=0</formula>
    </cfRule>
  </conditionalFormatting>
  <conditionalFormatting sqref="C2139:C2146">
    <cfRule type="containsBlanks" dxfId="307" priority="308">
      <formula>LEN(TRIM(C2139))=0</formula>
    </cfRule>
  </conditionalFormatting>
  <conditionalFormatting sqref="C2147:C2164">
    <cfRule type="containsBlanks" dxfId="306" priority="307">
      <formula>LEN(TRIM(C2147))=0</formula>
    </cfRule>
  </conditionalFormatting>
  <conditionalFormatting sqref="C2165:C2168">
    <cfRule type="containsBlanks" dxfId="305" priority="306">
      <formula>LEN(TRIM(C2165))=0</formula>
    </cfRule>
  </conditionalFormatting>
  <conditionalFormatting sqref="C2169:C2186">
    <cfRule type="containsBlanks" dxfId="304" priority="305">
      <formula>LEN(TRIM(C2169))=0</formula>
    </cfRule>
  </conditionalFormatting>
  <conditionalFormatting sqref="C2187:C2224">
    <cfRule type="containsBlanks" dxfId="303" priority="304">
      <formula>LEN(TRIM(C2187))=0</formula>
    </cfRule>
  </conditionalFormatting>
  <conditionalFormatting sqref="C2225:C2248">
    <cfRule type="containsBlanks" dxfId="302" priority="303">
      <formula>LEN(TRIM(C2225))=0</formula>
    </cfRule>
  </conditionalFormatting>
  <conditionalFormatting sqref="C2249:C2286">
    <cfRule type="containsBlanks" dxfId="301" priority="302">
      <formula>LEN(TRIM(C2249))=0</formula>
    </cfRule>
  </conditionalFormatting>
  <conditionalFormatting sqref="C2287:C2311">
    <cfRule type="containsBlanks" dxfId="300" priority="301">
      <formula>LEN(TRIM(C2287))=0</formula>
    </cfRule>
  </conditionalFormatting>
  <conditionalFormatting sqref="C2312:C2349">
    <cfRule type="containsBlanks" dxfId="299" priority="300">
      <formula>LEN(TRIM(C2312))=0</formula>
    </cfRule>
  </conditionalFormatting>
  <conditionalFormatting sqref="C2350:C2355">
    <cfRule type="containsBlanks" dxfId="298" priority="299">
      <formula>LEN(TRIM(C2350))=0</formula>
    </cfRule>
  </conditionalFormatting>
  <conditionalFormatting sqref="C2356:C2361">
    <cfRule type="containsBlanks" dxfId="297" priority="298">
      <formula>LEN(TRIM(C2356))=0</formula>
    </cfRule>
  </conditionalFormatting>
  <conditionalFormatting sqref="C2362:C2384">
    <cfRule type="containsBlanks" dxfId="296" priority="297">
      <formula>LEN(TRIM(C2362))=0</formula>
    </cfRule>
  </conditionalFormatting>
  <conditionalFormatting sqref="C2385:C2425">
    <cfRule type="containsBlanks" dxfId="295" priority="296">
      <formula>LEN(TRIM(C2385))=0</formula>
    </cfRule>
  </conditionalFormatting>
  <conditionalFormatting sqref="C2426:C2467">
    <cfRule type="containsBlanks" dxfId="294" priority="295">
      <formula>LEN(TRIM(C2426))=0</formula>
    </cfRule>
  </conditionalFormatting>
  <conditionalFormatting sqref="C2468:C2491">
    <cfRule type="containsBlanks" dxfId="293" priority="294">
      <formula>LEN(TRIM(C2468))=0</formula>
    </cfRule>
  </conditionalFormatting>
  <conditionalFormatting sqref="C2492:C2514">
    <cfRule type="containsBlanks" dxfId="292" priority="293">
      <formula>LEN(TRIM(C2492))=0</formula>
    </cfRule>
  </conditionalFormatting>
  <conditionalFormatting sqref="C2515:C2555">
    <cfRule type="containsBlanks" dxfId="291" priority="292">
      <formula>LEN(TRIM(C2515))=0</formula>
    </cfRule>
  </conditionalFormatting>
  <conditionalFormatting sqref="C2556:C2569">
    <cfRule type="containsBlanks" dxfId="290" priority="291">
      <formula>LEN(TRIM(C2556))=0</formula>
    </cfRule>
  </conditionalFormatting>
  <conditionalFormatting sqref="C2570:C2612">
    <cfRule type="containsBlanks" dxfId="289" priority="290">
      <formula>LEN(TRIM(C2570))=0</formula>
    </cfRule>
  </conditionalFormatting>
  <conditionalFormatting sqref="C2613:C2637">
    <cfRule type="containsBlanks" dxfId="288" priority="289">
      <formula>LEN(TRIM(C2613))=0</formula>
    </cfRule>
  </conditionalFormatting>
  <conditionalFormatting sqref="C2638:C2677">
    <cfRule type="containsBlanks" dxfId="287" priority="288">
      <formula>LEN(TRIM(C2638))=0</formula>
    </cfRule>
  </conditionalFormatting>
  <conditionalFormatting sqref="C2678:C2697">
    <cfRule type="containsBlanks" dxfId="286" priority="287">
      <formula>LEN(TRIM(C2678))=0</formula>
    </cfRule>
  </conditionalFormatting>
  <conditionalFormatting sqref="C2698:C2717">
    <cfRule type="containsBlanks" dxfId="285" priority="286">
      <formula>LEN(TRIM(C2698))=0</formula>
    </cfRule>
  </conditionalFormatting>
  <conditionalFormatting sqref="C2718:C2737">
    <cfRule type="containsBlanks" dxfId="284" priority="285">
      <formula>LEN(TRIM(C2718))=0</formula>
    </cfRule>
  </conditionalFormatting>
  <conditionalFormatting sqref="C2738:C2763">
    <cfRule type="containsBlanks" dxfId="283" priority="284">
      <formula>LEN(TRIM(C2738))=0</formula>
    </cfRule>
  </conditionalFormatting>
  <conditionalFormatting sqref="C2764:C2786">
    <cfRule type="containsBlanks" dxfId="282" priority="283">
      <formula>LEN(TRIM(C2764))=0</formula>
    </cfRule>
  </conditionalFormatting>
  <conditionalFormatting sqref="C2787:C2826">
    <cfRule type="containsBlanks" dxfId="281" priority="282">
      <formula>LEN(TRIM(C2787))=0</formula>
    </cfRule>
  </conditionalFormatting>
  <conditionalFormatting sqref="C2827:C2828">
    <cfRule type="containsBlanks" dxfId="280" priority="281">
      <formula>LEN(TRIM(C2827))=0</formula>
    </cfRule>
  </conditionalFormatting>
  <conditionalFormatting sqref="C2829:C2839">
    <cfRule type="containsBlanks" dxfId="279" priority="280">
      <formula>LEN(TRIM(C2829))=0</formula>
    </cfRule>
  </conditionalFormatting>
  <conditionalFormatting sqref="C2840:C2864">
    <cfRule type="containsBlanks" dxfId="278" priority="279">
      <formula>LEN(TRIM(C2840))=0</formula>
    </cfRule>
  </conditionalFormatting>
  <conditionalFormatting sqref="C2865:C2879">
    <cfRule type="containsBlanks" dxfId="277" priority="278">
      <formula>LEN(TRIM(C2865))=0</formula>
    </cfRule>
  </conditionalFormatting>
  <conditionalFormatting sqref="C2880:C2894">
    <cfRule type="containsBlanks" dxfId="276" priority="277">
      <formula>LEN(TRIM(C2880))=0</formula>
    </cfRule>
  </conditionalFormatting>
  <conditionalFormatting sqref="C2895:C2920">
    <cfRule type="containsBlanks" dxfId="275" priority="276">
      <formula>LEN(TRIM(C2895))=0</formula>
    </cfRule>
  </conditionalFormatting>
  <conditionalFormatting sqref="C2921:C2929">
    <cfRule type="containsBlanks" dxfId="274" priority="275">
      <formula>LEN(TRIM(C2921))=0</formula>
    </cfRule>
  </conditionalFormatting>
  <conditionalFormatting sqref="C2957:C2965">
    <cfRule type="containsBlanks" dxfId="273" priority="271">
      <formula>LEN(TRIM(C2957))=0</formula>
    </cfRule>
  </conditionalFormatting>
  <conditionalFormatting sqref="C2930:C2938">
    <cfRule type="containsBlanks" dxfId="272" priority="274">
      <formula>LEN(TRIM(C2930))=0</formula>
    </cfRule>
  </conditionalFormatting>
  <conditionalFormatting sqref="C2939:C2947">
    <cfRule type="containsBlanks" dxfId="271" priority="273">
      <formula>LEN(TRIM(C2939))=0</formula>
    </cfRule>
  </conditionalFormatting>
  <conditionalFormatting sqref="C2948:C2956">
    <cfRule type="containsBlanks" dxfId="270" priority="272">
      <formula>LEN(TRIM(C2948))=0</formula>
    </cfRule>
  </conditionalFormatting>
  <conditionalFormatting sqref="C2966:C2983">
    <cfRule type="containsBlanks" dxfId="269" priority="270">
      <formula>LEN(TRIM(C2966))=0</formula>
    </cfRule>
  </conditionalFormatting>
  <conditionalFormatting sqref="C2984:C3024">
    <cfRule type="containsBlanks" dxfId="268" priority="269">
      <formula>LEN(TRIM(C2984))=0</formula>
    </cfRule>
  </conditionalFormatting>
  <conditionalFormatting sqref="C3025:C3064">
    <cfRule type="containsBlanks" dxfId="267" priority="268">
      <formula>LEN(TRIM(C3025))=0</formula>
    </cfRule>
  </conditionalFormatting>
  <conditionalFormatting sqref="C3065:C3089">
    <cfRule type="containsBlanks" dxfId="266" priority="267">
      <formula>LEN(TRIM(C3065))=0</formula>
    </cfRule>
  </conditionalFormatting>
  <conditionalFormatting sqref="C3090:C3113">
    <cfRule type="containsBlanks" dxfId="265" priority="266">
      <formula>LEN(TRIM(C3090))=0</formula>
    </cfRule>
  </conditionalFormatting>
  <conditionalFormatting sqref="C3114:C3138">
    <cfRule type="containsBlanks" dxfId="264" priority="265">
      <formula>LEN(TRIM(C3114))=0</formula>
    </cfRule>
  </conditionalFormatting>
  <conditionalFormatting sqref="C3139:C3140">
    <cfRule type="containsBlanks" dxfId="263" priority="264">
      <formula>LEN(TRIM(C3139))=0</formula>
    </cfRule>
  </conditionalFormatting>
  <conditionalFormatting sqref="C3141:C3150">
    <cfRule type="containsBlanks" dxfId="262" priority="263">
      <formula>LEN(TRIM(C3141))=0</formula>
    </cfRule>
  </conditionalFormatting>
  <conditionalFormatting sqref="C3151:C3159">
    <cfRule type="containsBlanks" dxfId="261" priority="262">
      <formula>LEN(TRIM(C3151))=0</formula>
    </cfRule>
  </conditionalFormatting>
  <conditionalFormatting sqref="C3160:C3169">
    <cfRule type="containsBlanks" dxfId="260" priority="261">
      <formula>LEN(TRIM(C3160))=0</formula>
    </cfRule>
  </conditionalFormatting>
  <conditionalFormatting sqref="C3170:C3189">
    <cfRule type="containsBlanks" dxfId="259" priority="260">
      <formula>LEN(TRIM(C3170))=0</formula>
    </cfRule>
  </conditionalFormatting>
  <conditionalFormatting sqref="C3190:C3230">
    <cfRule type="containsBlanks" dxfId="258" priority="259">
      <formula>LEN(TRIM(C3190))=0</formula>
    </cfRule>
  </conditionalFormatting>
  <conditionalFormatting sqref="C3231:C3270">
    <cfRule type="containsBlanks" dxfId="257" priority="258">
      <formula>LEN(TRIM(C3231))=0</formula>
    </cfRule>
  </conditionalFormatting>
  <conditionalFormatting sqref="C3271:C3274">
    <cfRule type="containsBlanks" dxfId="256" priority="257">
      <formula>LEN(TRIM(C3271))=0</formula>
    </cfRule>
  </conditionalFormatting>
  <conditionalFormatting sqref="C3275:C3313">
    <cfRule type="containsBlanks" dxfId="255" priority="256">
      <formula>LEN(TRIM(C3275))=0</formula>
    </cfRule>
  </conditionalFormatting>
  <conditionalFormatting sqref="C3314:C3336">
    <cfRule type="containsBlanks" dxfId="254" priority="255">
      <formula>LEN(TRIM(C3314))=0</formula>
    </cfRule>
  </conditionalFormatting>
  <conditionalFormatting sqref="C3337:C3358">
    <cfRule type="containsBlanks" dxfId="253" priority="254">
      <formula>LEN(TRIM(C3337))=0</formula>
    </cfRule>
  </conditionalFormatting>
  <conditionalFormatting sqref="C3359:C3399">
    <cfRule type="containsBlanks" dxfId="252" priority="253">
      <formula>LEN(TRIM(C3359))=0</formula>
    </cfRule>
  </conditionalFormatting>
  <conditionalFormatting sqref="C3400:C3419">
    <cfRule type="containsBlanks" dxfId="251" priority="252">
      <formula>LEN(TRIM(C3400))=0</formula>
    </cfRule>
  </conditionalFormatting>
  <conditionalFormatting sqref="C3420:C3439">
    <cfRule type="containsBlanks" dxfId="250" priority="251">
      <formula>LEN(TRIM(C3420))=0</formula>
    </cfRule>
  </conditionalFormatting>
  <conditionalFormatting sqref="C3440:C3479">
    <cfRule type="containsBlanks" dxfId="249" priority="250">
      <formula>LEN(TRIM(C3440))=0</formula>
    </cfRule>
  </conditionalFormatting>
  <conditionalFormatting sqref="C3480:C3520">
    <cfRule type="containsBlanks" dxfId="248" priority="249">
      <formula>LEN(TRIM(C3480))=0</formula>
    </cfRule>
  </conditionalFormatting>
  <conditionalFormatting sqref="C3521:C3560">
    <cfRule type="containsBlanks" dxfId="247" priority="248">
      <formula>LEN(TRIM(C3521))=0</formula>
    </cfRule>
  </conditionalFormatting>
  <conditionalFormatting sqref="C3561:C3569">
    <cfRule type="containsBlanks" dxfId="246" priority="247">
      <formula>LEN(TRIM(C3561))=0</formula>
    </cfRule>
  </conditionalFormatting>
  <conditionalFormatting sqref="C3570:C3578">
    <cfRule type="containsBlanks" dxfId="245" priority="246">
      <formula>LEN(TRIM(C3570))=0</formula>
    </cfRule>
  </conditionalFormatting>
  <conditionalFormatting sqref="C3579:C3585">
    <cfRule type="containsBlanks" dxfId="244" priority="245">
      <formula>LEN(TRIM(C3579))=0</formula>
    </cfRule>
  </conditionalFormatting>
  <conditionalFormatting sqref="C3586:C3626">
    <cfRule type="containsBlanks" dxfId="243" priority="244">
      <formula>LEN(TRIM(C3586))=0</formula>
    </cfRule>
  </conditionalFormatting>
  <conditionalFormatting sqref="C3627:C3667">
    <cfRule type="containsBlanks" dxfId="242" priority="243">
      <formula>LEN(TRIM(C3627))=0</formula>
    </cfRule>
  </conditionalFormatting>
  <conditionalFormatting sqref="C3668:C3707">
    <cfRule type="containsBlanks" dxfId="241" priority="242">
      <formula>LEN(TRIM(C3668))=0</formula>
    </cfRule>
  </conditionalFormatting>
  <conditionalFormatting sqref="C3708:C3714">
    <cfRule type="containsBlanks" dxfId="240" priority="241">
      <formula>LEN(TRIM(C3708))=0</formula>
    </cfRule>
  </conditionalFormatting>
  <conditionalFormatting sqref="C3715:C3721">
    <cfRule type="containsBlanks" dxfId="239" priority="240">
      <formula>LEN(TRIM(C3715))=0</formula>
    </cfRule>
  </conditionalFormatting>
  <conditionalFormatting sqref="C3722:C3735">
    <cfRule type="containsBlanks" dxfId="238" priority="239">
      <formula>LEN(TRIM(C3722))=0</formula>
    </cfRule>
  </conditionalFormatting>
  <conditionalFormatting sqref="C3736:C3748">
    <cfRule type="containsBlanks" dxfId="237" priority="238">
      <formula>LEN(TRIM(C3736))=0</formula>
    </cfRule>
  </conditionalFormatting>
  <conditionalFormatting sqref="C3749:C3789">
    <cfRule type="containsBlanks" dxfId="236" priority="237">
      <formula>LEN(TRIM(C3749))=0</formula>
    </cfRule>
  </conditionalFormatting>
  <conditionalFormatting sqref="C3790:C3830">
    <cfRule type="containsBlanks" dxfId="235" priority="236">
      <formula>LEN(TRIM(C3790))=0</formula>
    </cfRule>
  </conditionalFormatting>
  <conditionalFormatting sqref="C3831:C3871">
    <cfRule type="containsBlanks" dxfId="234" priority="235">
      <formula>LEN(TRIM(C3831))=0</formula>
    </cfRule>
  </conditionalFormatting>
  <conditionalFormatting sqref="C3872:C3873">
    <cfRule type="containsBlanks" dxfId="233" priority="234">
      <formula>LEN(TRIM(C3872))=0</formula>
    </cfRule>
  </conditionalFormatting>
  <conditionalFormatting sqref="C3874:C3914">
    <cfRule type="containsBlanks" dxfId="232" priority="233">
      <formula>LEN(TRIM(C3874))=0</formula>
    </cfRule>
  </conditionalFormatting>
  <conditionalFormatting sqref="C3915:C3938">
    <cfRule type="containsBlanks" dxfId="231" priority="232">
      <formula>LEN(TRIM(C3915))=0</formula>
    </cfRule>
  </conditionalFormatting>
  <conditionalFormatting sqref="C3939:C3977">
    <cfRule type="containsBlanks" dxfId="230" priority="231">
      <formula>LEN(TRIM(C3939))=0</formula>
    </cfRule>
  </conditionalFormatting>
  <conditionalFormatting sqref="C3978:C4018">
    <cfRule type="containsBlanks" dxfId="229" priority="230">
      <formula>LEN(TRIM(C3978))=0</formula>
    </cfRule>
  </conditionalFormatting>
  <conditionalFormatting sqref="C4019:C4044">
    <cfRule type="containsBlanks" dxfId="228" priority="229">
      <formula>LEN(TRIM(C4019))=0</formula>
    </cfRule>
  </conditionalFormatting>
  <conditionalFormatting sqref="C4045:C4084">
    <cfRule type="containsBlanks" dxfId="227" priority="228">
      <formula>LEN(TRIM(C4045))=0</formula>
    </cfRule>
  </conditionalFormatting>
  <conditionalFormatting sqref="C4085:C4125">
    <cfRule type="containsBlanks" dxfId="226" priority="227">
      <formula>LEN(TRIM(C4085))=0</formula>
    </cfRule>
  </conditionalFormatting>
  <conditionalFormatting sqref="C4126:C4167">
    <cfRule type="containsBlanks" dxfId="225" priority="226">
      <formula>LEN(TRIM(C4126))=0</formula>
    </cfRule>
  </conditionalFormatting>
  <conditionalFormatting sqref="C4168:C4208">
    <cfRule type="containsBlanks" dxfId="224" priority="225">
      <formula>LEN(TRIM(C4168))=0</formula>
    </cfRule>
  </conditionalFormatting>
  <conditionalFormatting sqref="C4209:C4249">
    <cfRule type="containsBlanks" dxfId="223" priority="224">
      <formula>LEN(TRIM(C4209))=0</formula>
    </cfRule>
  </conditionalFormatting>
  <conditionalFormatting sqref="C4250:C4290">
    <cfRule type="containsBlanks" dxfId="222" priority="223">
      <formula>LEN(TRIM(C4250))=0</formula>
    </cfRule>
  </conditionalFormatting>
  <conditionalFormatting sqref="C4291:C4331">
    <cfRule type="containsBlanks" dxfId="221" priority="222">
      <formula>LEN(TRIM(C4291))=0</formula>
    </cfRule>
  </conditionalFormatting>
  <conditionalFormatting sqref="C4332:C4343">
    <cfRule type="containsBlanks" dxfId="220" priority="221">
      <formula>LEN(TRIM(C4332))=0</formula>
    </cfRule>
  </conditionalFormatting>
  <conditionalFormatting sqref="C4344:C4366">
    <cfRule type="containsBlanks" dxfId="219" priority="220">
      <formula>LEN(TRIM(C4344))=0</formula>
    </cfRule>
  </conditionalFormatting>
  <conditionalFormatting sqref="C4367:C4406">
    <cfRule type="containsBlanks" dxfId="218" priority="219">
      <formula>LEN(TRIM(C4367))=0</formula>
    </cfRule>
  </conditionalFormatting>
  <conditionalFormatting sqref="C4407:C4429">
    <cfRule type="containsBlanks" dxfId="217" priority="218">
      <formula>LEN(TRIM(C4407))=0</formula>
    </cfRule>
  </conditionalFormatting>
  <conditionalFormatting sqref="C4430:C4452">
    <cfRule type="containsBlanks" dxfId="216" priority="217">
      <formula>LEN(TRIM(C4430))=0</formula>
    </cfRule>
  </conditionalFormatting>
  <conditionalFormatting sqref="C4453:C4475">
    <cfRule type="containsBlanks" dxfId="215" priority="216">
      <formula>LEN(TRIM(C4453))=0</formula>
    </cfRule>
  </conditionalFormatting>
  <conditionalFormatting sqref="C4476:C4477">
    <cfRule type="containsBlanks" dxfId="214" priority="215">
      <formula>LEN(TRIM(C4476))=0</formula>
    </cfRule>
  </conditionalFormatting>
  <conditionalFormatting sqref="C4478:C4517">
    <cfRule type="containsBlanks" dxfId="213" priority="214">
      <formula>LEN(TRIM(C4478))=0</formula>
    </cfRule>
  </conditionalFormatting>
  <conditionalFormatting sqref="C4518:C4535">
    <cfRule type="containsBlanks" dxfId="212" priority="213">
      <formula>LEN(TRIM(C4518))=0</formula>
    </cfRule>
  </conditionalFormatting>
  <conditionalFormatting sqref="C4536:C4547">
    <cfRule type="containsBlanks" dxfId="211" priority="212">
      <formula>LEN(TRIM(C4536))=0</formula>
    </cfRule>
  </conditionalFormatting>
  <conditionalFormatting sqref="C4548:C4587">
    <cfRule type="containsBlanks" dxfId="210" priority="211">
      <formula>LEN(TRIM(C4548))=0</formula>
    </cfRule>
  </conditionalFormatting>
  <conditionalFormatting sqref="C4588:C4628">
    <cfRule type="containsBlanks" dxfId="209" priority="210">
      <formula>LEN(TRIM(C4588))=0</formula>
    </cfRule>
  </conditionalFormatting>
  <conditionalFormatting sqref="C4629:C4669">
    <cfRule type="containsBlanks" dxfId="208" priority="209">
      <formula>LEN(TRIM(C4629))=0</formula>
    </cfRule>
  </conditionalFormatting>
  <conditionalFormatting sqref="C4670:C4695">
    <cfRule type="containsBlanks" dxfId="207" priority="208">
      <formula>LEN(TRIM(C4670))=0</formula>
    </cfRule>
  </conditionalFormatting>
  <conditionalFormatting sqref="C4696:C4735">
    <cfRule type="containsBlanks" dxfId="206" priority="207">
      <formula>LEN(TRIM(C4696))=0</formula>
    </cfRule>
  </conditionalFormatting>
  <conditionalFormatting sqref="C4736:C4741">
    <cfRule type="containsBlanks" dxfId="205" priority="206">
      <formula>LEN(TRIM(C4736))=0</formula>
    </cfRule>
  </conditionalFormatting>
  <conditionalFormatting sqref="C4742:C4747">
    <cfRule type="containsBlanks" dxfId="204" priority="205">
      <formula>LEN(TRIM(C4742))=0</formula>
    </cfRule>
  </conditionalFormatting>
  <conditionalFormatting sqref="C4748:C4762">
    <cfRule type="containsBlanks" dxfId="203" priority="204">
      <formula>LEN(TRIM(C4748))=0</formula>
    </cfRule>
  </conditionalFormatting>
  <conditionalFormatting sqref="C4763:C4789">
    <cfRule type="containsBlanks" dxfId="202" priority="203">
      <formula>LEN(TRIM(C4763))=0</formula>
    </cfRule>
  </conditionalFormatting>
  <conditionalFormatting sqref="C4790:C4814">
    <cfRule type="containsBlanks" dxfId="201" priority="202">
      <formula>LEN(TRIM(C4790))=0</formula>
    </cfRule>
  </conditionalFormatting>
  <conditionalFormatting sqref="C4815:C4839">
    <cfRule type="containsBlanks" dxfId="200" priority="201">
      <formula>LEN(TRIM(C4815))=0</formula>
    </cfRule>
  </conditionalFormatting>
  <conditionalFormatting sqref="C4840:C4879">
    <cfRule type="containsBlanks" dxfId="199" priority="200">
      <formula>LEN(TRIM(C4840))=0</formula>
    </cfRule>
  </conditionalFormatting>
  <conditionalFormatting sqref="C4880:C4905">
    <cfRule type="containsBlanks" dxfId="198" priority="199">
      <formula>LEN(TRIM(C4880))=0</formula>
    </cfRule>
  </conditionalFormatting>
  <conditionalFormatting sqref="C4906:C4930">
    <cfRule type="containsBlanks" dxfId="197" priority="198">
      <formula>LEN(TRIM(C4906))=0</formula>
    </cfRule>
  </conditionalFormatting>
  <conditionalFormatting sqref="C4931:C4956">
    <cfRule type="containsBlanks" dxfId="196" priority="197">
      <formula>LEN(TRIM(C4931))=0</formula>
    </cfRule>
  </conditionalFormatting>
  <conditionalFormatting sqref="C4957:C4966">
    <cfRule type="containsBlanks" dxfId="195" priority="196">
      <formula>LEN(TRIM(C4957))=0</formula>
    </cfRule>
  </conditionalFormatting>
  <conditionalFormatting sqref="C4967:C5006">
    <cfRule type="containsBlanks" dxfId="194" priority="195">
      <formula>LEN(TRIM(C4967))=0</formula>
    </cfRule>
  </conditionalFormatting>
  <conditionalFormatting sqref="C5007:C5046">
    <cfRule type="containsBlanks" dxfId="193" priority="194">
      <formula>LEN(TRIM(C5007))=0</formula>
    </cfRule>
  </conditionalFormatting>
  <conditionalFormatting sqref="C5047:C5087">
    <cfRule type="containsBlanks" dxfId="192" priority="193">
      <formula>LEN(TRIM(C5047))=0</formula>
    </cfRule>
  </conditionalFormatting>
  <conditionalFormatting sqref="C5088:C5127">
    <cfRule type="containsBlanks" dxfId="191" priority="192">
      <formula>LEN(TRIM(C5088))=0</formula>
    </cfRule>
  </conditionalFormatting>
  <conditionalFormatting sqref="C5128:C5137">
    <cfRule type="containsBlanks" dxfId="190" priority="191">
      <formula>LEN(TRIM(C5128))=0</formula>
    </cfRule>
  </conditionalFormatting>
  <conditionalFormatting sqref="C5138:C5146">
    <cfRule type="containsBlanks" dxfId="189" priority="190">
      <formula>LEN(TRIM(C5138))=0</formula>
    </cfRule>
  </conditionalFormatting>
  <conditionalFormatting sqref="C5147:C5148">
    <cfRule type="containsBlanks" dxfId="188" priority="189">
      <formula>LEN(TRIM(C5147))=0</formula>
    </cfRule>
  </conditionalFormatting>
  <conditionalFormatting sqref="C5149:C5154">
    <cfRule type="containsBlanks" dxfId="187" priority="188">
      <formula>LEN(TRIM(C5149))=0</formula>
    </cfRule>
  </conditionalFormatting>
  <conditionalFormatting sqref="C5155:C5163">
    <cfRule type="containsBlanks" dxfId="186" priority="187">
      <formula>LEN(TRIM(C5155))=0</formula>
    </cfRule>
  </conditionalFormatting>
  <conditionalFormatting sqref="C5164:C5187">
    <cfRule type="containsBlanks" dxfId="185" priority="186">
      <formula>LEN(TRIM(C5164))=0</formula>
    </cfRule>
  </conditionalFormatting>
  <conditionalFormatting sqref="C5188:C5228">
    <cfRule type="containsBlanks" dxfId="184" priority="185">
      <formula>LEN(TRIM(C5188))=0</formula>
    </cfRule>
  </conditionalFormatting>
  <conditionalFormatting sqref="C5229:C5253">
    <cfRule type="containsBlanks" dxfId="183" priority="184">
      <formula>LEN(TRIM(C5229))=0</formula>
    </cfRule>
  </conditionalFormatting>
  <conditionalFormatting sqref="C5254:C5255">
    <cfRule type="containsBlanks" dxfId="182" priority="183">
      <formula>LEN(TRIM(C5254))=0</formula>
    </cfRule>
  </conditionalFormatting>
  <conditionalFormatting sqref="C5256:C5295">
    <cfRule type="containsBlanks" dxfId="181" priority="182">
      <formula>LEN(TRIM(C5256))=0</formula>
    </cfRule>
  </conditionalFormatting>
  <conditionalFormatting sqref="C5296:C5321">
    <cfRule type="containsBlanks" dxfId="180" priority="181">
      <formula>LEN(TRIM(C5296))=0</formula>
    </cfRule>
  </conditionalFormatting>
  <conditionalFormatting sqref="C5322:C5359">
    <cfRule type="containsBlanks" dxfId="179" priority="180">
      <formula>LEN(TRIM(C5322))=0</formula>
    </cfRule>
  </conditionalFormatting>
  <conditionalFormatting sqref="C5360:C5387">
    <cfRule type="containsBlanks" dxfId="178" priority="179">
      <formula>LEN(TRIM(C5360))=0</formula>
    </cfRule>
  </conditionalFormatting>
  <conditionalFormatting sqref="C5388:C5428">
    <cfRule type="containsBlanks" dxfId="177" priority="178">
      <formula>LEN(TRIM(C5388))=0</formula>
    </cfRule>
  </conditionalFormatting>
  <conditionalFormatting sqref="C5429:C5448">
    <cfRule type="containsBlanks" dxfId="176" priority="177">
      <formula>LEN(TRIM(C5429))=0</formula>
    </cfRule>
  </conditionalFormatting>
  <conditionalFormatting sqref="C5449:C5472">
    <cfRule type="containsBlanks" dxfId="175" priority="176">
      <formula>LEN(TRIM(C5449))=0</formula>
    </cfRule>
  </conditionalFormatting>
  <conditionalFormatting sqref="C5473:C5512">
    <cfRule type="containsBlanks" dxfId="174" priority="175">
      <formula>LEN(TRIM(C5473))=0</formula>
    </cfRule>
  </conditionalFormatting>
  <conditionalFormatting sqref="C5513:C5553">
    <cfRule type="containsBlanks" dxfId="173" priority="174">
      <formula>LEN(TRIM(C5513))=0</formula>
    </cfRule>
  </conditionalFormatting>
  <conditionalFormatting sqref="C5554:C5594">
    <cfRule type="containsBlanks" dxfId="172" priority="173">
      <formula>LEN(TRIM(C5554))=0</formula>
    </cfRule>
  </conditionalFormatting>
  <conditionalFormatting sqref="C5595:C5635">
    <cfRule type="containsBlanks" dxfId="171" priority="172">
      <formula>LEN(TRIM(C5595))=0</formula>
    </cfRule>
  </conditionalFormatting>
  <conditionalFormatting sqref="C5636:C5674">
    <cfRule type="containsBlanks" dxfId="170" priority="171">
      <formula>LEN(TRIM(C5636))=0</formula>
    </cfRule>
  </conditionalFormatting>
  <conditionalFormatting sqref="C5675:C5713">
    <cfRule type="containsBlanks" dxfId="169" priority="170">
      <formula>LEN(TRIM(C5675))=0</formula>
    </cfRule>
  </conditionalFormatting>
  <conditionalFormatting sqref="C5714:C5738">
    <cfRule type="containsBlanks" dxfId="168" priority="169">
      <formula>LEN(TRIM(C5714))=0</formula>
    </cfRule>
  </conditionalFormatting>
  <conditionalFormatting sqref="C5739:C5763">
    <cfRule type="containsBlanks" dxfId="167" priority="168">
      <formula>LEN(TRIM(C5739))=0</formula>
    </cfRule>
  </conditionalFormatting>
  <conditionalFormatting sqref="C5764:C5804">
    <cfRule type="containsBlanks" dxfId="166" priority="167">
      <formula>LEN(TRIM(C5764))=0</formula>
    </cfRule>
  </conditionalFormatting>
  <conditionalFormatting sqref="C5805:C5829">
    <cfRule type="containsBlanks" dxfId="165" priority="166">
      <formula>LEN(TRIM(C5805))=0</formula>
    </cfRule>
  </conditionalFormatting>
  <conditionalFormatting sqref="C5830:C5855">
    <cfRule type="containsBlanks" dxfId="164" priority="165">
      <formula>LEN(TRIM(C5830))=0</formula>
    </cfRule>
  </conditionalFormatting>
  <conditionalFormatting sqref="C5856:C5893">
    <cfRule type="containsBlanks" dxfId="163" priority="164">
      <formula>LEN(TRIM(C5856))=0</formula>
    </cfRule>
  </conditionalFormatting>
  <conditionalFormatting sqref="C5894:C5918">
    <cfRule type="containsBlanks" dxfId="162" priority="163">
      <formula>LEN(TRIM(C5894))=0</formula>
    </cfRule>
  </conditionalFormatting>
  <conditionalFormatting sqref="C5919:C5944">
    <cfRule type="containsBlanks" dxfId="161" priority="162">
      <formula>LEN(TRIM(C5919))=0</formula>
    </cfRule>
  </conditionalFormatting>
  <conditionalFormatting sqref="C5945:C5969">
    <cfRule type="containsBlanks" dxfId="160" priority="161">
      <formula>LEN(TRIM(C5945))=0</formula>
    </cfRule>
  </conditionalFormatting>
  <conditionalFormatting sqref="C5970:C5993">
    <cfRule type="containsBlanks" dxfId="159" priority="160">
      <formula>LEN(TRIM(C5970))=0</formula>
    </cfRule>
  </conditionalFormatting>
  <conditionalFormatting sqref="C5994:C6011">
    <cfRule type="containsBlanks" dxfId="158" priority="159">
      <formula>LEN(TRIM(C5994))=0</formula>
    </cfRule>
  </conditionalFormatting>
  <conditionalFormatting sqref="C6012:C6037">
    <cfRule type="containsBlanks" dxfId="157" priority="158">
      <formula>LEN(TRIM(C6012))=0</formula>
    </cfRule>
  </conditionalFormatting>
  <conditionalFormatting sqref="C6038:C6044">
    <cfRule type="containsBlanks" dxfId="156" priority="157">
      <formula>LEN(TRIM(C6038))=0</formula>
    </cfRule>
  </conditionalFormatting>
  <conditionalFormatting sqref="C6045:C6070">
    <cfRule type="containsBlanks" dxfId="155" priority="156">
      <formula>LEN(TRIM(C6045))=0</formula>
    </cfRule>
  </conditionalFormatting>
  <conditionalFormatting sqref="C6071:C6096">
    <cfRule type="containsBlanks" dxfId="154" priority="155">
      <formula>LEN(TRIM(C6071))=0</formula>
    </cfRule>
  </conditionalFormatting>
  <conditionalFormatting sqref="C6097:C6136">
    <cfRule type="containsBlanks" dxfId="153" priority="154">
      <formula>LEN(TRIM(C6097))=0</formula>
    </cfRule>
  </conditionalFormatting>
  <conditionalFormatting sqref="C6137:C6162">
    <cfRule type="containsBlanks" dxfId="152" priority="153">
      <formula>LEN(TRIM(C6137))=0</formula>
    </cfRule>
  </conditionalFormatting>
  <conditionalFormatting sqref="C6163:C6189">
    <cfRule type="containsBlanks" dxfId="151" priority="152">
      <formula>LEN(TRIM(C6163))=0</formula>
    </cfRule>
  </conditionalFormatting>
  <conditionalFormatting sqref="C6190:C6216">
    <cfRule type="containsBlanks" dxfId="150" priority="151">
      <formula>LEN(TRIM(C6190))=0</formula>
    </cfRule>
  </conditionalFormatting>
  <conditionalFormatting sqref="C6217:C6240">
    <cfRule type="containsBlanks" dxfId="149" priority="150">
      <formula>LEN(TRIM(C6217))=0</formula>
    </cfRule>
  </conditionalFormatting>
  <conditionalFormatting sqref="C6241:C6257">
    <cfRule type="containsBlanks" dxfId="148" priority="149">
      <formula>LEN(TRIM(C6241))=0</formula>
    </cfRule>
  </conditionalFormatting>
  <conditionalFormatting sqref="C6258:C6267">
    <cfRule type="containsBlanks" dxfId="147" priority="148">
      <formula>LEN(TRIM(C6258))=0</formula>
    </cfRule>
  </conditionalFormatting>
  <conditionalFormatting sqref="C6268:C6276">
    <cfRule type="containsBlanks" dxfId="146" priority="147">
      <formula>LEN(TRIM(C6268))=0</formula>
    </cfRule>
  </conditionalFormatting>
  <conditionalFormatting sqref="C6277:C6299">
    <cfRule type="containsBlanks" dxfId="145" priority="146">
      <formula>LEN(TRIM(C6277))=0</formula>
    </cfRule>
  </conditionalFormatting>
  <conditionalFormatting sqref="C6300:C6338">
    <cfRule type="containsBlanks" dxfId="144" priority="145">
      <formula>LEN(TRIM(C6300))=0</formula>
    </cfRule>
  </conditionalFormatting>
  <conditionalFormatting sqref="C6339:C6377">
    <cfRule type="containsBlanks" dxfId="143" priority="144">
      <formula>LEN(TRIM(C6339))=0</formula>
    </cfRule>
  </conditionalFormatting>
  <conditionalFormatting sqref="C6378:C6414">
    <cfRule type="containsBlanks" dxfId="142" priority="143">
      <formula>LEN(TRIM(C6378))=0</formula>
    </cfRule>
  </conditionalFormatting>
  <conditionalFormatting sqref="C6415:C6451">
    <cfRule type="containsBlanks" dxfId="141" priority="142">
      <formula>LEN(TRIM(C6415))=0</formula>
    </cfRule>
  </conditionalFormatting>
  <conditionalFormatting sqref="C6452:C6489">
    <cfRule type="containsBlanks" dxfId="140" priority="141">
      <formula>LEN(TRIM(C6452))=0</formula>
    </cfRule>
  </conditionalFormatting>
  <conditionalFormatting sqref="C6490:C6501">
    <cfRule type="containsBlanks" dxfId="139" priority="140">
      <formula>LEN(TRIM(C6490))=0</formula>
    </cfRule>
  </conditionalFormatting>
  <conditionalFormatting sqref="C6502:C6542">
    <cfRule type="containsBlanks" dxfId="138" priority="139">
      <formula>LEN(TRIM(C6502))=0</formula>
    </cfRule>
  </conditionalFormatting>
  <conditionalFormatting sqref="C6543:C6582">
    <cfRule type="containsBlanks" dxfId="137" priority="138">
      <formula>LEN(TRIM(C6543))=0</formula>
    </cfRule>
  </conditionalFormatting>
  <conditionalFormatting sqref="C6583:C6623">
    <cfRule type="containsBlanks" dxfId="136" priority="137">
      <formula>LEN(TRIM(C6583))=0</formula>
    </cfRule>
  </conditionalFormatting>
  <conditionalFormatting sqref="C6624:C6649">
    <cfRule type="containsBlanks" dxfId="135" priority="136">
      <formula>LEN(TRIM(C6624))=0</formula>
    </cfRule>
  </conditionalFormatting>
  <conditionalFormatting sqref="C6676:C6701">
    <cfRule type="containsBlanks" dxfId="134" priority="134">
      <formula>LEN(TRIM(C6676))=0</formula>
    </cfRule>
  </conditionalFormatting>
  <conditionalFormatting sqref="C6650:C6675">
    <cfRule type="containsBlanks" dxfId="133" priority="135">
      <formula>LEN(TRIM(C6650))=0</formula>
    </cfRule>
  </conditionalFormatting>
  <conditionalFormatting sqref="C6702:C6726">
    <cfRule type="containsBlanks" dxfId="132" priority="133">
      <formula>LEN(TRIM(C6702))=0</formula>
    </cfRule>
  </conditionalFormatting>
  <conditionalFormatting sqref="C6727">
    <cfRule type="containsBlanks" dxfId="131" priority="132">
      <formula>LEN(TRIM(C6727))=0</formula>
    </cfRule>
  </conditionalFormatting>
  <conditionalFormatting sqref="C6728:C6749">
    <cfRule type="containsBlanks" dxfId="130" priority="131">
      <formula>LEN(TRIM(C6728))=0</formula>
    </cfRule>
  </conditionalFormatting>
  <conditionalFormatting sqref="C6750:C6790">
    <cfRule type="containsBlanks" dxfId="129" priority="130">
      <formula>LEN(TRIM(C6750))=0</formula>
    </cfRule>
  </conditionalFormatting>
  <conditionalFormatting sqref="C6791:C6802">
    <cfRule type="containsBlanks" dxfId="128" priority="129">
      <formula>LEN(TRIM(C6791))=0</formula>
    </cfRule>
  </conditionalFormatting>
  <conditionalFormatting sqref="C6803:C6843">
    <cfRule type="containsBlanks" dxfId="127" priority="128">
      <formula>LEN(TRIM(C6803))=0</formula>
    </cfRule>
  </conditionalFormatting>
  <conditionalFormatting sqref="C6844:C6884">
    <cfRule type="containsBlanks" dxfId="126" priority="127">
      <formula>LEN(TRIM(C6844))=0</formula>
    </cfRule>
  </conditionalFormatting>
  <conditionalFormatting sqref="C6885:C6925">
    <cfRule type="containsBlanks" dxfId="125" priority="126">
      <formula>LEN(TRIM(C6885))=0</formula>
    </cfRule>
  </conditionalFormatting>
  <conditionalFormatting sqref="C6926:C6937">
    <cfRule type="containsBlanks" dxfId="124" priority="125">
      <formula>LEN(TRIM(C6926))=0</formula>
    </cfRule>
  </conditionalFormatting>
  <conditionalFormatting sqref="C6938:C6949">
    <cfRule type="containsBlanks" dxfId="123" priority="124">
      <formula>LEN(TRIM(C6938))=0</formula>
    </cfRule>
  </conditionalFormatting>
  <conditionalFormatting sqref="C6950:C6961">
    <cfRule type="containsBlanks" dxfId="122" priority="123">
      <formula>LEN(TRIM(C6950))=0</formula>
    </cfRule>
  </conditionalFormatting>
  <conditionalFormatting sqref="C6962:C7001">
    <cfRule type="containsBlanks" dxfId="121" priority="122">
      <formula>LEN(TRIM(C6962))=0</formula>
    </cfRule>
  </conditionalFormatting>
  <conditionalFormatting sqref="C7002:C7026">
    <cfRule type="containsBlanks" dxfId="120" priority="121">
      <formula>LEN(TRIM(C7002))=0</formula>
    </cfRule>
  </conditionalFormatting>
  <conditionalFormatting sqref="C7027:C7066">
    <cfRule type="containsBlanks" dxfId="119" priority="120">
      <formula>LEN(TRIM(C7027))=0</formula>
    </cfRule>
  </conditionalFormatting>
  <conditionalFormatting sqref="C7067:C7107">
    <cfRule type="containsBlanks" dxfId="118" priority="119">
      <formula>LEN(TRIM(C7067))=0</formula>
    </cfRule>
  </conditionalFormatting>
  <conditionalFormatting sqref="C7108:C7148">
    <cfRule type="containsBlanks" dxfId="117" priority="118">
      <formula>LEN(TRIM(C7108))=0</formula>
    </cfRule>
  </conditionalFormatting>
  <conditionalFormatting sqref="C7149:C7188">
    <cfRule type="containsBlanks" dxfId="116" priority="117">
      <formula>LEN(TRIM(C7149))=0</formula>
    </cfRule>
  </conditionalFormatting>
  <conditionalFormatting sqref="C7189:C7229">
    <cfRule type="containsBlanks" dxfId="115" priority="116">
      <formula>LEN(TRIM(C7189))=0</formula>
    </cfRule>
  </conditionalFormatting>
  <conditionalFormatting sqref="C7230:C7269">
    <cfRule type="containsBlanks" dxfId="114" priority="115">
      <formula>LEN(TRIM(C7230))=0</formula>
    </cfRule>
  </conditionalFormatting>
  <conditionalFormatting sqref="C7270:C7294">
    <cfRule type="containsBlanks" dxfId="113" priority="114">
      <formula>LEN(TRIM(C7270))=0</formula>
    </cfRule>
  </conditionalFormatting>
  <conditionalFormatting sqref="C7295:C7298">
    <cfRule type="containsBlanks" dxfId="112" priority="113">
      <formula>LEN(TRIM(C7295))=0</formula>
    </cfRule>
  </conditionalFormatting>
  <conditionalFormatting sqref="C7299:C7336">
    <cfRule type="containsBlanks" dxfId="111" priority="112">
      <formula>LEN(TRIM(C7299))=0</formula>
    </cfRule>
  </conditionalFormatting>
  <conditionalFormatting sqref="C7337:C7378">
    <cfRule type="containsBlanks" dxfId="110" priority="111">
      <formula>LEN(TRIM(C7337))=0</formula>
    </cfRule>
  </conditionalFormatting>
  <conditionalFormatting sqref="C7379:C7403">
    <cfRule type="containsBlanks" dxfId="109" priority="110">
      <formula>LEN(TRIM(C7379))=0</formula>
    </cfRule>
  </conditionalFormatting>
  <conditionalFormatting sqref="C7404:C7429">
    <cfRule type="containsBlanks" dxfId="108" priority="109">
      <formula>LEN(TRIM(C7404))=0</formula>
    </cfRule>
  </conditionalFormatting>
  <conditionalFormatting sqref="C7430:C7433">
    <cfRule type="containsBlanks" dxfId="107" priority="108">
      <formula>LEN(TRIM(C7430))=0</formula>
    </cfRule>
  </conditionalFormatting>
  <conditionalFormatting sqref="C7434:C7474">
    <cfRule type="containsBlanks" dxfId="106" priority="107">
      <formula>LEN(TRIM(C7434))=0</formula>
    </cfRule>
  </conditionalFormatting>
  <conditionalFormatting sqref="C7475:C7515">
    <cfRule type="containsBlanks" dxfId="105" priority="106">
      <formula>LEN(TRIM(C7475))=0</formula>
    </cfRule>
  </conditionalFormatting>
  <conditionalFormatting sqref="C7516:C7556">
    <cfRule type="containsBlanks" dxfId="104" priority="105">
      <formula>LEN(TRIM(C7516))=0</formula>
    </cfRule>
  </conditionalFormatting>
  <conditionalFormatting sqref="C7557:C7597">
    <cfRule type="containsBlanks" dxfId="103" priority="104">
      <formula>LEN(TRIM(C7557))=0</formula>
    </cfRule>
  </conditionalFormatting>
  <conditionalFormatting sqref="C7598:C7607">
    <cfRule type="containsBlanks" dxfId="102" priority="103">
      <formula>LEN(TRIM(C7598))=0</formula>
    </cfRule>
  </conditionalFormatting>
  <conditionalFormatting sqref="C7608:C7609">
    <cfRule type="containsBlanks" dxfId="101" priority="102">
      <formula>LEN(TRIM(C7608))=0</formula>
    </cfRule>
  </conditionalFormatting>
  <conditionalFormatting sqref="C7610:C7630">
    <cfRule type="containsBlanks" dxfId="100" priority="101">
      <formula>LEN(TRIM(C7610))=0</formula>
    </cfRule>
  </conditionalFormatting>
  <conditionalFormatting sqref="C7631:C7670">
    <cfRule type="containsBlanks" dxfId="99" priority="100">
      <formula>LEN(TRIM(C7631))=0</formula>
    </cfRule>
  </conditionalFormatting>
  <conditionalFormatting sqref="C7671:C7697">
    <cfRule type="containsBlanks" dxfId="98" priority="99">
      <formula>LEN(TRIM(C7671))=0</formula>
    </cfRule>
  </conditionalFormatting>
  <conditionalFormatting sqref="C7698:C7737">
    <cfRule type="containsBlanks" dxfId="97" priority="98">
      <formula>LEN(TRIM(C7698))=0</formula>
    </cfRule>
  </conditionalFormatting>
  <conditionalFormatting sqref="C7738:C7749">
    <cfRule type="containsBlanks" dxfId="96" priority="97">
      <formula>LEN(TRIM(C7738))=0</formula>
    </cfRule>
  </conditionalFormatting>
  <conditionalFormatting sqref="C7750:C7753">
    <cfRule type="containsBlanks" dxfId="95" priority="96">
      <formula>LEN(TRIM(C7750))=0</formula>
    </cfRule>
  </conditionalFormatting>
  <conditionalFormatting sqref="C7754:C7759">
    <cfRule type="containsBlanks" dxfId="94" priority="95">
      <formula>LEN(TRIM(C7754))=0</formula>
    </cfRule>
  </conditionalFormatting>
  <conditionalFormatting sqref="C7760:C7767">
    <cfRule type="containsBlanks" dxfId="93" priority="94">
      <formula>LEN(TRIM(C7760))=0</formula>
    </cfRule>
  </conditionalFormatting>
  <conditionalFormatting sqref="C7768:C7807">
    <cfRule type="containsBlanks" dxfId="92" priority="93">
      <formula>LEN(TRIM(C7768))=0</formula>
    </cfRule>
  </conditionalFormatting>
  <conditionalFormatting sqref="C7808:C7847">
    <cfRule type="containsBlanks" dxfId="91" priority="92">
      <formula>LEN(TRIM(C7808))=0</formula>
    </cfRule>
  </conditionalFormatting>
  <conditionalFormatting sqref="C7848:C7887">
    <cfRule type="containsBlanks" dxfId="90" priority="91">
      <formula>LEN(TRIM(C7848))=0</formula>
    </cfRule>
  </conditionalFormatting>
  <conditionalFormatting sqref="C7888:C7925">
    <cfRule type="containsBlanks" dxfId="89" priority="90">
      <formula>LEN(TRIM(C7888))=0</formula>
    </cfRule>
  </conditionalFormatting>
  <conditionalFormatting sqref="C7926:C7950">
    <cfRule type="containsBlanks" dxfId="88" priority="89">
      <formula>LEN(TRIM(C7926))=0</formula>
    </cfRule>
  </conditionalFormatting>
  <conditionalFormatting sqref="C7951:C7973">
    <cfRule type="containsBlanks" dxfId="87" priority="88">
      <formula>LEN(TRIM(C7951))=0</formula>
    </cfRule>
  </conditionalFormatting>
  <conditionalFormatting sqref="C7974:C7998">
    <cfRule type="containsBlanks" dxfId="86" priority="87">
      <formula>LEN(TRIM(C7974))=0</formula>
    </cfRule>
  </conditionalFormatting>
  <conditionalFormatting sqref="C7999:C8038">
    <cfRule type="containsBlanks" dxfId="85" priority="86">
      <formula>LEN(TRIM(C7999))=0</formula>
    </cfRule>
  </conditionalFormatting>
  <conditionalFormatting sqref="C8039:C8079">
    <cfRule type="containsBlanks" dxfId="84" priority="85">
      <formula>LEN(TRIM(C8039))=0</formula>
    </cfRule>
  </conditionalFormatting>
  <conditionalFormatting sqref="C8080:C8119">
    <cfRule type="containsBlanks" dxfId="83" priority="84">
      <formula>LEN(TRIM(C8080))=0</formula>
    </cfRule>
  </conditionalFormatting>
  <conditionalFormatting sqref="C8120:C8160">
    <cfRule type="containsBlanks" dxfId="82" priority="83">
      <formula>LEN(TRIM(C8120))=0</formula>
    </cfRule>
  </conditionalFormatting>
  <conditionalFormatting sqref="C8161:C8201">
    <cfRule type="containsBlanks" dxfId="81" priority="82">
      <formula>LEN(TRIM(C8161))=0</formula>
    </cfRule>
  </conditionalFormatting>
  <conditionalFormatting sqref="C8202:C8243">
    <cfRule type="containsBlanks" dxfId="80" priority="81">
      <formula>LEN(TRIM(C8202))=0</formula>
    </cfRule>
  </conditionalFormatting>
  <conditionalFormatting sqref="C8244:C8267">
    <cfRule type="containsBlanks" dxfId="79" priority="80">
      <formula>LEN(TRIM(C8244))=0</formula>
    </cfRule>
  </conditionalFormatting>
  <conditionalFormatting sqref="C8268:C8308">
    <cfRule type="containsBlanks" dxfId="78" priority="79">
      <formula>LEN(TRIM(C8268))=0</formula>
    </cfRule>
  </conditionalFormatting>
  <conditionalFormatting sqref="C8309:C8349">
    <cfRule type="containsBlanks" dxfId="77" priority="78">
      <formula>LEN(TRIM(C8309))=0</formula>
    </cfRule>
  </conditionalFormatting>
  <conditionalFormatting sqref="C8350:C8390">
    <cfRule type="containsBlanks" dxfId="76" priority="77">
      <formula>LEN(TRIM(C8350))=0</formula>
    </cfRule>
  </conditionalFormatting>
  <conditionalFormatting sqref="C8391:C8421">
    <cfRule type="containsBlanks" dxfId="75" priority="76">
      <formula>LEN(TRIM(C8391))=0</formula>
    </cfRule>
  </conditionalFormatting>
  <conditionalFormatting sqref="C8422:C8461">
    <cfRule type="containsBlanks" dxfId="74" priority="75">
      <formula>LEN(TRIM(C8422))=0</formula>
    </cfRule>
  </conditionalFormatting>
  <conditionalFormatting sqref="C8462:C8503">
    <cfRule type="containsBlanks" dxfId="73" priority="74">
      <formula>LEN(TRIM(C8462))=0</formula>
    </cfRule>
  </conditionalFormatting>
  <conditionalFormatting sqref="C8504:C8544">
    <cfRule type="containsBlanks" dxfId="72" priority="73">
      <formula>LEN(TRIM(C8504))=0</formula>
    </cfRule>
  </conditionalFormatting>
  <conditionalFormatting sqref="C8545:C8585">
    <cfRule type="containsBlanks" dxfId="71" priority="72">
      <formula>LEN(TRIM(C8545))=0</formula>
    </cfRule>
  </conditionalFormatting>
  <conditionalFormatting sqref="C8586">
    <cfRule type="containsBlanks" dxfId="70" priority="71">
      <formula>LEN(TRIM(C8586))=0</formula>
    </cfRule>
  </conditionalFormatting>
  <conditionalFormatting sqref="C8587:C8627">
    <cfRule type="containsBlanks" dxfId="69" priority="70">
      <formula>LEN(TRIM(C8587))=0</formula>
    </cfRule>
  </conditionalFormatting>
  <conditionalFormatting sqref="C8628:C8668">
    <cfRule type="containsBlanks" dxfId="68" priority="69">
      <formula>LEN(TRIM(C8628))=0</formula>
    </cfRule>
  </conditionalFormatting>
  <conditionalFormatting sqref="C8669:C8709">
    <cfRule type="containsBlanks" dxfId="67" priority="68">
      <formula>LEN(TRIM(C8669))=0</formula>
    </cfRule>
  </conditionalFormatting>
  <conditionalFormatting sqref="C8751:C8790">
    <cfRule type="containsBlanks" dxfId="66" priority="66">
      <formula>LEN(TRIM(C8751))=0</formula>
    </cfRule>
  </conditionalFormatting>
  <conditionalFormatting sqref="C8710:C8750">
    <cfRule type="containsBlanks" dxfId="65" priority="67">
      <formula>LEN(TRIM(C8710))=0</formula>
    </cfRule>
  </conditionalFormatting>
  <conditionalFormatting sqref="C8791:C8816">
    <cfRule type="containsBlanks" dxfId="64" priority="65">
      <formula>LEN(TRIM(C8791))=0</formula>
    </cfRule>
  </conditionalFormatting>
  <conditionalFormatting sqref="C8817:C8823">
    <cfRule type="containsBlanks" dxfId="63" priority="64">
      <formula>LEN(TRIM(C8817))=0</formula>
    </cfRule>
  </conditionalFormatting>
  <conditionalFormatting sqref="C8824:C8841">
    <cfRule type="containsBlanks" dxfId="62" priority="63">
      <formula>LEN(TRIM(C8824))=0</formula>
    </cfRule>
  </conditionalFormatting>
  <conditionalFormatting sqref="C8842:C8847">
    <cfRule type="containsBlanks" dxfId="61" priority="62">
      <formula>LEN(TRIM(C8842))=0</formula>
    </cfRule>
  </conditionalFormatting>
  <conditionalFormatting sqref="C8848:C8887">
    <cfRule type="containsBlanks" dxfId="60" priority="61">
      <formula>LEN(TRIM(C8848))=0</formula>
    </cfRule>
  </conditionalFormatting>
  <conditionalFormatting sqref="C8888:C8898">
    <cfRule type="containsBlanks" dxfId="59" priority="60">
      <formula>LEN(TRIM(C8888))=0</formula>
    </cfRule>
  </conditionalFormatting>
  <conditionalFormatting sqref="C8899:C8938">
    <cfRule type="containsBlanks" dxfId="58" priority="59">
      <formula>LEN(TRIM(C8899))=0</formula>
    </cfRule>
  </conditionalFormatting>
  <conditionalFormatting sqref="C8939:C8979">
    <cfRule type="containsBlanks" dxfId="57" priority="58">
      <formula>LEN(TRIM(C8939))=0</formula>
    </cfRule>
  </conditionalFormatting>
  <conditionalFormatting sqref="C8980:C9020">
    <cfRule type="containsBlanks" dxfId="56" priority="57">
      <formula>LEN(TRIM(C8980))=0</formula>
    </cfRule>
  </conditionalFormatting>
  <conditionalFormatting sqref="C9021:C9061">
    <cfRule type="containsBlanks" dxfId="55" priority="56">
      <formula>LEN(TRIM(C9021))=0</formula>
    </cfRule>
  </conditionalFormatting>
  <conditionalFormatting sqref="C9062:C9063">
    <cfRule type="containsBlanks" dxfId="54" priority="55">
      <formula>LEN(TRIM(C9062))=0</formula>
    </cfRule>
  </conditionalFormatting>
  <conditionalFormatting sqref="C9064:C9065">
    <cfRule type="containsBlanks" dxfId="53" priority="54">
      <formula>LEN(TRIM(C9064))=0</formula>
    </cfRule>
  </conditionalFormatting>
  <conditionalFormatting sqref="C9066:C9105">
    <cfRule type="containsBlanks" dxfId="52" priority="53">
      <formula>LEN(TRIM(C9066))=0</formula>
    </cfRule>
  </conditionalFormatting>
  <conditionalFormatting sqref="C9106:C9131">
    <cfRule type="containsBlanks" dxfId="51" priority="52">
      <formula>LEN(TRIM(C9106))=0</formula>
    </cfRule>
  </conditionalFormatting>
  <conditionalFormatting sqref="C9132:C9172">
    <cfRule type="containsBlanks" dxfId="50" priority="51">
      <formula>LEN(TRIM(C9132))=0</formula>
    </cfRule>
  </conditionalFormatting>
  <conditionalFormatting sqref="C9173:C9197">
    <cfRule type="containsBlanks" dxfId="49" priority="50">
      <formula>LEN(TRIM(C9173))=0</formula>
    </cfRule>
  </conditionalFormatting>
  <conditionalFormatting sqref="C9198:C9239">
    <cfRule type="containsBlanks" dxfId="48" priority="49">
      <formula>LEN(TRIM(C9198))=0</formula>
    </cfRule>
  </conditionalFormatting>
  <conditionalFormatting sqref="C9240:C9276">
    <cfRule type="containsBlanks" dxfId="47" priority="48">
      <formula>LEN(TRIM(C9240))=0</formula>
    </cfRule>
  </conditionalFormatting>
  <conditionalFormatting sqref="C9277:C9318">
    <cfRule type="containsBlanks" dxfId="46" priority="47">
      <formula>LEN(TRIM(C9277))=0</formula>
    </cfRule>
  </conditionalFormatting>
  <conditionalFormatting sqref="C9319:C9358">
    <cfRule type="containsBlanks" dxfId="45" priority="46">
      <formula>LEN(TRIM(C9319))=0</formula>
    </cfRule>
  </conditionalFormatting>
  <conditionalFormatting sqref="C9359:C9399">
    <cfRule type="containsBlanks" dxfId="44" priority="45">
      <formula>LEN(TRIM(C9359))=0</formula>
    </cfRule>
  </conditionalFormatting>
  <conditionalFormatting sqref="C9400:C9425">
    <cfRule type="containsBlanks" dxfId="43" priority="44">
      <formula>LEN(TRIM(C9400))=0</formula>
    </cfRule>
  </conditionalFormatting>
  <conditionalFormatting sqref="C9426:C9465">
    <cfRule type="containsBlanks" dxfId="42" priority="43">
      <formula>LEN(TRIM(C9426))=0</formula>
    </cfRule>
  </conditionalFormatting>
  <conditionalFormatting sqref="C9466:C9506">
    <cfRule type="containsBlanks" dxfId="41" priority="42">
      <formula>LEN(TRIM(C9466))=0</formula>
    </cfRule>
  </conditionalFormatting>
  <conditionalFormatting sqref="C9507:C9526">
    <cfRule type="containsBlanks" dxfId="40" priority="41">
      <formula>LEN(TRIM(C9507))=0</formula>
    </cfRule>
  </conditionalFormatting>
  <conditionalFormatting sqref="C9527:C9537">
    <cfRule type="containsBlanks" dxfId="39" priority="40">
      <formula>LEN(TRIM(C9527))=0</formula>
    </cfRule>
  </conditionalFormatting>
  <conditionalFormatting sqref="C9538:C9578">
    <cfRule type="containsBlanks" dxfId="38" priority="39">
      <formula>LEN(TRIM(C9538))=0</formula>
    </cfRule>
  </conditionalFormatting>
  <conditionalFormatting sqref="C9579:C9587">
    <cfRule type="containsBlanks" dxfId="37" priority="38">
      <formula>LEN(TRIM(C9579))=0</formula>
    </cfRule>
  </conditionalFormatting>
  <conditionalFormatting sqref="C9588:C9628">
    <cfRule type="containsBlanks" dxfId="36" priority="37">
      <formula>LEN(TRIM(C9588))=0</formula>
    </cfRule>
  </conditionalFormatting>
  <conditionalFormatting sqref="C9629:C9669">
    <cfRule type="containsBlanks" dxfId="35" priority="36">
      <formula>LEN(TRIM(C9629))=0</formula>
    </cfRule>
  </conditionalFormatting>
  <conditionalFormatting sqref="C9670:C9710">
    <cfRule type="containsBlanks" dxfId="34" priority="35">
      <formula>LEN(TRIM(C9670))=0</formula>
    </cfRule>
  </conditionalFormatting>
  <conditionalFormatting sqref="C9711:C9751">
    <cfRule type="containsBlanks" dxfId="33" priority="34">
      <formula>LEN(TRIM(C9711))=0</formula>
    </cfRule>
  </conditionalFormatting>
  <conditionalFormatting sqref="C9752:C9792">
    <cfRule type="containsBlanks" dxfId="32" priority="33">
      <formula>LEN(TRIM(C9752))=0</formula>
    </cfRule>
  </conditionalFormatting>
  <conditionalFormatting sqref="C9793:C9832">
    <cfRule type="containsBlanks" dxfId="31" priority="32">
      <formula>LEN(TRIM(C9793))=0</formula>
    </cfRule>
  </conditionalFormatting>
  <conditionalFormatting sqref="C9833:C9854">
    <cfRule type="containsBlanks" dxfId="30" priority="31">
      <formula>LEN(TRIM(C9833))=0</formula>
    </cfRule>
  </conditionalFormatting>
  <conditionalFormatting sqref="C9855:C9894">
    <cfRule type="containsBlanks" dxfId="29" priority="30">
      <formula>LEN(TRIM(C9855))=0</formula>
    </cfRule>
  </conditionalFormatting>
  <conditionalFormatting sqref="C9895:C9934">
    <cfRule type="containsBlanks" dxfId="28" priority="29">
      <formula>LEN(TRIM(C9895))=0</formula>
    </cfRule>
  </conditionalFormatting>
  <conditionalFormatting sqref="C9935:C9977">
    <cfRule type="containsBlanks" dxfId="27" priority="28">
      <formula>LEN(TRIM(C9935))=0</formula>
    </cfRule>
  </conditionalFormatting>
  <conditionalFormatting sqref="C9978:C10017">
    <cfRule type="containsBlanks" dxfId="26" priority="27">
      <formula>LEN(TRIM(C9978))=0</formula>
    </cfRule>
  </conditionalFormatting>
  <conditionalFormatting sqref="C10018:C10060">
    <cfRule type="containsBlanks" dxfId="25" priority="26">
      <formula>LEN(TRIM(C10018))=0</formula>
    </cfRule>
  </conditionalFormatting>
  <conditionalFormatting sqref="C10061:C10078">
    <cfRule type="containsBlanks" dxfId="24" priority="25">
      <formula>LEN(TRIM(C10061))=0</formula>
    </cfRule>
  </conditionalFormatting>
  <conditionalFormatting sqref="C10079:C10104">
    <cfRule type="containsBlanks" dxfId="23" priority="24">
      <formula>LEN(TRIM(C10079))=0</formula>
    </cfRule>
  </conditionalFormatting>
  <conditionalFormatting sqref="C10105:C10130">
    <cfRule type="containsBlanks" dxfId="22" priority="23">
      <formula>LEN(TRIM(C10105))=0</formula>
    </cfRule>
  </conditionalFormatting>
  <conditionalFormatting sqref="C10131:C10172">
    <cfRule type="containsBlanks" dxfId="21" priority="22">
      <formula>LEN(TRIM(C10131))=0</formula>
    </cfRule>
  </conditionalFormatting>
  <conditionalFormatting sqref="C10173:C10215">
    <cfRule type="containsBlanks" dxfId="20" priority="21">
      <formula>LEN(TRIM(C10173))=0</formula>
    </cfRule>
  </conditionalFormatting>
  <conditionalFormatting sqref="C10216:C10239">
    <cfRule type="containsBlanks" dxfId="19" priority="20">
      <formula>LEN(TRIM(C10216))=0</formula>
    </cfRule>
  </conditionalFormatting>
  <conditionalFormatting sqref="C10240:C10265">
    <cfRule type="containsBlanks" dxfId="18" priority="19">
      <formula>LEN(TRIM(C10240))=0</formula>
    </cfRule>
  </conditionalFormatting>
  <conditionalFormatting sqref="C10266:C10291">
    <cfRule type="containsBlanks" dxfId="17" priority="18">
      <formula>LEN(TRIM(C10266))=0</formula>
    </cfRule>
  </conditionalFormatting>
  <conditionalFormatting sqref="C10292:C10317">
    <cfRule type="containsBlanks" dxfId="16" priority="17">
      <formula>LEN(TRIM(C10292))=0</formula>
    </cfRule>
  </conditionalFormatting>
  <conditionalFormatting sqref="C10318:C10343">
    <cfRule type="containsBlanks" dxfId="15" priority="16">
      <formula>LEN(TRIM(C10318))=0</formula>
    </cfRule>
  </conditionalFormatting>
  <conditionalFormatting sqref="C10344:C10369">
    <cfRule type="containsBlanks" dxfId="14" priority="15">
      <formula>LEN(TRIM(C10344))=0</formula>
    </cfRule>
  </conditionalFormatting>
  <conditionalFormatting sqref="C10370:C10410">
    <cfRule type="containsBlanks" dxfId="13" priority="14">
      <formula>LEN(TRIM(C10370))=0</formula>
    </cfRule>
  </conditionalFormatting>
  <conditionalFormatting sqref="C10411:C10420">
    <cfRule type="containsBlanks" dxfId="12" priority="13">
      <formula>LEN(TRIM(C10411))=0</formula>
    </cfRule>
  </conditionalFormatting>
  <conditionalFormatting sqref="C10421:C10430">
    <cfRule type="containsBlanks" dxfId="11" priority="12">
      <formula>LEN(TRIM(C10421))=0</formula>
    </cfRule>
  </conditionalFormatting>
  <conditionalFormatting sqref="C10431:C10440">
    <cfRule type="containsBlanks" dxfId="10" priority="11">
      <formula>LEN(TRIM(C10431))=0</formula>
    </cfRule>
  </conditionalFormatting>
  <conditionalFormatting sqref="C10441:C10466">
    <cfRule type="containsBlanks" dxfId="9" priority="10">
      <formula>LEN(TRIM(C10441))=0</formula>
    </cfRule>
  </conditionalFormatting>
  <conditionalFormatting sqref="C10467:C10491">
    <cfRule type="containsBlanks" dxfId="8" priority="9">
      <formula>LEN(TRIM(C10467))=0</formula>
    </cfRule>
  </conditionalFormatting>
  <conditionalFormatting sqref="C10492:C10497">
    <cfRule type="containsBlanks" dxfId="7" priority="8">
      <formula>LEN(TRIM(C10492))=0</formula>
    </cfRule>
  </conditionalFormatting>
  <conditionalFormatting sqref="C10498:C10516">
    <cfRule type="containsBlanks" dxfId="6" priority="7">
      <formula>LEN(TRIM(C10498))=0</formula>
    </cfRule>
  </conditionalFormatting>
  <conditionalFormatting sqref="C10517:C10522">
    <cfRule type="containsBlanks" dxfId="5" priority="6">
      <formula>LEN(TRIM(C10517))=0</formula>
    </cfRule>
  </conditionalFormatting>
  <conditionalFormatting sqref="C10523:C10546">
    <cfRule type="containsBlanks" dxfId="4" priority="5">
      <formula>LEN(TRIM(C10523))=0</formula>
    </cfRule>
  </conditionalFormatting>
  <conditionalFormatting sqref="C10547:C10571">
    <cfRule type="containsBlanks" dxfId="3" priority="4">
      <formula>LEN(TRIM(C10547))=0</formula>
    </cfRule>
  </conditionalFormatting>
  <conditionalFormatting sqref="C10572:C10594">
    <cfRule type="containsBlanks" dxfId="2" priority="3">
      <formula>LEN(TRIM(C10572))=0</formula>
    </cfRule>
  </conditionalFormatting>
  <conditionalFormatting sqref="C10595:C10617">
    <cfRule type="containsBlanks" dxfId="1" priority="2">
      <formula>LEN(TRIM(C10595))=0</formula>
    </cfRule>
  </conditionalFormatting>
  <conditionalFormatting sqref="C10618:C10640">
    <cfRule type="containsBlanks" dxfId="0" priority="1">
      <formula>LEN(TRIM(C10618))=0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S1_Monitoring_data</vt:lpstr>
      <vt:lpstr>S2_BS</vt:lpstr>
      <vt:lpstr>S2_BP</vt:lpstr>
      <vt:lpstr>S2_BB</vt:lpstr>
      <vt:lpstr>S2_SK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Garrison</dc:creator>
  <cp:lastModifiedBy>Francisco Nascimento</cp:lastModifiedBy>
  <dcterms:created xsi:type="dcterms:W3CDTF">2020-03-28T13:10:40Z</dcterms:created>
  <dcterms:modified xsi:type="dcterms:W3CDTF">2020-10-21T14:32:36Z</dcterms:modified>
</cp:coreProperties>
</file>