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ropbox\Publica\Cursos\Análisis de datos e incertidumbre de medición para Meteorología\Hojas\"/>
    </mc:Choice>
  </mc:AlternateContent>
  <xr:revisionPtr revIDLastSave="0" documentId="13_ncr:1_{B50C1238-F83D-4717-8DA7-DFE7747ADAB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Datos" sheetId="20" r:id="rId1"/>
    <sheet name="Estadísticas" sheetId="17" r:id="rId2"/>
    <sheet name="Incertidumbre" sheetId="16" r:id="rId3"/>
  </sheets>
  <definedNames>
    <definedName name="C_">#REF!</definedName>
    <definedName name="s">#REF!</definedName>
    <definedName name="solver_eng" localSheetId="0" hidden="1">1</definedName>
    <definedName name="solver_eng" localSheetId="1" hidden="1">1</definedName>
    <definedName name="solver_eng" localSheetId="2" hidden="1">1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um" localSheetId="0" hidden="1">0</definedName>
    <definedName name="solver_num" localSheetId="1" hidden="1">0</definedName>
    <definedName name="solver_num" localSheetId="2" hidden="1">0</definedName>
    <definedName name="solver_opt" localSheetId="0" hidden="1">Datos!#REF!</definedName>
    <definedName name="solver_opt" localSheetId="1" hidden="1">Estadísticas!#REF!</definedName>
    <definedName name="solver_opt" localSheetId="2" hidden="1">Incertidumbre!#REF!</definedName>
    <definedName name="solver_typ" localSheetId="0" hidden="1">1</definedName>
    <definedName name="solver_typ" localSheetId="1" hidden="1">1</definedName>
    <definedName name="solver_typ" localSheetId="2" hidden="1">1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er" localSheetId="0" hidden="1">3</definedName>
    <definedName name="solver_ver" localSheetId="1" hidden="1">3</definedName>
    <definedName name="solver_ver" localSheetId="2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2" i="16" l="1"/>
  <c r="J21" i="16"/>
  <c r="J20" i="16"/>
  <c r="J19" i="16"/>
  <c r="J18" i="16"/>
  <c r="J17" i="16"/>
  <c r="J16" i="16"/>
  <c r="J15" i="16"/>
  <c r="J14" i="16"/>
  <c r="H5" i="16"/>
  <c r="G5" i="16"/>
  <c r="C11" i="16" l="1"/>
  <c r="C29" i="16" s="1"/>
  <c r="B29" i="16"/>
  <c r="B30" i="16"/>
  <c r="F4" i="17" l="1"/>
  <c r="B22" i="16" l="1"/>
  <c r="B40" i="16" s="1"/>
  <c r="B21" i="16"/>
  <c r="B39" i="16" s="1"/>
  <c r="B20" i="16"/>
  <c r="B38" i="16" s="1"/>
  <c r="B19" i="16"/>
  <c r="B37" i="16" s="1"/>
  <c r="B18" i="16"/>
  <c r="B36" i="16" s="1"/>
  <c r="B17" i="16"/>
  <c r="B35" i="16" s="1"/>
  <c r="B16" i="16"/>
  <c r="B34" i="16" s="1"/>
  <c r="B15" i="16"/>
  <c r="B33" i="16" s="1"/>
  <c r="B14" i="16"/>
  <c r="B32" i="16" s="1"/>
  <c r="B13" i="16"/>
  <c r="B31" i="16" s="1"/>
  <c r="D684" i="17"/>
  <c r="D683" i="17"/>
  <c r="D682" i="17"/>
  <c r="D681" i="17"/>
  <c r="D680" i="17"/>
  <c r="D679" i="17"/>
  <c r="D678" i="17"/>
  <c r="D677" i="17"/>
  <c r="D676" i="17"/>
  <c r="D675" i="17"/>
  <c r="D674" i="17"/>
  <c r="D673" i="17"/>
  <c r="D672" i="17"/>
  <c r="D671" i="17"/>
  <c r="D670" i="17"/>
  <c r="D669" i="17"/>
  <c r="D668" i="17"/>
  <c r="D667" i="17"/>
  <c r="D666" i="17"/>
  <c r="D665" i="17"/>
  <c r="D664" i="17"/>
  <c r="D663" i="17"/>
  <c r="D662" i="17"/>
  <c r="D661" i="17"/>
  <c r="D660" i="17"/>
  <c r="D659" i="17"/>
  <c r="D658" i="17"/>
  <c r="D657" i="17"/>
  <c r="D656" i="17"/>
  <c r="D655" i="17"/>
  <c r="D654" i="17"/>
  <c r="D653" i="17"/>
  <c r="D652" i="17"/>
  <c r="D651" i="17"/>
  <c r="D650" i="17"/>
  <c r="D649" i="17"/>
  <c r="D648" i="17"/>
  <c r="D647" i="17"/>
  <c r="D646" i="17"/>
  <c r="D645" i="17"/>
  <c r="D644" i="17"/>
  <c r="D643" i="17"/>
  <c r="D642" i="17"/>
  <c r="D641" i="17"/>
  <c r="D640" i="17"/>
  <c r="D639" i="17"/>
  <c r="D638" i="17"/>
  <c r="D637" i="17"/>
  <c r="D636" i="17"/>
  <c r="D635" i="17"/>
  <c r="D634" i="17"/>
  <c r="D633" i="17"/>
  <c r="D632" i="17"/>
  <c r="D631" i="17"/>
  <c r="D630" i="17"/>
  <c r="D629" i="17"/>
  <c r="D628" i="17"/>
  <c r="D627" i="17"/>
  <c r="D626" i="17"/>
  <c r="D625" i="17"/>
  <c r="D624" i="17"/>
  <c r="D623" i="17"/>
  <c r="D622" i="17"/>
  <c r="D621" i="17"/>
  <c r="D620" i="17"/>
  <c r="D619" i="17"/>
  <c r="D618" i="17"/>
  <c r="D617" i="17"/>
  <c r="D616" i="17"/>
  <c r="D615" i="17"/>
  <c r="D614" i="17"/>
  <c r="D613" i="17"/>
  <c r="D612" i="17"/>
  <c r="D611" i="17"/>
  <c r="D610" i="17"/>
  <c r="D609" i="17"/>
  <c r="D608" i="17"/>
  <c r="D607" i="17"/>
  <c r="D606" i="17"/>
  <c r="D605" i="17"/>
  <c r="D604" i="17"/>
  <c r="D603" i="17"/>
  <c r="D602" i="17"/>
  <c r="D601" i="17"/>
  <c r="D600" i="17"/>
  <c r="D599" i="17"/>
  <c r="D598" i="17"/>
  <c r="D597" i="17"/>
  <c r="D596" i="17"/>
  <c r="D595" i="17"/>
  <c r="D594" i="17"/>
  <c r="D593" i="17"/>
  <c r="D592" i="17"/>
  <c r="D591" i="17"/>
  <c r="D590" i="17"/>
  <c r="D589" i="17"/>
  <c r="D588" i="17"/>
  <c r="D587" i="17"/>
  <c r="D586" i="17"/>
  <c r="D585" i="17"/>
  <c r="D584" i="17"/>
  <c r="D583" i="17"/>
  <c r="D582" i="17"/>
  <c r="D581" i="17"/>
  <c r="D580" i="17"/>
  <c r="D579" i="17"/>
  <c r="D578" i="17"/>
  <c r="D577" i="17"/>
  <c r="D576" i="17"/>
  <c r="D575" i="17"/>
  <c r="D574" i="17"/>
  <c r="D573" i="17"/>
  <c r="D572" i="17"/>
  <c r="D571" i="17"/>
  <c r="D570" i="17"/>
  <c r="D569" i="17"/>
  <c r="D568" i="17"/>
  <c r="D567" i="17"/>
  <c r="D566" i="17"/>
  <c r="D565" i="17"/>
  <c r="D564" i="17"/>
  <c r="D563" i="17"/>
  <c r="D562" i="17"/>
  <c r="D561" i="17"/>
  <c r="D560" i="17"/>
  <c r="D559" i="17"/>
  <c r="D558" i="17"/>
  <c r="D557" i="17"/>
  <c r="D556" i="17"/>
  <c r="D555" i="17"/>
  <c r="D554" i="17"/>
  <c r="D553" i="17"/>
  <c r="D552" i="17"/>
  <c r="D551" i="17"/>
  <c r="D550" i="17"/>
  <c r="D549" i="17"/>
  <c r="D548" i="17"/>
  <c r="D547" i="17"/>
  <c r="D546" i="17"/>
  <c r="D545" i="17"/>
  <c r="D544" i="17"/>
  <c r="D543" i="17"/>
  <c r="D542" i="17"/>
  <c r="D541" i="17"/>
  <c r="D540" i="17"/>
  <c r="D539" i="17"/>
  <c r="D538" i="17"/>
  <c r="D537" i="17"/>
  <c r="D536" i="17"/>
  <c r="D535" i="17"/>
  <c r="D534" i="17"/>
  <c r="D533" i="17"/>
  <c r="D532" i="17"/>
  <c r="D531" i="17"/>
  <c r="D530" i="17"/>
  <c r="D529" i="17"/>
  <c r="D528" i="17"/>
  <c r="D527" i="17"/>
  <c r="D526" i="17"/>
  <c r="D525" i="17"/>
  <c r="D524" i="17"/>
  <c r="D523" i="17"/>
  <c r="D522" i="17"/>
  <c r="D521" i="17"/>
  <c r="D520" i="17"/>
  <c r="D519" i="17"/>
  <c r="D518" i="17"/>
  <c r="D517" i="17"/>
  <c r="D516" i="17"/>
  <c r="D515" i="17"/>
  <c r="D514" i="17"/>
  <c r="D513" i="17"/>
  <c r="D512" i="17"/>
  <c r="D511" i="17"/>
  <c r="D510" i="17"/>
  <c r="D509" i="17"/>
  <c r="D508" i="17"/>
  <c r="D507" i="17"/>
  <c r="D506" i="17"/>
  <c r="D505" i="17"/>
  <c r="D504" i="17"/>
  <c r="D503" i="17"/>
  <c r="D502" i="17"/>
  <c r="D501" i="17"/>
  <c r="D500" i="17"/>
  <c r="D499" i="17"/>
  <c r="D498" i="17"/>
  <c r="D497" i="17"/>
  <c r="D496" i="17"/>
  <c r="D495" i="17"/>
  <c r="D494" i="17"/>
  <c r="D493" i="17"/>
  <c r="D492" i="17"/>
  <c r="D491" i="17"/>
  <c r="D490" i="17"/>
  <c r="D489" i="17"/>
  <c r="D488" i="17"/>
  <c r="D487" i="17"/>
  <c r="D486" i="17"/>
  <c r="D485" i="17"/>
  <c r="D484" i="17"/>
  <c r="D483" i="17"/>
  <c r="D482" i="17"/>
  <c r="D481" i="17"/>
  <c r="D480" i="17"/>
  <c r="D479" i="17"/>
  <c r="D478" i="17"/>
  <c r="D477" i="17"/>
  <c r="D476" i="17"/>
  <c r="D475" i="17"/>
  <c r="D474" i="17"/>
  <c r="D473" i="17"/>
  <c r="D472" i="17"/>
  <c r="D471" i="17"/>
  <c r="D470" i="17"/>
  <c r="D469" i="17"/>
  <c r="D468" i="17"/>
  <c r="D467" i="17"/>
  <c r="D466" i="17"/>
  <c r="D465" i="17"/>
  <c r="D464" i="17"/>
  <c r="D463" i="17"/>
  <c r="D462" i="17"/>
  <c r="D461" i="17"/>
  <c r="D460" i="17"/>
  <c r="D459" i="17"/>
  <c r="D458" i="17"/>
  <c r="D457" i="17"/>
  <c r="D456" i="17"/>
  <c r="D455" i="17"/>
  <c r="D454" i="17"/>
  <c r="D453" i="17"/>
  <c r="D452" i="17"/>
  <c r="D451" i="17"/>
  <c r="D450" i="17"/>
  <c r="D449" i="17"/>
  <c r="D448" i="17"/>
  <c r="D447" i="17"/>
  <c r="D446" i="17"/>
  <c r="D445" i="17"/>
  <c r="D444" i="17"/>
  <c r="D443" i="17"/>
  <c r="D442" i="17"/>
  <c r="D441" i="17"/>
  <c r="D440" i="17"/>
  <c r="D439" i="17"/>
  <c r="D438" i="17"/>
  <c r="D437" i="17"/>
  <c r="D436" i="17"/>
  <c r="D435" i="17"/>
  <c r="D434" i="17"/>
  <c r="D433" i="17"/>
  <c r="D432" i="17"/>
  <c r="D431" i="17"/>
  <c r="D430" i="17"/>
  <c r="D429" i="17"/>
  <c r="D428" i="17"/>
  <c r="D427" i="17"/>
  <c r="D426" i="17"/>
  <c r="D425" i="17"/>
  <c r="D424" i="17"/>
  <c r="D423" i="17"/>
  <c r="D422" i="17"/>
  <c r="D421" i="17"/>
  <c r="D420" i="17"/>
  <c r="D419" i="17"/>
  <c r="D418" i="17"/>
  <c r="D417" i="17"/>
  <c r="D416" i="17"/>
  <c r="D415" i="17"/>
  <c r="D414" i="17"/>
  <c r="D413" i="17"/>
  <c r="D412" i="17"/>
  <c r="D411" i="17"/>
  <c r="D410" i="17"/>
  <c r="D409" i="17"/>
  <c r="D408" i="17"/>
  <c r="D407" i="17"/>
  <c r="D406" i="17"/>
  <c r="D405" i="17"/>
  <c r="D404" i="17"/>
  <c r="D403" i="17"/>
  <c r="D402" i="17"/>
  <c r="D401" i="17"/>
  <c r="D400" i="17"/>
  <c r="D399" i="17"/>
  <c r="D398" i="17"/>
  <c r="D397" i="17"/>
  <c r="D396" i="17"/>
  <c r="D395" i="17"/>
  <c r="D394" i="17"/>
  <c r="D393" i="17"/>
  <c r="D392" i="17"/>
  <c r="D391" i="17"/>
  <c r="D390" i="17"/>
  <c r="D389" i="17"/>
  <c r="D388" i="17"/>
  <c r="D387" i="17"/>
  <c r="D386" i="17"/>
  <c r="D385" i="17"/>
  <c r="D384" i="17"/>
  <c r="D383" i="17"/>
  <c r="D382" i="17"/>
  <c r="D381" i="17"/>
  <c r="D380" i="17"/>
  <c r="D379" i="17"/>
  <c r="D378" i="17"/>
  <c r="D377" i="17"/>
  <c r="D376" i="17"/>
  <c r="D375" i="17"/>
  <c r="D374" i="17"/>
  <c r="D373" i="17"/>
  <c r="D372" i="17"/>
  <c r="D371" i="17"/>
  <c r="D370" i="17"/>
  <c r="D369" i="17"/>
  <c r="D368" i="17"/>
  <c r="D367" i="17"/>
  <c r="D366" i="17"/>
  <c r="D365" i="17"/>
  <c r="D364" i="17"/>
  <c r="D363" i="17"/>
  <c r="D362" i="17"/>
  <c r="D361" i="17"/>
  <c r="D360" i="17"/>
  <c r="D359" i="17"/>
  <c r="D358" i="17"/>
  <c r="D357" i="17"/>
  <c r="D356" i="17"/>
  <c r="D355" i="17"/>
  <c r="D354" i="17"/>
  <c r="D353" i="17"/>
  <c r="D352" i="17"/>
  <c r="D351" i="17"/>
  <c r="D350" i="17"/>
  <c r="D349" i="17"/>
  <c r="D348" i="17"/>
  <c r="D347" i="17"/>
  <c r="D346" i="17"/>
  <c r="D345" i="17"/>
  <c r="D344" i="17"/>
  <c r="D343" i="17"/>
  <c r="D342" i="17"/>
  <c r="D341" i="17"/>
  <c r="D340" i="17"/>
  <c r="D339" i="17"/>
  <c r="D338" i="17"/>
  <c r="D337" i="17"/>
  <c r="D336" i="17"/>
  <c r="D335" i="17"/>
  <c r="D334" i="17"/>
  <c r="D333" i="17"/>
  <c r="D332" i="17"/>
  <c r="D331" i="17"/>
  <c r="D330" i="17"/>
  <c r="D329" i="17"/>
  <c r="D328" i="17"/>
  <c r="D327" i="17"/>
  <c r="D326" i="17"/>
  <c r="D325" i="17"/>
  <c r="D324" i="17"/>
  <c r="D323" i="17"/>
  <c r="D322" i="17"/>
  <c r="D321" i="17"/>
  <c r="D320" i="17"/>
  <c r="D319" i="17"/>
  <c r="D318" i="17"/>
  <c r="D317" i="17"/>
  <c r="D316" i="17"/>
  <c r="D315" i="17"/>
  <c r="D314" i="17"/>
  <c r="D313" i="17"/>
  <c r="D312" i="17"/>
  <c r="D311" i="17"/>
  <c r="D310" i="17"/>
  <c r="D309" i="17"/>
  <c r="D308" i="17"/>
  <c r="D307" i="17"/>
  <c r="D306" i="17"/>
  <c r="D305" i="17"/>
  <c r="D304" i="17"/>
  <c r="D303" i="17"/>
  <c r="D302" i="17"/>
  <c r="D301" i="17"/>
  <c r="D300" i="17"/>
  <c r="D299" i="17"/>
  <c r="D298" i="17"/>
  <c r="D297" i="17"/>
  <c r="D296" i="17"/>
  <c r="D295" i="17"/>
  <c r="D294" i="17"/>
  <c r="D293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3" i="17"/>
  <c r="D262" i="17"/>
  <c r="D261" i="17"/>
  <c r="D260" i="17"/>
  <c r="D259" i="17"/>
  <c r="D258" i="17"/>
  <c r="D257" i="17"/>
  <c r="D256" i="17"/>
  <c r="D255" i="17"/>
  <c r="D254" i="17"/>
  <c r="D253" i="17"/>
  <c r="D252" i="17"/>
  <c r="D251" i="17"/>
  <c r="D250" i="17"/>
  <c r="D249" i="17"/>
  <c r="D248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91" i="17"/>
  <c r="D190" i="17"/>
  <c r="D189" i="17"/>
  <c r="D188" i="17"/>
  <c r="D187" i="17"/>
  <c r="D186" i="17"/>
  <c r="D185" i="17"/>
  <c r="D184" i="17"/>
  <c r="D183" i="17"/>
  <c r="D182" i="17"/>
  <c r="D181" i="17"/>
  <c r="D180" i="17"/>
  <c r="D179" i="17"/>
  <c r="D178" i="17"/>
  <c r="D177" i="17"/>
  <c r="D176" i="17"/>
  <c r="D175" i="17"/>
  <c r="D174" i="17"/>
  <c r="D173" i="17"/>
  <c r="D172" i="17"/>
  <c r="D171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E6" i="17"/>
  <c r="D6" i="17"/>
  <c r="C6" i="17"/>
  <c r="B6" i="17"/>
  <c r="B4" i="17"/>
  <c r="B3" i="17"/>
  <c r="E2" i="17"/>
  <c r="B2" i="17"/>
  <c r="D9" i="20"/>
  <c r="D10" i="20" s="1"/>
  <c r="D11" i="20" s="1"/>
  <c r="D12" i="20" s="1"/>
  <c r="D13" i="20" s="1"/>
  <c r="D14" i="20" s="1"/>
  <c r="D15" i="20" s="1"/>
  <c r="D16" i="20" s="1"/>
  <c r="D17" i="20" s="1"/>
  <c r="D18" i="20" s="1"/>
  <c r="D19" i="20" s="1"/>
  <c r="D20" i="20" s="1"/>
  <c r="D21" i="20" s="1"/>
  <c r="D22" i="20" s="1"/>
  <c r="D23" i="20" s="1"/>
  <c r="D24" i="20" s="1"/>
  <c r="D25" i="20" s="1"/>
  <c r="D26" i="20" s="1"/>
  <c r="D27" i="20" s="1"/>
  <c r="D28" i="20" s="1"/>
  <c r="D29" i="20" s="1"/>
  <c r="D30" i="20" s="1"/>
  <c r="D31" i="20" s="1"/>
  <c r="D32" i="20" s="1"/>
  <c r="D33" i="20" s="1"/>
  <c r="D34" i="20" s="1"/>
  <c r="D35" i="20" s="1"/>
  <c r="D36" i="20" s="1"/>
  <c r="D37" i="20" s="1"/>
  <c r="D38" i="20" s="1"/>
  <c r="D39" i="20" s="1"/>
  <c r="D40" i="20" s="1"/>
  <c r="D41" i="20" s="1"/>
  <c r="D42" i="20" s="1"/>
  <c r="D43" i="20" s="1"/>
  <c r="D44" i="20" s="1"/>
  <c r="D45" i="20" s="1"/>
  <c r="D46" i="20" s="1"/>
  <c r="D47" i="20" s="1"/>
  <c r="D48" i="20" s="1"/>
  <c r="D49" i="20" s="1"/>
  <c r="D50" i="20" s="1"/>
  <c r="D51" i="20" s="1"/>
  <c r="D52" i="20" s="1"/>
  <c r="D53" i="20" s="1"/>
  <c r="D54" i="20" s="1"/>
  <c r="D55" i="20" s="1"/>
  <c r="D56" i="20" s="1"/>
  <c r="D57" i="20" s="1"/>
  <c r="D58" i="20" s="1"/>
  <c r="D59" i="20" s="1"/>
  <c r="D60" i="20" s="1"/>
  <c r="D61" i="20" s="1"/>
  <c r="D62" i="20" s="1"/>
  <c r="D63" i="20" s="1"/>
  <c r="D64" i="20" s="1"/>
  <c r="D65" i="20" s="1"/>
  <c r="D66" i="20" s="1"/>
  <c r="D67" i="20" s="1"/>
  <c r="D68" i="20" s="1"/>
  <c r="D69" i="20" s="1"/>
  <c r="D70" i="20" s="1"/>
  <c r="D71" i="20" s="1"/>
  <c r="D72" i="20" s="1"/>
  <c r="D73" i="20" s="1"/>
  <c r="D74" i="20" s="1"/>
  <c r="D75" i="20" s="1"/>
  <c r="D76" i="20" s="1"/>
  <c r="D77" i="20" s="1"/>
  <c r="D78" i="20" s="1"/>
  <c r="D79" i="20" s="1"/>
  <c r="D80" i="20" s="1"/>
  <c r="D81" i="20" s="1"/>
  <c r="D82" i="20" s="1"/>
  <c r="D83" i="20" s="1"/>
  <c r="D84" i="20" s="1"/>
  <c r="D85" i="20" s="1"/>
  <c r="D86" i="20" s="1"/>
  <c r="D87" i="20" s="1"/>
  <c r="D88" i="20" s="1"/>
  <c r="D89" i="20" s="1"/>
  <c r="D90" i="20" s="1"/>
  <c r="D91" i="20" s="1"/>
  <c r="D92" i="20" s="1"/>
  <c r="D93" i="20" s="1"/>
  <c r="D94" i="20" s="1"/>
  <c r="D95" i="20" s="1"/>
  <c r="D96" i="20" s="1"/>
  <c r="D97" i="20" s="1"/>
  <c r="D98" i="20" s="1"/>
  <c r="D99" i="20" s="1"/>
  <c r="D100" i="20" s="1"/>
  <c r="D101" i="20" s="1"/>
  <c r="D102" i="20" s="1"/>
  <c r="D103" i="20" s="1"/>
  <c r="D104" i="20" s="1"/>
  <c r="D105" i="20" s="1"/>
  <c r="D106" i="20" s="1"/>
  <c r="D107" i="20" s="1"/>
  <c r="D108" i="20" s="1"/>
  <c r="D109" i="20" s="1"/>
  <c r="D110" i="20" s="1"/>
  <c r="D111" i="20" s="1"/>
  <c r="D112" i="20" s="1"/>
  <c r="D113" i="20" s="1"/>
  <c r="D114" i="20" s="1"/>
  <c r="D115" i="20" s="1"/>
  <c r="D116" i="20" s="1"/>
  <c r="D117" i="20" s="1"/>
  <c r="D118" i="20" s="1"/>
  <c r="D119" i="20" s="1"/>
  <c r="D120" i="20" s="1"/>
  <c r="D121" i="20" s="1"/>
  <c r="D122" i="20" s="1"/>
  <c r="D123" i="20" s="1"/>
  <c r="D124" i="20" s="1"/>
  <c r="D125" i="20" s="1"/>
  <c r="D126" i="20" s="1"/>
  <c r="D127" i="20" s="1"/>
  <c r="D128" i="20" s="1"/>
  <c r="D129" i="20" s="1"/>
  <c r="D130" i="20" s="1"/>
  <c r="D131" i="20" s="1"/>
  <c r="D132" i="20" s="1"/>
  <c r="D133" i="20" s="1"/>
  <c r="D134" i="20" s="1"/>
  <c r="D135" i="20" s="1"/>
  <c r="D136" i="20" s="1"/>
  <c r="D137" i="20" s="1"/>
  <c r="D138" i="20" s="1"/>
  <c r="D139" i="20" s="1"/>
  <c r="D140" i="20" s="1"/>
  <c r="D141" i="20" s="1"/>
  <c r="D142" i="20" s="1"/>
  <c r="D143" i="20" s="1"/>
  <c r="D144" i="20" s="1"/>
  <c r="D145" i="20" s="1"/>
  <c r="D146" i="20" s="1"/>
  <c r="D147" i="20" s="1"/>
  <c r="D148" i="20" s="1"/>
  <c r="D149" i="20" s="1"/>
  <c r="D150" i="20" s="1"/>
  <c r="D151" i="20" s="1"/>
  <c r="D152" i="20" s="1"/>
  <c r="D153" i="20" s="1"/>
  <c r="D154" i="20" s="1"/>
  <c r="D155" i="20" s="1"/>
  <c r="D156" i="20" s="1"/>
  <c r="D157" i="20" s="1"/>
  <c r="D158" i="20" s="1"/>
  <c r="D159" i="20" s="1"/>
  <c r="D160" i="20" s="1"/>
  <c r="D161" i="20" s="1"/>
  <c r="D162" i="20" s="1"/>
  <c r="D163" i="20" s="1"/>
  <c r="D164" i="20" s="1"/>
  <c r="D165" i="20" s="1"/>
  <c r="D166" i="20" s="1"/>
  <c r="D167" i="20" s="1"/>
  <c r="D168" i="20" s="1"/>
  <c r="D169" i="20" s="1"/>
  <c r="D170" i="20" s="1"/>
  <c r="D171" i="20" s="1"/>
  <c r="D172" i="20" s="1"/>
  <c r="D173" i="20" s="1"/>
  <c r="D174" i="20" s="1"/>
  <c r="D175" i="20" s="1"/>
  <c r="D176" i="20" s="1"/>
  <c r="D177" i="20" s="1"/>
  <c r="D178" i="20" s="1"/>
  <c r="D179" i="20" s="1"/>
  <c r="D180" i="20" s="1"/>
  <c r="D181" i="20" s="1"/>
  <c r="D182" i="20" s="1"/>
  <c r="D183" i="20" s="1"/>
  <c r="D184" i="20" s="1"/>
  <c r="D185" i="20" s="1"/>
  <c r="D186" i="20" s="1"/>
  <c r="D187" i="20" s="1"/>
  <c r="D188" i="20" s="1"/>
  <c r="D189" i="20" s="1"/>
  <c r="D190" i="20" s="1"/>
  <c r="D191" i="20" s="1"/>
  <c r="D192" i="20" s="1"/>
  <c r="D193" i="20" s="1"/>
  <c r="D194" i="20" s="1"/>
  <c r="D195" i="20" s="1"/>
  <c r="D196" i="20" s="1"/>
  <c r="D197" i="20" s="1"/>
  <c r="D198" i="20" s="1"/>
  <c r="D199" i="20" s="1"/>
  <c r="D200" i="20" s="1"/>
  <c r="D201" i="20" s="1"/>
  <c r="D202" i="20" s="1"/>
  <c r="D203" i="20" s="1"/>
  <c r="D204" i="20" s="1"/>
  <c r="D205" i="20" s="1"/>
  <c r="D206" i="20" s="1"/>
  <c r="D207" i="20" s="1"/>
  <c r="D208" i="20" s="1"/>
  <c r="D209" i="20" s="1"/>
  <c r="D210" i="20" s="1"/>
  <c r="D211" i="20" s="1"/>
  <c r="D212" i="20" s="1"/>
  <c r="D213" i="20" s="1"/>
  <c r="D214" i="20" s="1"/>
  <c r="D215" i="20" s="1"/>
  <c r="D216" i="20" s="1"/>
  <c r="D217" i="20" s="1"/>
  <c r="D218" i="20" s="1"/>
  <c r="D219" i="20" s="1"/>
  <c r="D220" i="20" s="1"/>
  <c r="D221" i="20" s="1"/>
  <c r="D222" i="20" s="1"/>
  <c r="D223" i="20" s="1"/>
  <c r="D224" i="20" s="1"/>
  <c r="D225" i="20" s="1"/>
  <c r="D226" i="20" s="1"/>
  <c r="D227" i="20" s="1"/>
  <c r="D228" i="20" s="1"/>
  <c r="D229" i="20" s="1"/>
  <c r="D230" i="20" s="1"/>
  <c r="D231" i="20" s="1"/>
  <c r="D232" i="20" s="1"/>
  <c r="D233" i="20" s="1"/>
  <c r="D234" i="20" s="1"/>
  <c r="D235" i="20" s="1"/>
  <c r="D236" i="20" s="1"/>
  <c r="D237" i="20" s="1"/>
  <c r="D238" i="20" s="1"/>
  <c r="D239" i="20" s="1"/>
  <c r="D240" i="20" s="1"/>
  <c r="D241" i="20" s="1"/>
  <c r="D242" i="20" s="1"/>
  <c r="D243" i="20" s="1"/>
  <c r="D244" i="20" s="1"/>
  <c r="D245" i="20" s="1"/>
  <c r="D246" i="20" s="1"/>
  <c r="D247" i="20" s="1"/>
  <c r="D248" i="20" s="1"/>
  <c r="D249" i="20" s="1"/>
  <c r="D250" i="20" s="1"/>
  <c r="D251" i="20" s="1"/>
  <c r="D252" i="20" s="1"/>
  <c r="D253" i="20" s="1"/>
  <c r="D254" i="20" s="1"/>
  <c r="D255" i="20" s="1"/>
  <c r="D256" i="20" s="1"/>
  <c r="D257" i="20" s="1"/>
  <c r="D258" i="20" s="1"/>
  <c r="D259" i="20" s="1"/>
  <c r="D260" i="20" s="1"/>
  <c r="D261" i="20" s="1"/>
  <c r="D262" i="20" s="1"/>
  <c r="D263" i="20" s="1"/>
  <c r="D264" i="20" s="1"/>
  <c r="D265" i="20" s="1"/>
  <c r="D266" i="20" s="1"/>
  <c r="D267" i="20" s="1"/>
  <c r="D268" i="20" s="1"/>
  <c r="D269" i="20" s="1"/>
  <c r="D270" i="20" s="1"/>
  <c r="D271" i="20" s="1"/>
  <c r="D272" i="20" s="1"/>
  <c r="D273" i="20" s="1"/>
  <c r="D274" i="20" s="1"/>
  <c r="D275" i="20" s="1"/>
  <c r="D276" i="20" s="1"/>
  <c r="D277" i="20" s="1"/>
  <c r="D278" i="20" s="1"/>
  <c r="D279" i="20" s="1"/>
  <c r="D280" i="20" s="1"/>
  <c r="D281" i="20" s="1"/>
  <c r="D282" i="20" s="1"/>
  <c r="D283" i="20" s="1"/>
  <c r="D284" i="20" s="1"/>
  <c r="D285" i="20" s="1"/>
  <c r="D286" i="20" s="1"/>
  <c r="D287" i="20" s="1"/>
  <c r="D288" i="20" s="1"/>
  <c r="D289" i="20" s="1"/>
  <c r="D290" i="20" s="1"/>
  <c r="D291" i="20" s="1"/>
  <c r="D292" i="20" s="1"/>
  <c r="D293" i="20" s="1"/>
  <c r="D294" i="20" s="1"/>
  <c r="D295" i="20" s="1"/>
  <c r="D296" i="20" s="1"/>
  <c r="D297" i="20" s="1"/>
  <c r="D298" i="20" s="1"/>
  <c r="D299" i="20" s="1"/>
  <c r="D300" i="20" s="1"/>
  <c r="D301" i="20" s="1"/>
  <c r="D302" i="20" s="1"/>
  <c r="D303" i="20" s="1"/>
  <c r="D304" i="20" s="1"/>
  <c r="D305" i="20" s="1"/>
  <c r="D306" i="20" s="1"/>
  <c r="D307" i="20" s="1"/>
  <c r="D308" i="20" s="1"/>
  <c r="D309" i="20" s="1"/>
  <c r="D310" i="20" s="1"/>
  <c r="D311" i="20" s="1"/>
  <c r="D312" i="20" s="1"/>
  <c r="D313" i="20" s="1"/>
  <c r="D314" i="20" s="1"/>
  <c r="D315" i="20" s="1"/>
  <c r="D316" i="20" s="1"/>
  <c r="D317" i="20" s="1"/>
  <c r="D318" i="20" s="1"/>
  <c r="D319" i="20" s="1"/>
  <c r="D320" i="20" s="1"/>
  <c r="D321" i="20" s="1"/>
  <c r="D322" i="20" s="1"/>
  <c r="D323" i="20" s="1"/>
  <c r="D324" i="20" s="1"/>
  <c r="D325" i="20" s="1"/>
  <c r="D326" i="20" s="1"/>
  <c r="D327" i="20" s="1"/>
  <c r="D328" i="20" s="1"/>
  <c r="D329" i="20" s="1"/>
  <c r="D330" i="20" s="1"/>
  <c r="D331" i="20" s="1"/>
  <c r="D332" i="20" s="1"/>
  <c r="D333" i="20" s="1"/>
  <c r="D334" i="20" s="1"/>
  <c r="D335" i="20" s="1"/>
  <c r="D336" i="20" s="1"/>
  <c r="D337" i="20" s="1"/>
  <c r="D338" i="20" s="1"/>
  <c r="D339" i="20" s="1"/>
  <c r="D340" i="20" s="1"/>
  <c r="D341" i="20" s="1"/>
  <c r="D342" i="20" s="1"/>
  <c r="D343" i="20" s="1"/>
  <c r="D344" i="20" s="1"/>
  <c r="D345" i="20" s="1"/>
  <c r="D346" i="20" s="1"/>
  <c r="D347" i="20" s="1"/>
  <c r="D348" i="20" s="1"/>
  <c r="D349" i="20" s="1"/>
  <c r="D350" i="20" s="1"/>
  <c r="D351" i="20" s="1"/>
  <c r="D352" i="20" s="1"/>
  <c r="D353" i="20" s="1"/>
  <c r="D354" i="20" s="1"/>
  <c r="D355" i="20" s="1"/>
  <c r="D356" i="20" s="1"/>
  <c r="D357" i="20" s="1"/>
  <c r="D358" i="20" s="1"/>
  <c r="D359" i="20" s="1"/>
  <c r="D360" i="20" s="1"/>
  <c r="D361" i="20" s="1"/>
  <c r="D362" i="20" s="1"/>
  <c r="D363" i="20" s="1"/>
  <c r="D364" i="20" s="1"/>
  <c r="D365" i="20" s="1"/>
  <c r="D366" i="20" s="1"/>
  <c r="D367" i="20" s="1"/>
  <c r="D368" i="20" s="1"/>
  <c r="D369" i="20" s="1"/>
  <c r="D370" i="20" s="1"/>
  <c r="D371" i="20" s="1"/>
  <c r="D372" i="20" s="1"/>
  <c r="D373" i="20" s="1"/>
  <c r="D374" i="20" s="1"/>
  <c r="D375" i="20" s="1"/>
  <c r="D376" i="20" s="1"/>
  <c r="D377" i="20" s="1"/>
  <c r="D378" i="20" s="1"/>
  <c r="D379" i="20" s="1"/>
  <c r="D380" i="20" s="1"/>
  <c r="D381" i="20" s="1"/>
  <c r="D382" i="20" s="1"/>
  <c r="D383" i="20" s="1"/>
  <c r="D384" i="20" s="1"/>
  <c r="D385" i="20" s="1"/>
  <c r="D386" i="20" s="1"/>
  <c r="D387" i="20" s="1"/>
  <c r="D388" i="20" s="1"/>
  <c r="D389" i="20" s="1"/>
  <c r="D390" i="20" s="1"/>
  <c r="D391" i="20" s="1"/>
  <c r="D392" i="20" s="1"/>
  <c r="D393" i="20" s="1"/>
  <c r="D394" i="20" s="1"/>
  <c r="D395" i="20" s="1"/>
  <c r="D396" i="20" s="1"/>
  <c r="D397" i="20" s="1"/>
  <c r="D398" i="20" s="1"/>
  <c r="D399" i="20" s="1"/>
  <c r="D400" i="20" s="1"/>
  <c r="D401" i="20" s="1"/>
  <c r="D402" i="20" s="1"/>
  <c r="D403" i="20" s="1"/>
  <c r="D404" i="20" s="1"/>
  <c r="D405" i="20" s="1"/>
  <c r="D406" i="20" s="1"/>
  <c r="D407" i="20" s="1"/>
  <c r="D408" i="20" s="1"/>
  <c r="D409" i="20" s="1"/>
  <c r="D410" i="20" s="1"/>
  <c r="D411" i="20" s="1"/>
  <c r="D412" i="20" s="1"/>
  <c r="D413" i="20" s="1"/>
  <c r="D414" i="20" s="1"/>
  <c r="D415" i="20" s="1"/>
  <c r="D416" i="20" s="1"/>
  <c r="D417" i="20" s="1"/>
  <c r="D418" i="20" s="1"/>
  <c r="D419" i="20" s="1"/>
  <c r="D420" i="20" s="1"/>
  <c r="D421" i="20" s="1"/>
  <c r="D422" i="20" s="1"/>
  <c r="D423" i="20" s="1"/>
  <c r="D424" i="20" s="1"/>
  <c r="D425" i="20" s="1"/>
  <c r="D426" i="20" s="1"/>
  <c r="D427" i="20" s="1"/>
  <c r="D428" i="20" s="1"/>
  <c r="D429" i="20" s="1"/>
  <c r="D430" i="20" s="1"/>
  <c r="D431" i="20" s="1"/>
  <c r="D432" i="20" s="1"/>
  <c r="D433" i="20" s="1"/>
  <c r="D434" i="20" s="1"/>
  <c r="D435" i="20" s="1"/>
  <c r="D436" i="20" s="1"/>
  <c r="D437" i="20" s="1"/>
  <c r="D438" i="20" s="1"/>
  <c r="D439" i="20" s="1"/>
  <c r="D440" i="20" s="1"/>
  <c r="D441" i="20" s="1"/>
  <c r="D442" i="20" s="1"/>
  <c r="D443" i="20" s="1"/>
  <c r="D444" i="20" s="1"/>
  <c r="D445" i="20" s="1"/>
  <c r="D446" i="20" s="1"/>
  <c r="D447" i="20" s="1"/>
  <c r="D448" i="20" s="1"/>
  <c r="D449" i="20" s="1"/>
  <c r="D450" i="20" s="1"/>
  <c r="D451" i="20" s="1"/>
  <c r="D452" i="20" s="1"/>
  <c r="D453" i="20" s="1"/>
  <c r="D454" i="20" s="1"/>
  <c r="D455" i="20" s="1"/>
  <c r="D456" i="20" s="1"/>
  <c r="D457" i="20" s="1"/>
  <c r="D458" i="20" s="1"/>
  <c r="D459" i="20" s="1"/>
  <c r="D460" i="20" s="1"/>
  <c r="D461" i="20" s="1"/>
  <c r="D462" i="20" s="1"/>
  <c r="D463" i="20" s="1"/>
  <c r="D464" i="20" s="1"/>
  <c r="D465" i="20" s="1"/>
  <c r="D466" i="20" s="1"/>
  <c r="D467" i="20" s="1"/>
  <c r="D468" i="20" s="1"/>
  <c r="D469" i="20" s="1"/>
  <c r="D470" i="20" s="1"/>
  <c r="D471" i="20" s="1"/>
  <c r="D472" i="20" s="1"/>
  <c r="D473" i="20" s="1"/>
  <c r="D474" i="20" s="1"/>
  <c r="D475" i="20" s="1"/>
  <c r="D476" i="20" s="1"/>
  <c r="D477" i="20" s="1"/>
  <c r="D478" i="20" s="1"/>
  <c r="D479" i="20" s="1"/>
  <c r="D480" i="20" s="1"/>
  <c r="D481" i="20" s="1"/>
  <c r="D482" i="20" s="1"/>
  <c r="D483" i="20" s="1"/>
  <c r="D484" i="20" s="1"/>
  <c r="D485" i="20" s="1"/>
  <c r="D486" i="20" s="1"/>
  <c r="D487" i="20" s="1"/>
  <c r="D488" i="20" s="1"/>
  <c r="D489" i="20" s="1"/>
  <c r="D490" i="20" s="1"/>
  <c r="D491" i="20" s="1"/>
  <c r="D492" i="20" s="1"/>
  <c r="D493" i="20" s="1"/>
  <c r="D494" i="20" s="1"/>
  <c r="D495" i="20" s="1"/>
  <c r="D496" i="20" s="1"/>
  <c r="D497" i="20" s="1"/>
  <c r="D498" i="20" s="1"/>
  <c r="D499" i="20" s="1"/>
  <c r="D500" i="20" s="1"/>
  <c r="D501" i="20" s="1"/>
  <c r="D502" i="20" s="1"/>
  <c r="D503" i="20" s="1"/>
  <c r="D504" i="20" s="1"/>
  <c r="D505" i="20" s="1"/>
  <c r="D506" i="20" s="1"/>
  <c r="D507" i="20" s="1"/>
  <c r="D508" i="20" s="1"/>
  <c r="D509" i="20" s="1"/>
  <c r="D510" i="20" s="1"/>
  <c r="D511" i="20" s="1"/>
  <c r="D512" i="20" s="1"/>
  <c r="D513" i="20" s="1"/>
  <c r="D514" i="20" s="1"/>
  <c r="D515" i="20" s="1"/>
  <c r="D516" i="20" s="1"/>
  <c r="D517" i="20" s="1"/>
  <c r="D518" i="20" s="1"/>
  <c r="D519" i="20" s="1"/>
  <c r="D520" i="20" s="1"/>
  <c r="D521" i="20" s="1"/>
  <c r="D522" i="20" s="1"/>
  <c r="D523" i="20" s="1"/>
  <c r="D524" i="20" s="1"/>
  <c r="D525" i="20" s="1"/>
  <c r="D526" i="20" s="1"/>
  <c r="D527" i="20" s="1"/>
  <c r="D528" i="20" s="1"/>
  <c r="D529" i="20" s="1"/>
  <c r="D530" i="20" s="1"/>
  <c r="D531" i="20" s="1"/>
  <c r="D532" i="20" s="1"/>
  <c r="D533" i="20" s="1"/>
  <c r="D534" i="20" s="1"/>
  <c r="D535" i="20" s="1"/>
  <c r="D536" i="20" s="1"/>
  <c r="D537" i="20" s="1"/>
  <c r="D538" i="20" s="1"/>
  <c r="D539" i="20" s="1"/>
  <c r="D540" i="20" s="1"/>
  <c r="D541" i="20" s="1"/>
  <c r="D542" i="20" s="1"/>
  <c r="D543" i="20" s="1"/>
  <c r="D544" i="20" s="1"/>
  <c r="D545" i="20" s="1"/>
  <c r="D546" i="20" s="1"/>
  <c r="D547" i="20" s="1"/>
  <c r="D548" i="20" s="1"/>
  <c r="D549" i="20" s="1"/>
  <c r="D550" i="20" s="1"/>
  <c r="D551" i="20" s="1"/>
  <c r="D552" i="20" s="1"/>
  <c r="D553" i="20" s="1"/>
  <c r="D554" i="20" s="1"/>
  <c r="D555" i="20" s="1"/>
  <c r="D556" i="20" s="1"/>
  <c r="D557" i="20" s="1"/>
  <c r="D558" i="20" s="1"/>
  <c r="D559" i="20" s="1"/>
  <c r="D560" i="20" s="1"/>
  <c r="D561" i="20" s="1"/>
  <c r="D562" i="20" s="1"/>
  <c r="D563" i="20" s="1"/>
  <c r="D564" i="20" s="1"/>
  <c r="D565" i="20" s="1"/>
  <c r="D566" i="20" s="1"/>
  <c r="D567" i="20" s="1"/>
  <c r="D568" i="20" s="1"/>
  <c r="D569" i="20" s="1"/>
  <c r="D570" i="20" s="1"/>
  <c r="D571" i="20" s="1"/>
  <c r="D572" i="20" s="1"/>
  <c r="D573" i="20" s="1"/>
  <c r="D574" i="20" s="1"/>
  <c r="D575" i="20" s="1"/>
  <c r="D576" i="20" s="1"/>
  <c r="D577" i="20" s="1"/>
  <c r="D578" i="20" s="1"/>
  <c r="D579" i="20" s="1"/>
  <c r="D580" i="20" s="1"/>
  <c r="D581" i="20" s="1"/>
  <c r="D582" i="20" s="1"/>
  <c r="D583" i="20" s="1"/>
  <c r="D584" i="20" s="1"/>
  <c r="D585" i="20" s="1"/>
  <c r="D586" i="20" s="1"/>
  <c r="D587" i="20" s="1"/>
  <c r="D588" i="20" s="1"/>
  <c r="D589" i="20" s="1"/>
  <c r="D590" i="20" s="1"/>
  <c r="D591" i="20" s="1"/>
  <c r="D592" i="20" s="1"/>
  <c r="D593" i="20" s="1"/>
  <c r="D594" i="20" s="1"/>
  <c r="D595" i="20" s="1"/>
  <c r="D596" i="20" s="1"/>
  <c r="D597" i="20" s="1"/>
  <c r="D598" i="20" s="1"/>
  <c r="D599" i="20" s="1"/>
  <c r="D600" i="20" s="1"/>
  <c r="D601" i="20" s="1"/>
  <c r="D602" i="20" s="1"/>
  <c r="D603" i="20" s="1"/>
  <c r="D604" i="20" s="1"/>
  <c r="D605" i="20" s="1"/>
  <c r="D606" i="20" s="1"/>
  <c r="D607" i="20" s="1"/>
  <c r="D608" i="20" s="1"/>
  <c r="D609" i="20" s="1"/>
  <c r="D610" i="20" s="1"/>
  <c r="D611" i="20" s="1"/>
  <c r="D612" i="20" s="1"/>
  <c r="D613" i="20" s="1"/>
  <c r="D614" i="20" s="1"/>
  <c r="D615" i="20" s="1"/>
  <c r="D616" i="20" s="1"/>
  <c r="D617" i="20" s="1"/>
  <c r="D618" i="20" s="1"/>
  <c r="D619" i="20" s="1"/>
  <c r="D620" i="20" s="1"/>
  <c r="D621" i="20" s="1"/>
  <c r="D622" i="20" s="1"/>
  <c r="D623" i="20" s="1"/>
  <c r="D624" i="20" s="1"/>
  <c r="D625" i="20" s="1"/>
  <c r="D626" i="20" s="1"/>
  <c r="D627" i="20" s="1"/>
  <c r="D628" i="20" s="1"/>
  <c r="D629" i="20" s="1"/>
  <c r="D630" i="20" s="1"/>
  <c r="D631" i="20" s="1"/>
  <c r="D632" i="20" s="1"/>
  <c r="D633" i="20" s="1"/>
  <c r="D634" i="20" s="1"/>
  <c r="D635" i="20" s="1"/>
  <c r="D636" i="20" s="1"/>
  <c r="D637" i="20" s="1"/>
  <c r="D638" i="20" s="1"/>
  <c r="D639" i="20" s="1"/>
  <c r="D640" i="20" s="1"/>
  <c r="D641" i="20" s="1"/>
  <c r="D642" i="20" s="1"/>
  <c r="D643" i="20" s="1"/>
  <c r="D644" i="20" s="1"/>
  <c r="D645" i="20" s="1"/>
  <c r="D646" i="20" s="1"/>
  <c r="D647" i="20" s="1"/>
  <c r="D648" i="20" s="1"/>
  <c r="D649" i="20" s="1"/>
  <c r="D650" i="20" s="1"/>
  <c r="D651" i="20" s="1"/>
  <c r="D652" i="20" s="1"/>
  <c r="D653" i="20" s="1"/>
  <c r="D654" i="20" s="1"/>
  <c r="D655" i="20" s="1"/>
  <c r="D656" i="20" s="1"/>
  <c r="D657" i="20" s="1"/>
  <c r="D658" i="20" s="1"/>
  <c r="D659" i="20" s="1"/>
  <c r="D660" i="20" s="1"/>
  <c r="D661" i="20" s="1"/>
  <c r="D662" i="20" s="1"/>
  <c r="D663" i="20" s="1"/>
  <c r="D664" i="20" s="1"/>
  <c r="D665" i="20" s="1"/>
  <c r="D666" i="20" s="1"/>
  <c r="D667" i="20" s="1"/>
  <c r="D668" i="20" s="1"/>
  <c r="D669" i="20" s="1"/>
  <c r="D670" i="20" s="1"/>
  <c r="D671" i="20" s="1"/>
  <c r="D672" i="20" s="1"/>
  <c r="D673" i="20" s="1"/>
  <c r="D674" i="20" s="1"/>
  <c r="D675" i="20" s="1"/>
  <c r="D676" i="20" s="1"/>
  <c r="D677" i="20" s="1"/>
  <c r="D678" i="20" s="1"/>
  <c r="D679" i="20" s="1"/>
  <c r="D680" i="20" s="1"/>
  <c r="D681" i="20" s="1"/>
  <c r="D682" i="20" s="1"/>
  <c r="D683" i="20" s="1"/>
  <c r="D684" i="20" s="1"/>
  <c r="D8" i="20"/>
  <c r="E646" i="20"/>
  <c r="E647" i="20" s="1"/>
  <c r="E648" i="20" s="1"/>
  <c r="E649" i="20" s="1"/>
  <c r="E650" i="20" s="1"/>
  <c r="E651" i="20" s="1"/>
  <c r="E652" i="20" s="1"/>
  <c r="E653" i="20" s="1"/>
  <c r="E654" i="20" s="1"/>
  <c r="E655" i="20" s="1"/>
  <c r="E656" i="20" s="1"/>
  <c r="E657" i="20" s="1"/>
  <c r="E658" i="20" s="1"/>
  <c r="E659" i="20" s="1"/>
  <c r="E660" i="20" s="1"/>
  <c r="E661" i="20" s="1"/>
  <c r="E662" i="20" s="1"/>
  <c r="E663" i="20" s="1"/>
  <c r="E664" i="20" s="1"/>
  <c r="E665" i="20" s="1"/>
  <c r="E666" i="20" s="1"/>
  <c r="E667" i="20" s="1"/>
  <c r="E668" i="20" s="1"/>
  <c r="E669" i="20" s="1"/>
  <c r="E670" i="20" s="1"/>
  <c r="E671" i="20" s="1"/>
  <c r="E672" i="20" s="1"/>
  <c r="E673" i="20" s="1"/>
  <c r="E674" i="20" s="1"/>
  <c r="E675" i="20" s="1"/>
  <c r="E676" i="20" s="1"/>
  <c r="E677" i="20" s="1"/>
  <c r="E678" i="20" s="1"/>
  <c r="E679" i="20" s="1"/>
  <c r="E680" i="20" s="1"/>
  <c r="E681" i="20" s="1"/>
  <c r="E682" i="20" s="1"/>
  <c r="E683" i="20" s="1"/>
  <c r="E684" i="20" s="1"/>
  <c r="E471" i="20"/>
  <c r="E472" i="20" s="1"/>
  <c r="E473" i="20" s="1"/>
  <c r="E474" i="20" s="1"/>
  <c r="E475" i="20" s="1"/>
  <c r="E476" i="20" s="1"/>
  <c r="E477" i="20" s="1"/>
  <c r="E478" i="20" s="1"/>
  <c r="E479" i="20" s="1"/>
  <c r="E480" i="20" s="1"/>
  <c r="E481" i="20" s="1"/>
  <c r="E482" i="20" s="1"/>
  <c r="E483" i="20" s="1"/>
  <c r="E484" i="20" s="1"/>
  <c r="E485" i="20" s="1"/>
  <c r="E486" i="20" s="1"/>
  <c r="E487" i="20" s="1"/>
  <c r="E488" i="20" s="1"/>
  <c r="E489" i="20" s="1"/>
  <c r="E490" i="20" s="1"/>
  <c r="E491" i="20" s="1"/>
  <c r="E492" i="20" s="1"/>
  <c r="E493" i="20" s="1"/>
  <c r="E494" i="20" s="1"/>
  <c r="E495" i="20" s="1"/>
  <c r="E496" i="20" s="1"/>
  <c r="E497" i="20" s="1"/>
  <c r="E498" i="20" s="1"/>
  <c r="E499" i="20" s="1"/>
  <c r="E500" i="20" s="1"/>
  <c r="E501" i="20" s="1"/>
  <c r="E502" i="20" s="1"/>
  <c r="E503" i="20" s="1"/>
  <c r="E504" i="20" s="1"/>
  <c r="E505" i="20" s="1"/>
  <c r="E506" i="20" s="1"/>
  <c r="E507" i="20" s="1"/>
  <c r="E508" i="20" s="1"/>
  <c r="E509" i="20" s="1"/>
  <c r="E510" i="20" s="1"/>
  <c r="E511" i="20" s="1"/>
  <c r="E512" i="20" s="1"/>
  <c r="E513" i="20" s="1"/>
  <c r="E514" i="20" s="1"/>
  <c r="E515" i="20" s="1"/>
  <c r="E516" i="20" s="1"/>
  <c r="E517" i="20" s="1"/>
  <c r="E518" i="20" s="1"/>
  <c r="E519" i="20" s="1"/>
  <c r="E520" i="20" s="1"/>
  <c r="E521" i="20" s="1"/>
  <c r="E522" i="20" s="1"/>
  <c r="E523" i="20" s="1"/>
  <c r="E524" i="20" s="1"/>
  <c r="E525" i="20" s="1"/>
  <c r="E526" i="20" s="1"/>
  <c r="E527" i="20" s="1"/>
  <c r="E528" i="20" s="1"/>
  <c r="E529" i="20" s="1"/>
  <c r="E530" i="20" s="1"/>
  <c r="E531" i="20" s="1"/>
  <c r="E532" i="20" s="1"/>
  <c r="E533" i="20" s="1"/>
  <c r="E534" i="20" s="1"/>
  <c r="E535" i="20" s="1"/>
  <c r="E536" i="20" s="1"/>
  <c r="E537" i="20" s="1"/>
  <c r="E538" i="20" s="1"/>
  <c r="E539" i="20" s="1"/>
  <c r="E540" i="20" s="1"/>
  <c r="E541" i="20" s="1"/>
  <c r="E542" i="20" s="1"/>
  <c r="E543" i="20" s="1"/>
  <c r="E544" i="20" s="1"/>
  <c r="E545" i="20" s="1"/>
  <c r="E546" i="20" s="1"/>
  <c r="E547" i="20" s="1"/>
  <c r="E548" i="20" s="1"/>
  <c r="E549" i="20" s="1"/>
  <c r="E550" i="20" s="1"/>
  <c r="E551" i="20" s="1"/>
  <c r="E552" i="20" s="1"/>
  <c r="E553" i="20" s="1"/>
  <c r="E554" i="20" s="1"/>
  <c r="E555" i="20" s="1"/>
  <c r="E556" i="20" s="1"/>
  <c r="E557" i="20" s="1"/>
  <c r="E558" i="20" s="1"/>
  <c r="E559" i="20" s="1"/>
  <c r="E560" i="20" s="1"/>
  <c r="E561" i="20" s="1"/>
  <c r="E562" i="20" s="1"/>
  <c r="E563" i="20" s="1"/>
  <c r="E564" i="20" s="1"/>
  <c r="E565" i="20" s="1"/>
  <c r="E566" i="20" s="1"/>
  <c r="E567" i="20" s="1"/>
  <c r="E568" i="20" s="1"/>
  <c r="E569" i="20" s="1"/>
  <c r="E570" i="20" s="1"/>
  <c r="E571" i="20" s="1"/>
  <c r="E572" i="20" s="1"/>
  <c r="E573" i="20" s="1"/>
  <c r="E574" i="20" s="1"/>
  <c r="E575" i="20" s="1"/>
  <c r="E576" i="20" s="1"/>
  <c r="E577" i="20" s="1"/>
  <c r="E578" i="20" s="1"/>
  <c r="E579" i="20" s="1"/>
  <c r="E580" i="20" s="1"/>
  <c r="E581" i="20" s="1"/>
  <c r="E582" i="20" s="1"/>
  <c r="E583" i="20" s="1"/>
  <c r="E584" i="20" s="1"/>
  <c r="E585" i="20" s="1"/>
  <c r="E586" i="20" s="1"/>
  <c r="E587" i="20" s="1"/>
  <c r="E588" i="20" s="1"/>
  <c r="E589" i="20" s="1"/>
  <c r="E590" i="20" s="1"/>
  <c r="E591" i="20" s="1"/>
  <c r="E592" i="20" s="1"/>
  <c r="E593" i="20" s="1"/>
  <c r="E594" i="20" s="1"/>
  <c r="E595" i="20" s="1"/>
  <c r="E596" i="20" s="1"/>
  <c r="E597" i="20" s="1"/>
  <c r="E598" i="20" s="1"/>
  <c r="E599" i="20" s="1"/>
  <c r="E600" i="20" s="1"/>
  <c r="E601" i="20" s="1"/>
  <c r="E602" i="20" s="1"/>
  <c r="E603" i="20" s="1"/>
  <c r="E604" i="20" s="1"/>
  <c r="E605" i="20" s="1"/>
  <c r="E606" i="20" s="1"/>
  <c r="E607" i="20" s="1"/>
  <c r="E608" i="20" s="1"/>
  <c r="E609" i="20" s="1"/>
  <c r="E610" i="20" s="1"/>
  <c r="E611" i="20" s="1"/>
  <c r="E612" i="20" s="1"/>
  <c r="E613" i="20" s="1"/>
  <c r="E614" i="20" s="1"/>
  <c r="E615" i="20" s="1"/>
  <c r="E616" i="20" s="1"/>
  <c r="E617" i="20" s="1"/>
  <c r="E618" i="20" s="1"/>
  <c r="E619" i="20" s="1"/>
  <c r="E620" i="20" s="1"/>
  <c r="E621" i="20" s="1"/>
  <c r="E622" i="20" s="1"/>
  <c r="E623" i="20" s="1"/>
  <c r="E624" i="20" s="1"/>
  <c r="E625" i="20" s="1"/>
  <c r="E626" i="20" s="1"/>
  <c r="E627" i="20" s="1"/>
  <c r="E628" i="20" s="1"/>
  <c r="E629" i="20" s="1"/>
  <c r="E630" i="20" s="1"/>
  <c r="E631" i="20" s="1"/>
  <c r="E632" i="20" s="1"/>
  <c r="E633" i="20" s="1"/>
  <c r="E634" i="20" s="1"/>
  <c r="E635" i="20" s="1"/>
  <c r="E636" i="20" s="1"/>
  <c r="E637" i="20" s="1"/>
  <c r="E638" i="20" s="1"/>
  <c r="E639" i="20" s="1"/>
  <c r="E640" i="20" s="1"/>
  <c r="E641" i="20" s="1"/>
  <c r="E642" i="20" s="1"/>
  <c r="E643" i="20" s="1"/>
  <c r="E644" i="20" s="1"/>
  <c r="E445" i="20"/>
  <c r="E446" i="20" s="1"/>
  <c r="E447" i="20" s="1"/>
  <c r="E448" i="20" s="1"/>
  <c r="E449" i="20" s="1"/>
  <c r="E450" i="20" s="1"/>
  <c r="E451" i="20" s="1"/>
  <c r="E452" i="20" s="1"/>
  <c r="E453" i="20" s="1"/>
  <c r="E454" i="20" s="1"/>
  <c r="E455" i="20" s="1"/>
  <c r="E456" i="20" s="1"/>
  <c r="E457" i="20" s="1"/>
  <c r="E458" i="20" s="1"/>
  <c r="E459" i="20" s="1"/>
  <c r="E460" i="20" s="1"/>
  <c r="E461" i="20" s="1"/>
  <c r="E462" i="20" s="1"/>
  <c r="E463" i="20" s="1"/>
  <c r="E464" i="20" s="1"/>
  <c r="E465" i="20" s="1"/>
  <c r="E466" i="20" s="1"/>
  <c r="E467" i="20" s="1"/>
  <c r="E468" i="20" s="1"/>
  <c r="E469" i="20" s="1"/>
  <c r="E285" i="20"/>
  <c r="E286" i="20" s="1"/>
  <c r="E287" i="20" s="1"/>
  <c r="E288" i="20" s="1"/>
  <c r="E289" i="20" s="1"/>
  <c r="E290" i="20" s="1"/>
  <c r="E291" i="20" s="1"/>
  <c r="E292" i="20" s="1"/>
  <c r="E293" i="20" s="1"/>
  <c r="E294" i="20" s="1"/>
  <c r="E295" i="20" s="1"/>
  <c r="E296" i="20" s="1"/>
  <c r="E297" i="20" s="1"/>
  <c r="E298" i="20" s="1"/>
  <c r="E299" i="20" s="1"/>
  <c r="E300" i="20" s="1"/>
  <c r="E301" i="20" s="1"/>
  <c r="E302" i="20" s="1"/>
  <c r="E303" i="20" s="1"/>
  <c r="E304" i="20" s="1"/>
  <c r="E305" i="20" s="1"/>
  <c r="E306" i="20" s="1"/>
  <c r="E307" i="20" s="1"/>
  <c r="E308" i="20" s="1"/>
  <c r="E309" i="20" s="1"/>
  <c r="E310" i="20" s="1"/>
  <c r="E311" i="20" s="1"/>
  <c r="E312" i="20" s="1"/>
  <c r="E313" i="20" s="1"/>
  <c r="E314" i="20" s="1"/>
  <c r="E315" i="20" s="1"/>
  <c r="E316" i="20" s="1"/>
  <c r="E317" i="20" s="1"/>
  <c r="E318" i="20" s="1"/>
  <c r="E319" i="20" s="1"/>
  <c r="E320" i="20" s="1"/>
  <c r="E321" i="20" s="1"/>
  <c r="E322" i="20" s="1"/>
  <c r="E323" i="20" s="1"/>
  <c r="E324" i="20" s="1"/>
  <c r="E325" i="20" s="1"/>
  <c r="E326" i="20" s="1"/>
  <c r="E327" i="20" s="1"/>
  <c r="E328" i="20" s="1"/>
  <c r="E329" i="20" s="1"/>
  <c r="E330" i="20" s="1"/>
  <c r="E331" i="20" s="1"/>
  <c r="E332" i="20" s="1"/>
  <c r="E333" i="20" s="1"/>
  <c r="E334" i="20" s="1"/>
  <c r="E335" i="20" s="1"/>
  <c r="E336" i="20" s="1"/>
  <c r="E337" i="20" s="1"/>
  <c r="E338" i="20" s="1"/>
  <c r="E339" i="20" s="1"/>
  <c r="E340" i="20" s="1"/>
  <c r="E341" i="20" s="1"/>
  <c r="E342" i="20" s="1"/>
  <c r="E343" i="20" s="1"/>
  <c r="E344" i="20" s="1"/>
  <c r="E345" i="20" s="1"/>
  <c r="E346" i="20" s="1"/>
  <c r="E347" i="20" s="1"/>
  <c r="E348" i="20" s="1"/>
  <c r="E349" i="20" s="1"/>
  <c r="E350" i="20" s="1"/>
  <c r="E351" i="20" s="1"/>
  <c r="E352" i="20" s="1"/>
  <c r="E353" i="20" s="1"/>
  <c r="E354" i="20" s="1"/>
  <c r="E355" i="20" s="1"/>
  <c r="E356" i="20" s="1"/>
  <c r="E357" i="20" s="1"/>
  <c r="E358" i="20" s="1"/>
  <c r="E359" i="20" s="1"/>
  <c r="E360" i="20" s="1"/>
  <c r="E361" i="20" s="1"/>
  <c r="E362" i="20" s="1"/>
  <c r="E363" i="20" s="1"/>
  <c r="E364" i="20" s="1"/>
  <c r="E365" i="20" s="1"/>
  <c r="E366" i="20" s="1"/>
  <c r="E367" i="20" s="1"/>
  <c r="E368" i="20" s="1"/>
  <c r="E369" i="20" s="1"/>
  <c r="E370" i="20" s="1"/>
  <c r="E371" i="20" s="1"/>
  <c r="E372" i="20" s="1"/>
  <c r="E373" i="20" s="1"/>
  <c r="E374" i="20" s="1"/>
  <c r="E375" i="20" s="1"/>
  <c r="E376" i="20" s="1"/>
  <c r="E377" i="20" s="1"/>
  <c r="E378" i="20" s="1"/>
  <c r="E379" i="20" s="1"/>
  <c r="E380" i="20" s="1"/>
  <c r="E381" i="20" s="1"/>
  <c r="E382" i="20" s="1"/>
  <c r="E383" i="20" s="1"/>
  <c r="E384" i="20" s="1"/>
  <c r="E385" i="20" s="1"/>
  <c r="E386" i="20" s="1"/>
  <c r="E387" i="20" s="1"/>
  <c r="E388" i="20" s="1"/>
  <c r="E389" i="20" s="1"/>
  <c r="E390" i="20" s="1"/>
  <c r="E391" i="20" s="1"/>
  <c r="E392" i="20" s="1"/>
  <c r="E393" i="20" s="1"/>
  <c r="E394" i="20" s="1"/>
  <c r="E395" i="20" s="1"/>
  <c r="E396" i="20" s="1"/>
  <c r="E397" i="20" s="1"/>
  <c r="E398" i="20" s="1"/>
  <c r="E399" i="20" s="1"/>
  <c r="E400" i="20" s="1"/>
  <c r="E401" i="20" s="1"/>
  <c r="E402" i="20" s="1"/>
  <c r="E403" i="20" s="1"/>
  <c r="E404" i="20" s="1"/>
  <c r="E405" i="20" s="1"/>
  <c r="E406" i="20" s="1"/>
  <c r="E407" i="20" s="1"/>
  <c r="E408" i="20" s="1"/>
  <c r="E409" i="20" s="1"/>
  <c r="E410" i="20" s="1"/>
  <c r="E411" i="20" s="1"/>
  <c r="E412" i="20" s="1"/>
  <c r="E413" i="20" s="1"/>
  <c r="E414" i="20" s="1"/>
  <c r="E415" i="20" s="1"/>
  <c r="E416" i="20" s="1"/>
  <c r="E417" i="20" s="1"/>
  <c r="E418" i="20" s="1"/>
  <c r="E419" i="20" s="1"/>
  <c r="E420" i="20" s="1"/>
  <c r="E421" i="20" s="1"/>
  <c r="E422" i="20" s="1"/>
  <c r="E423" i="20" s="1"/>
  <c r="E424" i="20" s="1"/>
  <c r="E425" i="20" s="1"/>
  <c r="E426" i="20" s="1"/>
  <c r="E427" i="20" s="1"/>
  <c r="E428" i="20" s="1"/>
  <c r="E429" i="20" s="1"/>
  <c r="E430" i="20" s="1"/>
  <c r="E431" i="20" s="1"/>
  <c r="E432" i="20" s="1"/>
  <c r="E433" i="20" s="1"/>
  <c r="E434" i="20" s="1"/>
  <c r="E435" i="20" s="1"/>
  <c r="E436" i="20" s="1"/>
  <c r="E437" i="20" s="1"/>
  <c r="E438" i="20" s="1"/>
  <c r="E439" i="20" s="1"/>
  <c r="E440" i="20" s="1"/>
  <c r="E441" i="20" s="1"/>
  <c r="E442" i="20" s="1"/>
  <c r="E443" i="20" s="1"/>
  <c r="E252" i="20"/>
  <c r="E253" i="20" s="1"/>
  <c r="E254" i="20" s="1"/>
  <c r="E255" i="20" s="1"/>
  <c r="E256" i="20" s="1"/>
  <c r="E257" i="20" s="1"/>
  <c r="E258" i="20" s="1"/>
  <c r="E259" i="20" s="1"/>
  <c r="E260" i="20" s="1"/>
  <c r="E261" i="20" s="1"/>
  <c r="E262" i="20" s="1"/>
  <c r="E263" i="20" s="1"/>
  <c r="E264" i="20" s="1"/>
  <c r="E265" i="20" s="1"/>
  <c r="E266" i="20" s="1"/>
  <c r="E267" i="20" s="1"/>
  <c r="E268" i="20" s="1"/>
  <c r="E269" i="20" s="1"/>
  <c r="E270" i="20" s="1"/>
  <c r="E271" i="20" s="1"/>
  <c r="E272" i="20" s="1"/>
  <c r="E273" i="20" s="1"/>
  <c r="E274" i="20" s="1"/>
  <c r="E275" i="20" s="1"/>
  <c r="E276" i="20" s="1"/>
  <c r="E277" i="20" s="1"/>
  <c r="E278" i="20" s="1"/>
  <c r="E279" i="20" s="1"/>
  <c r="E280" i="20" s="1"/>
  <c r="E281" i="20" s="1"/>
  <c r="E282" i="20" s="1"/>
  <c r="E283" i="20" s="1"/>
  <c r="E128" i="20"/>
  <c r="E129" i="20" s="1"/>
  <c r="E130" i="20" s="1"/>
  <c r="E131" i="20" s="1"/>
  <c r="E132" i="20" s="1"/>
  <c r="E133" i="20" s="1"/>
  <c r="E134" i="20" s="1"/>
  <c r="E135" i="20" s="1"/>
  <c r="E136" i="20" s="1"/>
  <c r="E137" i="20" s="1"/>
  <c r="E138" i="20" s="1"/>
  <c r="E139" i="20" s="1"/>
  <c r="E140" i="20" s="1"/>
  <c r="E141" i="20" s="1"/>
  <c r="E142" i="20" s="1"/>
  <c r="E143" i="20" s="1"/>
  <c r="E144" i="20" s="1"/>
  <c r="E145" i="20" s="1"/>
  <c r="E146" i="20" s="1"/>
  <c r="E147" i="20" s="1"/>
  <c r="E148" i="20" s="1"/>
  <c r="E149" i="20" s="1"/>
  <c r="E150" i="20" s="1"/>
  <c r="E151" i="20" s="1"/>
  <c r="E152" i="20" s="1"/>
  <c r="E153" i="20" s="1"/>
  <c r="E154" i="20" s="1"/>
  <c r="E155" i="20" s="1"/>
  <c r="E156" i="20" s="1"/>
  <c r="E157" i="20" s="1"/>
  <c r="E158" i="20" s="1"/>
  <c r="E159" i="20" s="1"/>
  <c r="E160" i="20" s="1"/>
  <c r="E161" i="20" s="1"/>
  <c r="E162" i="20" s="1"/>
  <c r="E163" i="20" s="1"/>
  <c r="E164" i="20" s="1"/>
  <c r="E165" i="20" s="1"/>
  <c r="E166" i="20" s="1"/>
  <c r="E167" i="20" s="1"/>
  <c r="E168" i="20" s="1"/>
  <c r="E169" i="20" s="1"/>
  <c r="E170" i="20" s="1"/>
  <c r="E171" i="20" s="1"/>
  <c r="E172" i="20" s="1"/>
  <c r="E173" i="20" s="1"/>
  <c r="E174" i="20" s="1"/>
  <c r="E175" i="20" s="1"/>
  <c r="E176" i="20" s="1"/>
  <c r="E177" i="20" s="1"/>
  <c r="E178" i="20" s="1"/>
  <c r="E179" i="20" s="1"/>
  <c r="E180" i="20" s="1"/>
  <c r="E181" i="20" s="1"/>
  <c r="E182" i="20" s="1"/>
  <c r="E183" i="20" s="1"/>
  <c r="E184" i="20" s="1"/>
  <c r="E185" i="20" s="1"/>
  <c r="E186" i="20" s="1"/>
  <c r="E187" i="20" s="1"/>
  <c r="E188" i="20" s="1"/>
  <c r="E189" i="20" s="1"/>
  <c r="E190" i="20" s="1"/>
  <c r="E191" i="20" s="1"/>
  <c r="E192" i="20" s="1"/>
  <c r="E193" i="20" s="1"/>
  <c r="E194" i="20" s="1"/>
  <c r="E195" i="20" s="1"/>
  <c r="E196" i="20" s="1"/>
  <c r="E197" i="20" s="1"/>
  <c r="E198" i="20" s="1"/>
  <c r="E199" i="20" s="1"/>
  <c r="E200" i="20" s="1"/>
  <c r="E201" i="20" s="1"/>
  <c r="E202" i="20" s="1"/>
  <c r="E203" i="20" s="1"/>
  <c r="E204" i="20" s="1"/>
  <c r="E205" i="20" s="1"/>
  <c r="E206" i="20" s="1"/>
  <c r="E207" i="20" s="1"/>
  <c r="E208" i="20" s="1"/>
  <c r="E209" i="20" s="1"/>
  <c r="E210" i="20" s="1"/>
  <c r="E211" i="20" s="1"/>
  <c r="E212" i="20" s="1"/>
  <c r="E213" i="20" s="1"/>
  <c r="E214" i="20" s="1"/>
  <c r="E215" i="20" s="1"/>
  <c r="E216" i="20" s="1"/>
  <c r="E217" i="20" s="1"/>
  <c r="E218" i="20" s="1"/>
  <c r="E219" i="20" s="1"/>
  <c r="E220" i="20" s="1"/>
  <c r="E221" i="20" s="1"/>
  <c r="E222" i="20" s="1"/>
  <c r="E223" i="20" s="1"/>
  <c r="E224" i="20" s="1"/>
  <c r="E225" i="20" s="1"/>
  <c r="E226" i="20" s="1"/>
  <c r="E227" i="20" s="1"/>
  <c r="E228" i="20" s="1"/>
  <c r="E229" i="20" s="1"/>
  <c r="E230" i="20" s="1"/>
  <c r="E231" i="20" s="1"/>
  <c r="E232" i="20" s="1"/>
  <c r="E233" i="20" s="1"/>
  <c r="E234" i="20" s="1"/>
  <c r="E235" i="20" s="1"/>
  <c r="E236" i="20" s="1"/>
  <c r="E237" i="20" s="1"/>
  <c r="E238" i="20" s="1"/>
  <c r="E239" i="20" s="1"/>
  <c r="E240" i="20" s="1"/>
  <c r="E241" i="20" s="1"/>
  <c r="E242" i="20" s="1"/>
  <c r="E243" i="20" s="1"/>
  <c r="E244" i="20" s="1"/>
  <c r="E245" i="20" s="1"/>
  <c r="E246" i="20" s="1"/>
  <c r="E247" i="20" s="1"/>
  <c r="E248" i="20" s="1"/>
  <c r="E249" i="20" s="1"/>
  <c r="E250" i="20" s="1"/>
  <c r="E91" i="20"/>
  <c r="E92" i="20" s="1"/>
  <c r="E93" i="20" s="1"/>
  <c r="E94" i="20" s="1"/>
  <c r="E95" i="20" s="1"/>
  <c r="E96" i="20" s="1"/>
  <c r="E97" i="20" s="1"/>
  <c r="E98" i="20" s="1"/>
  <c r="E99" i="20" s="1"/>
  <c r="E100" i="20" s="1"/>
  <c r="E101" i="20" s="1"/>
  <c r="E102" i="20" s="1"/>
  <c r="E103" i="20" s="1"/>
  <c r="E104" i="20" s="1"/>
  <c r="E105" i="20" s="1"/>
  <c r="E106" i="20" s="1"/>
  <c r="E107" i="20" s="1"/>
  <c r="E108" i="20" s="1"/>
  <c r="E109" i="20" s="1"/>
  <c r="E110" i="20" s="1"/>
  <c r="E111" i="20" s="1"/>
  <c r="E112" i="20" s="1"/>
  <c r="E113" i="20" s="1"/>
  <c r="E114" i="20" s="1"/>
  <c r="E115" i="20" s="1"/>
  <c r="E116" i="20" s="1"/>
  <c r="E117" i="20" s="1"/>
  <c r="E118" i="20" s="1"/>
  <c r="E119" i="20" s="1"/>
  <c r="E120" i="20" s="1"/>
  <c r="E121" i="20" s="1"/>
  <c r="E122" i="20" s="1"/>
  <c r="E123" i="20" s="1"/>
  <c r="E124" i="20" s="1"/>
  <c r="E125" i="20" s="1"/>
  <c r="E126" i="20" s="1"/>
  <c r="E70" i="20"/>
  <c r="E71" i="20" s="1"/>
  <c r="E72" i="20" s="1"/>
  <c r="E73" i="20" s="1"/>
  <c r="E74" i="20" s="1"/>
  <c r="E75" i="20" s="1"/>
  <c r="E76" i="20" s="1"/>
  <c r="E77" i="20" s="1"/>
  <c r="E78" i="20" s="1"/>
  <c r="E79" i="20" s="1"/>
  <c r="E80" i="20" s="1"/>
  <c r="E81" i="20" s="1"/>
  <c r="E82" i="20" s="1"/>
  <c r="E83" i="20" s="1"/>
  <c r="E84" i="20" s="1"/>
  <c r="E85" i="20" s="1"/>
  <c r="E86" i="20" s="1"/>
  <c r="E87" i="20" s="1"/>
  <c r="E88" i="20" s="1"/>
  <c r="E89" i="20" s="1"/>
  <c r="E8" i="20"/>
  <c r="E9" i="20" s="1"/>
  <c r="E10" i="20" s="1"/>
  <c r="E11" i="20" s="1"/>
  <c r="E12" i="20" s="1"/>
  <c r="E13" i="20" s="1"/>
  <c r="E14" i="20" s="1"/>
  <c r="E15" i="20" s="1"/>
  <c r="E16" i="20" s="1"/>
  <c r="E17" i="20" s="1"/>
  <c r="E18" i="20" s="1"/>
  <c r="E19" i="20" s="1"/>
  <c r="E20" i="20" s="1"/>
  <c r="E21" i="20" s="1"/>
  <c r="E22" i="20" s="1"/>
  <c r="E23" i="20" s="1"/>
  <c r="E24" i="20" s="1"/>
  <c r="E25" i="20" s="1"/>
  <c r="E26" i="20" s="1"/>
  <c r="E27" i="20" s="1"/>
  <c r="E28" i="20" s="1"/>
  <c r="E29" i="20" s="1"/>
  <c r="E30" i="20" s="1"/>
  <c r="E31" i="20" s="1"/>
  <c r="E32" i="20" s="1"/>
  <c r="E33" i="20" s="1"/>
  <c r="E34" i="20" s="1"/>
  <c r="E35" i="20" s="1"/>
  <c r="E36" i="20" s="1"/>
  <c r="E37" i="20" s="1"/>
  <c r="E38" i="20" s="1"/>
  <c r="E39" i="20" s="1"/>
  <c r="E40" i="20" s="1"/>
  <c r="E41" i="20" s="1"/>
  <c r="E42" i="20" s="1"/>
  <c r="E43" i="20" s="1"/>
  <c r="E44" i="20" s="1"/>
  <c r="E45" i="20" s="1"/>
  <c r="E46" i="20" s="1"/>
  <c r="E47" i="20" s="1"/>
  <c r="E48" i="20" s="1"/>
  <c r="E49" i="20" s="1"/>
  <c r="E50" i="20" s="1"/>
  <c r="E51" i="20" s="1"/>
  <c r="E52" i="20" s="1"/>
  <c r="E53" i="20" s="1"/>
  <c r="E54" i="20" s="1"/>
  <c r="E55" i="20" s="1"/>
  <c r="E56" i="20" s="1"/>
  <c r="E57" i="20" s="1"/>
  <c r="E58" i="20" s="1"/>
  <c r="E59" i="20" s="1"/>
  <c r="E60" i="20" s="1"/>
  <c r="E61" i="20" s="1"/>
  <c r="E62" i="20" s="1"/>
  <c r="E63" i="20" s="1"/>
  <c r="E64" i="20" s="1"/>
  <c r="E65" i="20" s="1"/>
  <c r="E66" i="20" s="1"/>
  <c r="E67" i="20" s="1"/>
  <c r="E68" i="20" s="1"/>
  <c r="T22" i="17" l="1"/>
  <c r="AG22" i="17"/>
  <c r="AG21" i="17"/>
  <c r="T21" i="17"/>
  <c r="AG23" i="17"/>
  <c r="AG18" i="17"/>
  <c r="AG16" i="17"/>
  <c r="AG15" i="17"/>
  <c r="AG14" i="17"/>
  <c r="AG13" i="17"/>
  <c r="AG12" i="17"/>
  <c r="AG11" i="17"/>
  <c r="AG10" i="17"/>
  <c r="AG9" i="17"/>
  <c r="AG8" i="17"/>
  <c r="AG7" i="17"/>
  <c r="AG6" i="17"/>
  <c r="AG5" i="17"/>
  <c r="T23" i="17"/>
  <c r="T18" i="17"/>
  <c r="T16" i="17"/>
  <c r="T15" i="17"/>
  <c r="T14" i="17"/>
  <c r="T13" i="17"/>
  <c r="T12" i="17"/>
  <c r="T11" i="17"/>
  <c r="T10" i="17"/>
  <c r="T9" i="17"/>
  <c r="T8" i="17"/>
  <c r="T7" i="17"/>
  <c r="T6" i="17"/>
  <c r="T5" i="17"/>
  <c r="X3" i="17"/>
  <c r="W3" i="17"/>
  <c r="S24" i="17"/>
  <c r="R24" i="17"/>
  <c r="Q24" i="17"/>
  <c r="P24" i="17"/>
  <c r="O24" i="17"/>
  <c r="N24" i="17"/>
  <c r="M24" i="17"/>
  <c r="L24" i="17"/>
  <c r="K24" i="17"/>
  <c r="G684" i="17"/>
  <c r="F684" i="17"/>
  <c r="G683" i="17"/>
  <c r="F683" i="17"/>
  <c r="G682" i="17"/>
  <c r="F682" i="17"/>
  <c r="G681" i="17"/>
  <c r="F681" i="17"/>
  <c r="G680" i="17"/>
  <c r="F680" i="17"/>
  <c r="G679" i="17"/>
  <c r="F679" i="17"/>
  <c r="G678" i="17"/>
  <c r="F678" i="17"/>
  <c r="G677" i="17"/>
  <c r="F677" i="17"/>
  <c r="G676" i="17"/>
  <c r="F676" i="17"/>
  <c r="G675" i="17"/>
  <c r="F675" i="17"/>
  <c r="G674" i="17"/>
  <c r="F674" i="17"/>
  <c r="G673" i="17"/>
  <c r="F673" i="17"/>
  <c r="G672" i="17"/>
  <c r="F672" i="17"/>
  <c r="G671" i="17"/>
  <c r="F671" i="17"/>
  <c r="G670" i="17"/>
  <c r="F670" i="17"/>
  <c r="G669" i="17"/>
  <c r="F669" i="17"/>
  <c r="G668" i="17"/>
  <c r="F668" i="17"/>
  <c r="G667" i="17"/>
  <c r="F667" i="17"/>
  <c r="G666" i="17"/>
  <c r="F666" i="17"/>
  <c r="G665" i="17"/>
  <c r="F665" i="17"/>
  <c r="G664" i="17"/>
  <c r="F664" i="17"/>
  <c r="G663" i="17"/>
  <c r="F663" i="17"/>
  <c r="G662" i="17"/>
  <c r="F662" i="17"/>
  <c r="G661" i="17"/>
  <c r="F661" i="17"/>
  <c r="G660" i="17"/>
  <c r="F660" i="17"/>
  <c r="G659" i="17"/>
  <c r="F659" i="17"/>
  <c r="G658" i="17"/>
  <c r="F658" i="17"/>
  <c r="G657" i="17"/>
  <c r="F657" i="17"/>
  <c r="G656" i="17"/>
  <c r="F656" i="17"/>
  <c r="G655" i="17"/>
  <c r="F655" i="17"/>
  <c r="G654" i="17"/>
  <c r="F654" i="17"/>
  <c r="G653" i="17"/>
  <c r="F653" i="17"/>
  <c r="G652" i="17"/>
  <c r="F652" i="17"/>
  <c r="G651" i="17"/>
  <c r="F651" i="17"/>
  <c r="G650" i="17"/>
  <c r="F650" i="17"/>
  <c r="G649" i="17"/>
  <c r="F649" i="17"/>
  <c r="G648" i="17"/>
  <c r="F648" i="17"/>
  <c r="G647" i="17"/>
  <c r="F647" i="17"/>
  <c r="G646" i="17"/>
  <c r="F646" i="17"/>
  <c r="G645" i="17"/>
  <c r="F645" i="17"/>
  <c r="G644" i="17"/>
  <c r="F644" i="17"/>
  <c r="G643" i="17"/>
  <c r="F643" i="17"/>
  <c r="G642" i="17"/>
  <c r="F642" i="17"/>
  <c r="G641" i="17"/>
  <c r="F641" i="17"/>
  <c r="G640" i="17"/>
  <c r="F640" i="17"/>
  <c r="G639" i="17"/>
  <c r="F639" i="17"/>
  <c r="G638" i="17"/>
  <c r="F638" i="17"/>
  <c r="G637" i="17"/>
  <c r="F637" i="17"/>
  <c r="G636" i="17"/>
  <c r="F636" i="17"/>
  <c r="G635" i="17"/>
  <c r="F635" i="17"/>
  <c r="G634" i="17"/>
  <c r="F634" i="17"/>
  <c r="G633" i="17"/>
  <c r="F633" i="17"/>
  <c r="G632" i="17"/>
  <c r="F632" i="17"/>
  <c r="G631" i="17"/>
  <c r="F631" i="17"/>
  <c r="G630" i="17"/>
  <c r="F630" i="17"/>
  <c r="G629" i="17"/>
  <c r="F629" i="17"/>
  <c r="G628" i="17"/>
  <c r="F628" i="17"/>
  <c r="G627" i="17"/>
  <c r="F627" i="17"/>
  <c r="G626" i="17"/>
  <c r="F626" i="17"/>
  <c r="G625" i="17"/>
  <c r="F625" i="17"/>
  <c r="G624" i="17"/>
  <c r="F624" i="17"/>
  <c r="G623" i="17"/>
  <c r="F623" i="17"/>
  <c r="G622" i="17"/>
  <c r="F622" i="17"/>
  <c r="G621" i="17"/>
  <c r="F621" i="17"/>
  <c r="G620" i="17"/>
  <c r="F620" i="17"/>
  <c r="G619" i="17"/>
  <c r="F619" i="17"/>
  <c r="G618" i="17"/>
  <c r="F618" i="17"/>
  <c r="G617" i="17"/>
  <c r="F617" i="17"/>
  <c r="G616" i="17"/>
  <c r="F616" i="17"/>
  <c r="G615" i="17"/>
  <c r="F615" i="17"/>
  <c r="G614" i="17"/>
  <c r="F614" i="17"/>
  <c r="G613" i="17"/>
  <c r="F613" i="17"/>
  <c r="G612" i="17"/>
  <c r="F612" i="17"/>
  <c r="G611" i="17"/>
  <c r="F611" i="17"/>
  <c r="G610" i="17"/>
  <c r="F610" i="17"/>
  <c r="G609" i="17"/>
  <c r="F609" i="17"/>
  <c r="G608" i="17"/>
  <c r="F608" i="17"/>
  <c r="G607" i="17"/>
  <c r="F607" i="17"/>
  <c r="G606" i="17"/>
  <c r="F606" i="17"/>
  <c r="G605" i="17"/>
  <c r="F605" i="17"/>
  <c r="G604" i="17"/>
  <c r="F604" i="17"/>
  <c r="G603" i="17"/>
  <c r="F603" i="17"/>
  <c r="G602" i="17"/>
  <c r="F602" i="17"/>
  <c r="G601" i="17"/>
  <c r="F601" i="17"/>
  <c r="G600" i="17"/>
  <c r="F600" i="17"/>
  <c r="G599" i="17"/>
  <c r="F599" i="17"/>
  <c r="G598" i="17"/>
  <c r="F598" i="17"/>
  <c r="G597" i="17"/>
  <c r="F597" i="17"/>
  <c r="G596" i="17"/>
  <c r="F596" i="17"/>
  <c r="G595" i="17"/>
  <c r="F595" i="17"/>
  <c r="G594" i="17"/>
  <c r="F594" i="17"/>
  <c r="G593" i="17"/>
  <c r="F593" i="17"/>
  <c r="G592" i="17"/>
  <c r="F592" i="17"/>
  <c r="G591" i="17"/>
  <c r="F591" i="17"/>
  <c r="G590" i="17"/>
  <c r="F590" i="17"/>
  <c r="G589" i="17"/>
  <c r="F589" i="17"/>
  <c r="G588" i="17"/>
  <c r="F588" i="17"/>
  <c r="G587" i="17"/>
  <c r="F587" i="17"/>
  <c r="G586" i="17"/>
  <c r="F586" i="17"/>
  <c r="G585" i="17"/>
  <c r="F585" i="17"/>
  <c r="G584" i="17"/>
  <c r="F584" i="17"/>
  <c r="G583" i="17"/>
  <c r="F583" i="17"/>
  <c r="G582" i="17"/>
  <c r="F582" i="17"/>
  <c r="G581" i="17"/>
  <c r="F581" i="17"/>
  <c r="G580" i="17"/>
  <c r="F580" i="17"/>
  <c r="G579" i="17"/>
  <c r="F579" i="17"/>
  <c r="G578" i="17"/>
  <c r="F578" i="17"/>
  <c r="G577" i="17"/>
  <c r="F577" i="17"/>
  <c r="G576" i="17"/>
  <c r="F576" i="17"/>
  <c r="G575" i="17"/>
  <c r="F575" i="17"/>
  <c r="G574" i="17"/>
  <c r="F574" i="17"/>
  <c r="G573" i="17"/>
  <c r="F573" i="17"/>
  <c r="G572" i="17"/>
  <c r="F572" i="17"/>
  <c r="G571" i="17"/>
  <c r="F571" i="17"/>
  <c r="G570" i="17"/>
  <c r="F570" i="17"/>
  <c r="G569" i="17"/>
  <c r="F569" i="17"/>
  <c r="G568" i="17"/>
  <c r="F568" i="17"/>
  <c r="G567" i="17"/>
  <c r="F567" i="17"/>
  <c r="G566" i="17"/>
  <c r="F566" i="17"/>
  <c r="G565" i="17"/>
  <c r="F565" i="17"/>
  <c r="G564" i="17"/>
  <c r="F564" i="17"/>
  <c r="G563" i="17"/>
  <c r="F563" i="17"/>
  <c r="G562" i="17"/>
  <c r="F562" i="17"/>
  <c r="G561" i="17"/>
  <c r="F561" i="17"/>
  <c r="G560" i="17"/>
  <c r="F560" i="17"/>
  <c r="G559" i="17"/>
  <c r="F559" i="17"/>
  <c r="G558" i="17"/>
  <c r="F558" i="17"/>
  <c r="G557" i="17"/>
  <c r="F557" i="17"/>
  <c r="G556" i="17"/>
  <c r="F556" i="17"/>
  <c r="G555" i="17"/>
  <c r="F555" i="17"/>
  <c r="G554" i="17"/>
  <c r="F554" i="17"/>
  <c r="G553" i="17"/>
  <c r="F553" i="17"/>
  <c r="G552" i="17"/>
  <c r="F552" i="17"/>
  <c r="G551" i="17"/>
  <c r="F551" i="17"/>
  <c r="G550" i="17"/>
  <c r="F550" i="17"/>
  <c r="G549" i="17"/>
  <c r="F549" i="17"/>
  <c r="G548" i="17"/>
  <c r="F548" i="17"/>
  <c r="G547" i="17"/>
  <c r="F547" i="17"/>
  <c r="G546" i="17"/>
  <c r="F546" i="17"/>
  <c r="G545" i="17"/>
  <c r="F545" i="17"/>
  <c r="G544" i="17"/>
  <c r="F544" i="17"/>
  <c r="G543" i="17"/>
  <c r="F543" i="17"/>
  <c r="G542" i="17"/>
  <c r="F542" i="17"/>
  <c r="G541" i="17"/>
  <c r="F541" i="17"/>
  <c r="G540" i="17"/>
  <c r="F540" i="17"/>
  <c r="G539" i="17"/>
  <c r="F539" i="17"/>
  <c r="G538" i="17"/>
  <c r="F538" i="17"/>
  <c r="G537" i="17"/>
  <c r="F537" i="17"/>
  <c r="G536" i="17"/>
  <c r="F536" i="17"/>
  <c r="G535" i="17"/>
  <c r="F535" i="17"/>
  <c r="G534" i="17"/>
  <c r="F534" i="17"/>
  <c r="G533" i="17"/>
  <c r="F533" i="17"/>
  <c r="G532" i="17"/>
  <c r="F532" i="17"/>
  <c r="G531" i="17"/>
  <c r="F531" i="17"/>
  <c r="G530" i="17"/>
  <c r="F530" i="17"/>
  <c r="G529" i="17"/>
  <c r="F529" i="17"/>
  <c r="G528" i="17"/>
  <c r="F528" i="17"/>
  <c r="G527" i="17"/>
  <c r="F527" i="17"/>
  <c r="G526" i="17"/>
  <c r="F526" i="17"/>
  <c r="G525" i="17"/>
  <c r="F525" i="17"/>
  <c r="G524" i="17"/>
  <c r="F524" i="17"/>
  <c r="G523" i="17"/>
  <c r="F523" i="17"/>
  <c r="G522" i="17"/>
  <c r="F522" i="17"/>
  <c r="G521" i="17"/>
  <c r="F521" i="17"/>
  <c r="G520" i="17"/>
  <c r="F520" i="17"/>
  <c r="G519" i="17"/>
  <c r="F519" i="17"/>
  <c r="G518" i="17"/>
  <c r="F518" i="17"/>
  <c r="G517" i="17"/>
  <c r="F517" i="17"/>
  <c r="G516" i="17"/>
  <c r="F516" i="17"/>
  <c r="G515" i="17"/>
  <c r="F515" i="17"/>
  <c r="G514" i="17"/>
  <c r="F514" i="17"/>
  <c r="G513" i="17"/>
  <c r="F513" i="17"/>
  <c r="G512" i="17"/>
  <c r="F512" i="17"/>
  <c r="G511" i="17"/>
  <c r="F511" i="17"/>
  <c r="G510" i="17"/>
  <c r="F510" i="17"/>
  <c r="G509" i="17"/>
  <c r="F509" i="17"/>
  <c r="G508" i="17"/>
  <c r="F508" i="17"/>
  <c r="G507" i="17"/>
  <c r="F507" i="17"/>
  <c r="G506" i="17"/>
  <c r="F506" i="17"/>
  <c r="G505" i="17"/>
  <c r="F505" i="17"/>
  <c r="G504" i="17"/>
  <c r="F504" i="17"/>
  <c r="G503" i="17"/>
  <c r="F503" i="17"/>
  <c r="G502" i="17"/>
  <c r="F502" i="17"/>
  <c r="G501" i="17"/>
  <c r="F501" i="17"/>
  <c r="G500" i="17"/>
  <c r="F500" i="17"/>
  <c r="G499" i="17"/>
  <c r="F499" i="17"/>
  <c r="G498" i="17"/>
  <c r="F498" i="17"/>
  <c r="G497" i="17"/>
  <c r="F497" i="17"/>
  <c r="G496" i="17"/>
  <c r="F496" i="17"/>
  <c r="G495" i="17"/>
  <c r="F495" i="17"/>
  <c r="G494" i="17"/>
  <c r="F494" i="17"/>
  <c r="G493" i="17"/>
  <c r="F493" i="17"/>
  <c r="G492" i="17"/>
  <c r="F492" i="17"/>
  <c r="G491" i="17"/>
  <c r="F491" i="17"/>
  <c r="G490" i="17"/>
  <c r="F490" i="17"/>
  <c r="G489" i="17"/>
  <c r="F489" i="17"/>
  <c r="G488" i="17"/>
  <c r="F488" i="17"/>
  <c r="G487" i="17"/>
  <c r="F487" i="17"/>
  <c r="G486" i="17"/>
  <c r="F486" i="17"/>
  <c r="G485" i="17"/>
  <c r="F485" i="17"/>
  <c r="G484" i="17"/>
  <c r="F484" i="17"/>
  <c r="G483" i="17"/>
  <c r="F483" i="17"/>
  <c r="G482" i="17"/>
  <c r="F482" i="17"/>
  <c r="G481" i="17"/>
  <c r="F481" i="17"/>
  <c r="G480" i="17"/>
  <c r="F480" i="17"/>
  <c r="G479" i="17"/>
  <c r="F479" i="17"/>
  <c r="G478" i="17"/>
  <c r="F478" i="17"/>
  <c r="G477" i="17"/>
  <c r="F477" i="17"/>
  <c r="G476" i="17"/>
  <c r="F476" i="17"/>
  <c r="G475" i="17"/>
  <c r="F475" i="17"/>
  <c r="G474" i="17"/>
  <c r="F474" i="17"/>
  <c r="G473" i="17"/>
  <c r="F473" i="17"/>
  <c r="G472" i="17"/>
  <c r="F472" i="17"/>
  <c r="G471" i="17"/>
  <c r="F471" i="17"/>
  <c r="G470" i="17"/>
  <c r="F470" i="17"/>
  <c r="G469" i="17"/>
  <c r="F469" i="17"/>
  <c r="G468" i="17"/>
  <c r="F468" i="17"/>
  <c r="G467" i="17"/>
  <c r="F467" i="17"/>
  <c r="G466" i="17"/>
  <c r="F466" i="17"/>
  <c r="G465" i="17"/>
  <c r="F465" i="17"/>
  <c r="G464" i="17"/>
  <c r="F464" i="17"/>
  <c r="G463" i="17"/>
  <c r="F463" i="17"/>
  <c r="G462" i="17"/>
  <c r="F462" i="17"/>
  <c r="G461" i="17"/>
  <c r="F461" i="17"/>
  <c r="G460" i="17"/>
  <c r="F460" i="17"/>
  <c r="G459" i="17"/>
  <c r="F459" i="17"/>
  <c r="G458" i="17"/>
  <c r="F458" i="17"/>
  <c r="G457" i="17"/>
  <c r="F457" i="17"/>
  <c r="G456" i="17"/>
  <c r="F456" i="17"/>
  <c r="G455" i="17"/>
  <c r="F455" i="17"/>
  <c r="G454" i="17"/>
  <c r="F454" i="17"/>
  <c r="G453" i="17"/>
  <c r="F453" i="17"/>
  <c r="G452" i="17"/>
  <c r="F452" i="17"/>
  <c r="G451" i="17"/>
  <c r="F451" i="17"/>
  <c r="G450" i="17"/>
  <c r="F450" i="17"/>
  <c r="G449" i="17"/>
  <c r="F449" i="17"/>
  <c r="G448" i="17"/>
  <c r="F448" i="17"/>
  <c r="G447" i="17"/>
  <c r="F447" i="17"/>
  <c r="G446" i="17"/>
  <c r="F446" i="17"/>
  <c r="G445" i="17"/>
  <c r="F445" i="17"/>
  <c r="G444" i="17"/>
  <c r="F444" i="17"/>
  <c r="G443" i="17"/>
  <c r="F443" i="17"/>
  <c r="G442" i="17"/>
  <c r="F442" i="17"/>
  <c r="G441" i="17"/>
  <c r="F441" i="17"/>
  <c r="G440" i="17"/>
  <c r="F440" i="17"/>
  <c r="G439" i="17"/>
  <c r="F439" i="17"/>
  <c r="G438" i="17"/>
  <c r="F438" i="17"/>
  <c r="G437" i="17"/>
  <c r="F437" i="17"/>
  <c r="G436" i="17"/>
  <c r="F436" i="17"/>
  <c r="G435" i="17"/>
  <c r="F435" i="17"/>
  <c r="G434" i="17"/>
  <c r="F434" i="17"/>
  <c r="G433" i="17"/>
  <c r="F433" i="17"/>
  <c r="G432" i="17"/>
  <c r="F432" i="17"/>
  <c r="G431" i="17"/>
  <c r="F431" i="17"/>
  <c r="G430" i="17"/>
  <c r="F430" i="17"/>
  <c r="G429" i="17"/>
  <c r="F429" i="17"/>
  <c r="G428" i="17"/>
  <c r="F428" i="17"/>
  <c r="G427" i="17"/>
  <c r="F427" i="17"/>
  <c r="G426" i="17"/>
  <c r="F426" i="17"/>
  <c r="G425" i="17"/>
  <c r="F425" i="17"/>
  <c r="G424" i="17"/>
  <c r="F424" i="17"/>
  <c r="G423" i="17"/>
  <c r="F423" i="17"/>
  <c r="G422" i="17"/>
  <c r="F422" i="17"/>
  <c r="G421" i="17"/>
  <c r="F421" i="17"/>
  <c r="G420" i="17"/>
  <c r="F420" i="17"/>
  <c r="G419" i="17"/>
  <c r="F419" i="17"/>
  <c r="G418" i="17"/>
  <c r="F418" i="17"/>
  <c r="G417" i="17"/>
  <c r="F417" i="17"/>
  <c r="G416" i="17"/>
  <c r="F416" i="17"/>
  <c r="G415" i="17"/>
  <c r="F415" i="17"/>
  <c r="G414" i="17"/>
  <c r="F414" i="17"/>
  <c r="G413" i="17"/>
  <c r="F413" i="17"/>
  <c r="G412" i="17"/>
  <c r="F412" i="17"/>
  <c r="G411" i="17"/>
  <c r="F411" i="17"/>
  <c r="G410" i="17"/>
  <c r="F410" i="17"/>
  <c r="G409" i="17"/>
  <c r="F409" i="17"/>
  <c r="G408" i="17"/>
  <c r="F408" i="17"/>
  <c r="G407" i="17"/>
  <c r="F407" i="17"/>
  <c r="G406" i="17"/>
  <c r="F406" i="17"/>
  <c r="G405" i="17"/>
  <c r="F405" i="17"/>
  <c r="G404" i="17"/>
  <c r="F404" i="17"/>
  <c r="G403" i="17"/>
  <c r="F403" i="17"/>
  <c r="G402" i="17"/>
  <c r="F402" i="17"/>
  <c r="G401" i="17"/>
  <c r="F401" i="17"/>
  <c r="G400" i="17"/>
  <c r="F400" i="17"/>
  <c r="G399" i="17"/>
  <c r="F399" i="17"/>
  <c r="G398" i="17"/>
  <c r="F398" i="17"/>
  <c r="G397" i="17"/>
  <c r="F397" i="17"/>
  <c r="G396" i="17"/>
  <c r="F396" i="17"/>
  <c r="G395" i="17"/>
  <c r="F395" i="17"/>
  <c r="G394" i="17"/>
  <c r="F394" i="17"/>
  <c r="G393" i="17"/>
  <c r="F393" i="17"/>
  <c r="G392" i="17"/>
  <c r="F392" i="17"/>
  <c r="G391" i="17"/>
  <c r="F391" i="17"/>
  <c r="G390" i="17"/>
  <c r="F390" i="17"/>
  <c r="G389" i="17"/>
  <c r="F389" i="17"/>
  <c r="G388" i="17"/>
  <c r="F388" i="17"/>
  <c r="G387" i="17"/>
  <c r="F387" i="17"/>
  <c r="G386" i="17"/>
  <c r="F386" i="17"/>
  <c r="G385" i="17"/>
  <c r="F385" i="17"/>
  <c r="G384" i="17"/>
  <c r="F384" i="17"/>
  <c r="G383" i="17"/>
  <c r="F383" i="17"/>
  <c r="G382" i="17"/>
  <c r="F382" i="17"/>
  <c r="G381" i="17"/>
  <c r="F381" i="17"/>
  <c r="G380" i="17"/>
  <c r="F380" i="17"/>
  <c r="G379" i="17"/>
  <c r="F379" i="17"/>
  <c r="G378" i="17"/>
  <c r="F378" i="17"/>
  <c r="G377" i="17"/>
  <c r="F377" i="17"/>
  <c r="G376" i="17"/>
  <c r="F376" i="17"/>
  <c r="G375" i="17"/>
  <c r="F375" i="17"/>
  <c r="G374" i="17"/>
  <c r="F374" i="17"/>
  <c r="G373" i="17"/>
  <c r="F373" i="17"/>
  <c r="G372" i="17"/>
  <c r="F372" i="17"/>
  <c r="G371" i="17"/>
  <c r="F371" i="17"/>
  <c r="G370" i="17"/>
  <c r="F370" i="17"/>
  <c r="G369" i="17"/>
  <c r="F369" i="17"/>
  <c r="G368" i="17"/>
  <c r="F368" i="17"/>
  <c r="G367" i="17"/>
  <c r="F367" i="17"/>
  <c r="G366" i="17"/>
  <c r="F366" i="17"/>
  <c r="G365" i="17"/>
  <c r="F365" i="17"/>
  <c r="G364" i="17"/>
  <c r="F364" i="17"/>
  <c r="G363" i="17"/>
  <c r="F363" i="17"/>
  <c r="G362" i="17"/>
  <c r="F362" i="17"/>
  <c r="G361" i="17"/>
  <c r="F361" i="17"/>
  <c r="G360" i="17"/>
  <c r="F360" i="17"/>
  <c r="G359" i="17"/>
  <c r="F359" i="17"/>
  <c r="G358" i="17"/>
  <c r="F358" i="17"/>
  <c r="G357" i="17"/>
  <c r="F357" i="17"/>
  <c r="G356" i="17"/>
  <c r="F356" i="17"/>
  <c r="G355" i="17"/>
  <c r="F355" i="17"/>
  <c r="G354" i="17"/>
  <c r="F354" i="17"/>
  <c r="G353" i="17"/>
  <c r="F353" i="17"/>
  <c r="G352" i="17"/>
  <c r="F352" i="17"/>
  <c r="G351" i="17"/>
  <c r="F351" i="17"/>
  <c r="G350" i="17"/>
  <c r="F350" i="17"/>
  <c r="G349" i="17"/>
  <c r="F349" i="17"/>
  <c r="G348" i="17"/>
  <c r="F348" i="17"/>
  <c r="G347" i="17"/>
  <c r="F347" i="17"/>
  <c r="G346" i="17"/>
  <c r="F346" i="17"/>
  <c r="G345" i="17"/>
  <c r="F345" i="17"/>
  <c r="G344" i="17"/>
  <c r="F344" i="17"/>
  <c r="G343" i="17"/>
  <c r="F343" i="17"/>
  <c r="G342" i="17"/>
  <c r="F342" i="17"/>
  <c r="G341" i="17"/>
  <c r="F341" i="17"/>
  <c r="G340" i="17"/>
  <c r="F340" i="17"/>
  <c r="G339" i="17"/>
  <c r="F339" i="17"/>
  <c r="G338" i="17"/>
  <c r="F338" i="17"/>
  <c r="G337" i="17"/>
  <c r="F337" i="17"/>
  <c r="G336" i="17"/>
  <c r="F336" i="17"/>
  <c r="G335" i="17"/>
  <c r="F335" i="17"/>
  <c r="G334" i="17"/>
  <c r="F334" i="17"/>
  <c r="G333" i="17"/>
  <c r="F333" i="17"/>
  <c r="G332" i="17"/>
  <c r="F332" i="17"/>
  <c r="G331" i="17"/>
  <c r="F331" i="17"/>
  <c r="G330" i="17"/>
  <c r="F330" i="17"/>
  <c r="G329" i="17"/>
  <c r="F329" i="17"/>
  <c r="G328" i="17"/>
  <c r="F328" i="17"/>
  <c r="G327" i="17"/>
  <c r="F327" i="17"/>
  <c r="G326" i="17"/>
  <c r="F326" i="17"/>
  <c r="G325" i="17"/>
  <c r="F325" i="17"/>
  <c r="G324" i="17"/>
  <c r="F324" i="17"/>
  <c r="G323" i="17"/>
  <c r="F323" i="17"/>
  <c r="G322" i="17"/>
  <c r="F322" i="17"/>
  <c r="G321" i="17"/>
  <c r="F321" i="17"/>
  <c r="G320" i="17"/>
  <c r="F320" i="17"/>
  <c r="G319" i="17"/>
  <c r="F319" i="17"/>
  <c r="G318" i="17"/>
  <c r="F318" i="17"/>
  <c r="G317" i="17"/>
  <c r="F317" i="17"/>
  <c r="G316" i="17"/>
  <c r="F316" i="17"/>
  <c r="G315" i="17"/>
  <c r="F315" i="17"/>
  <c r="G314" i="17"/>
  <c r="F314" i="17"/>
  <c r="G313" i="17"/>
  <c r="F313" i="17"/>
  <c r="G312" i="17"/>
  <c r="F312" i="17"/>
  <c r="G311" i="17"/>
  <c r="F311" i="17"/>
  <c r="G310" i="17"/>
  <c r="F310" i="17"/>
  <c r="G309" i="17"/>
  <c r="F309" i="17"/>
  <c r="G308" i="17"/>
  <c r="F308" i="17"/>
  <c r="G307" i="17"/>
  <c r="F307" i="17"/>
  <c r="G306" i="17"/>
  <c r="F306" i="17"/>
  <c r="G305" i="17"/>
  <c r="F305" i="17"/>
  <c r="G304" i="17"/>
  <c r="F304" i="17"/>
  <c r="G303" i="17"/>
  <c r="F303" i="17"/>
  <c r="G302" i="17"/>
  <c r="F302" i="17"/>
  <c r="G301" i="17"/>
  <c r="F301" i="17"/>
  <c r="G300" i="17"/>
  <c r="F300" i="17"/>
  <c r="G299" i="17"/>
  <c r="F299" i="17"/>
  <c r="G298" i="17"/>
  <c r="F298" i="17"/>
  <c r="G297" i="17"/>
  <c r="F297" i="17"/>
  <c r="G296" i="17"/>
  <c r="F296" i="17"/>
  <c r="G295" i="17"/>
  <c r="F295" i="17"/>
  <c r="G294" i="17"/>
  <c r="F294" i="17"/>
  <c r="G293" i="17"/>
  <c r="F293" i="17"/>
  <c r="G292" i="17"/>
  <c r="F292" i="17"/>
  <c r="G291" i="17"/>
  <c r="F291" i="17"/>
  <c r="G290" i="17"/>
  <c r="F290" i="17"/>
  <c r="G289" i="17"/>
  <c r="F289" i="17"/>
  <c r="G288" i="17"/>
  <c r="F288" i="17"/>
  <c r="G287" i="17"/>
  <c r="F287" i="17"/>
  <c r="G286" i="17"/>
  <c r="F286" i="17"/>
  <c r="G285" i="17"/>
  <c r="F285" i="17"/>
  <c r="G284" i="17"/>
  <c r="F284" i="17"/>
  <c r="G283" i="17"/>
  <c r="F283" i="17"/>
  <c r="G282" i="17"/>
  <c r="F282" i="17"/>
  <c r="G281" i="17"/>
  <c r="F281" i="17"/>
  <c r="G280" i="17"/>
  <c r="F280" i="17"/>
  <c r="G279" i="17"/>
  <c r="F279" i="17"/>
  <c r="G278" i="17"/>
  <c r="F278" i="17"/>
  <c r="G277" i="17"/>
  <c r="F277" i="17"/>
  <c r="G276" i="17"/>
  <c r="F276" i="17"/>
  <c r="G275" i="17"/>
  <c r="F275" i="17"/>
  <c r="G274" i="17"/>
  <c r="F274" i="17"/>
  <c r="G273" i="17"/>
  <c r="F273" i="17"/>
  <c r="G272" i="17"/>
  <c r="F272" i="17"/>
  <c r="G271" i="17"/>
  <c r="F271" i="17"/>
  <c r="G270" i="17"/>
  <c r="F270" i="17"/>
  <c r="G269" i="17"/>
  <c r="F269" i="17"/>
  <c r="G268" i="17"/>
  <c r="F268" i="17"/>
  <c r="G267" i="17"/>
  <c r="F267" i="17"/>
  <c r="G266" i="17"/>
  <c r="F266" i="17"/>
  <c r="G265" i="17"/>
  <c r="F265" i="17"/>
  <c r="G264" i="17"/>
  <c r="F264" i="17"/>
  <c r="G263" i="17"/>
  <c r="F263" i="17"/>
  <c r="G262" i="17"/>
  <c r="F262" i="17"/>
  <c r="G261" i="17"/>
  <c r="F261" i="17"/>
  <c r="G260" i="17"/>
  <c r="F260" i="17"/>
  <c r="G259" i="17"/>
  <c r="F259" i="17"/>
  <c r="G258" i="17"/>
  <c r="F258" i="17"/>
  <c r="G257" i="17"/>
  <c r="F257" i="17"/>
  <c r="G256" i="17"/>
  <c r="F256" i="17"/>
  <c r="G255" i="17"/>
  <c r="F255" i="17"/>
  <c r="G254" i="17"/>
  <c r="F254" i="17"/>
  <c r="G253" i="17"/>
  <c r="F253" i="17"/>
  <c r="G252" i="17"/>
  <c r="F252" i="17"/>
  <c r="G251" i="17"/>
  <c r="F251" i="17"/>
  <c r="G250" i="17"/>
  <c r="F250" i="17"/>
  <c r="G249" i="17"/>
  <c r="F249" i="17"/>
  <c r="G248" i="17"/>
  <c r="F248" i="17"/>
  <c r="G247" i="17"/>
  <c r="F247" i="17"/>
  <c r="G246" i="17"/>
  <c r="F246" i="17"/>
  <c r="G245" i="17"/>
  <c r="F245" i="17"/>
  <c r="G244" i="17"/>
  <c r="F244" i="17"/>
  <c r="G243" i="17"/>
  <c r="F243" i="17"/>
  <c r="G242" i="17"/>
  <c r="F242" i="17"/>
  <c r="G241" i="17"/>
  <c r="F241" i="17"/>
  <c r="G240" i="17"/>
  <c r="F240" i="17"/>
  <c r="G239" i="17"/>
  <c r="F239" i="17"/>
  <c r="G238" i="17"/>
  <c r="F238" i="17"/>
  <c r="G237" i="17"/>
  <c r="F237" i="17"/>
  <c r="G236" i="17"/>
  <c r="F236" i="17"/>
  <c r="G235" i="17"/>
  <c r="F235" i="17"/>
  <c r="G234" i="17"/>
  <c r="F234" i="17"/>
  <c r="G233" i="17"/>
  <c r="F233" i="17"/>
  <c r="G232" i="17"/>
  <c r="F232" i="17"/>
  <c r="G231" i="17"/>
  <c r="F231" i="17"/>
  <c r="G230" i="17"/>
  <c r="F230" i="17"/>
  <c r="G229" i="17"/>
  <c r="F229" i="17"/>
  <c r="G228" i="17"/>
  <c r="F228" i="17"/>
  <c r="G227" i="17"/>
  <c r="F227" i="17"/>
  <c r="G226" i="17"/>
  <c r="F226" i="17"/>
  <c r="G225" i="17"/>
  <c r="F225" i="17"/>
  <c r="G224" i="17"/>
  <c r="F224" i="17"/>
  <c r="G223" i="17"/>
  <c r="F223" i="17"/>
  <c r="G222" i="17"/>
  <c r="F222" i="17"/>
  <c r="G221" i="17"/>
  <c r="F221" i="17"/>
  <c r="G220" i="17"/>
  <c r="F220" i="17"/>
  <c r="G219" i="17"/>
  <c r="F219" i="17"/>
  <c r="G218" i="17"/>
  <c r="F218" i="17"/>
  <c r="G217" i="17"/>
  <c r="F217" i="17"/>
  <c r="G216" i="17"/>
  <c r="F216" i="17"/>
  <c r="G215" i="17"/>
  <c r="F215" i="17"/>
  <c r="G214" i="17"/>
  <c r="F214" i="17"/>
  <c r="G213" i="17"/>
  <c r="F213" i="17"/>
  <c r="G212" i="17"/>
  <c r="F212" i="17"/>
  <c r="G211" i="17"/>
  <c r="F211" i="17"/>
  <c r="G210" i="17"/>
  <c r="F210" i="17"/>
  <c r="G209" i="17"/>
  <c r="F209" i="17"/>
  <c r="G208" i="17"/>
  <c r="F208" i="17"/>
  <c r="G207" i="17"/>
  <c r="F207" i="17"/>
  <c r="G206" i="17"/>
  <c r="F206" i="17"/>
  <c r="G205" i="17"/>
  <c r="F205" i="17"/>
  <c r="G204" i="17"/>
  <c r="F204" i="17"/>
  <c r="G203" i="17"/>
  <c r="F203" i="17"/>
  <c r="G202" i="17"/>
  <c r="F202" i="17"/>
  <c r="G201" i="17"/>
  <c r="F201" i="17"/>
  <c r="G200" i="17"/>
  <c r="F200" i="17"/>
  <c r="G199" i="17"/>
  <c r="F199" i="17"/>
  <c r="G198" i="17"/>
  <c r="F198" i="17"/>
  <c r="G197" i="17"/>
  <c r="F197" i="17"/>
  <c r="G196" i="17"/>
  <c r="F196" i="17"/>
  <c r="G195" i="17"/>
  <c r="F195" i="17"/>
  <c r="G194" i="17"/>
  <c r="F194" i="17"/>
  <c r="G193" i="17"/>
  <c r="F193" i="17"/>
  <c r="G192" i="17"/>
  <c r="F192" i="17"/>
  <c r="G191" i="17"/>
  <c r="F191" i="17"/>
  <c r="G190" i="17"/>
  <c r="F190" i="17"/>
  <c r="G189" i="17"/>
  <c r="F189" i="17"/>
  <c r="G188" i="17"/>
  <c r="F188" i="17"/>
  <c r="G187" i="17"/>
  <c r="F187" i="17"/>
  <c r="G186" i="17"/>
  <c r="F186" i="17"/>
  <c r="G185" i="17"/>
  <c r="F185" i="17"/>
  <c r="G184" i="17"/>
  <c r="F184" i="17"/>
  <c r="G183" i="17"/>
  <c r="F183" i="17"/>
  <c r="G182" i="17"/>
  <c r="F182" i="17"/>
  <c r="G181" i="17"/>
  <c r="F181" i="17"/>
  <c r="G180" i="17"/>
  <c r="F180" i="17"/>
  <c r="G179" i="17"/>
  <c r="F179" i="17"/>
  <c r="G178" i="17"/>
  <c r="F178" i="17"/>
  <c r="G177" i="17"/>
  <c r="F177" i="17"/>
  <c r="G176" i="17"/>
  <c r="F176" i="17"/>
  <c r="G175" i="17"/>
  <c r="F175" i="17"/>
  <c r="G174" i="17"/>
  <c r="F174" i="17"/>
  <c r="G173" i="17"/>
  <c r="F173" i="17"/>
  <c r="G172" i="17"/>
  <c r="F172" i="17"/>
  <c r="G171" i="17"/>
  <c r="F171" i="17"/>
  <c r="G170" i="17"/>
  <c r="F170" i="17"/>
  <c r="G169" i="17"/>
  <c r="F169" i="17"/>
  <c r="G168" i="17"/>
  <c r="F168" i="17"/>
  <c r="G167" i="17"/>
  <c r="F167" i="17"/>
  <c r="G166" i="17"/>
  <c r="F166" i="17"/>
  <c r="G165" i="17"/>
  <c r="F165" i="17"/>
  <c r="G164" i="17"/>
  <c r="F164" i="17"/>
  <c r="G163" i="17"/>
  <c r="F163" i="17"/>
  <c r="G162" i="17"/>
  <c r="F162" i="17"/>
  <c r="G161" i="17"/>
  <c r="F161" i="17"/>
  <c r="G160" i="17"/>
  <c r="F160" i="17"/>
  <c r="G159" i="17"/>
  <c r="F159" i="17"/>
  <c r="G158" i="17"/>
  <c r="F158" i="17"/>
  <c r="G157" i="17"/>
  <c r="F157" i="17"/>
  <c r="G156" i="17"/>
  <c r="F156" i="17"/>
  <c r="G155" i="17"/>
  <c r="F155" i="17"/>
  <c r="G154" i="17"/>
  <c r="F154" i="17"/>
  <c r="G153" i="17"/>
  <c r="F153" i="17"/>
  <c r="G152" i="17"/>
  <c r="F152" i="17"/>
  <c r="G151" i="17"/>
  <c r="F151" i="17"/>
  <c r="G150" i="17"/>
  <c r="F150" i="17"/>
  <c r="G149" i="17"/>
  <c r="F149" i="17"/>
  <c r="G148" i="17"/>
  <c r="F148" i="17"/>
  <c r="G147" i="17"/>
  <c r="F147" i="17"/>
  <c r="G146" i="17"/>
  <c r="F146" i="17"/>
  <c r="G145" i="17"/>
  <c r="F145" i="17"/>
  <c r="G144" i="17"/>
  <c r="F144" i="17"/>
  <c r="G143" i="17"/>
  <c r="F143" i="17"/>
  <c r="G142" i="17"/>
  <c r="F142" i="17"/>
  <c r="G141" i="17"/>
  <c r="F141" i="17"/>
  <c r="G140" i="17"/>
  <c r="F140" i="17"/>
  <c r="G139" i="17"/>
  <c r="F139" i="17"/>
  <c r="G138" i="17"/>
  <c r="F138" i="17"/>
  <c r="G137" i="17"/>
  <c r="F137" i="17"/>
  <c r="G136" i="17"/>
  <c r="F136" i="17"/>
  <c r="G135" i="17"/>
  <c r="F135" i="17"/>
  <c r="G134" i="17"/>
  <c r="F134" i="17"/>
  <c r="G133" i="17"/>
  <c r="F133" i="17"/>
  <c r="G132" i="17"/>
  <c r="F132" i="17"/>
  <c r="G131" i="17"/>
  <c r="F131" i="17"/>
  <c r="G130" i="17"/>
  <c r="F130" i="17"/>
  <c r="G129" i="17"/>
  <c r="F129" i="17"/>
  <c r="G128" i="17"/>
  <c r="F128" i="17"/>
  <c r="G127" i="17"/>
  <c r="F127" i="17"/>
  <c r="G126" i="17"/>
  <c r="F126" i="17"/>
  <c r="G125" i="17"/>
  <c r="F125" i="17"/>
  <c r="G124" i="17"/>
  <c r="F124" i="17"/>
  <c r="G123" i="17"/>
  <c r="F123" i="17"/>
  <c r="G122" i="17"/>
  <c r="F122" i="17"/>
  <c r="G121" i="17"/>
  <c r="F121" i="17"/>
  <c r="G120" i="17"/>
  <c r="F120" i="17"/>
  <c r="G119" i="17"/>
  <c r="F119" i="17"/>
  <c r="G118" i="17"/>
  <c r="F118" i="17"/>
  <c r="G117" i="17"/>
  <c r="F117" i="17"/>
  <c r="G116" i="17"/>
  <c r="F116" i="17"/>
  <c r="G115" i="17"/>
  <c r="F115" i="17"/>
  <c r="G114" i="17"/>
  <c r="F114" i="17"/>
  <c r="G113" i="17"/>
  <c r="F113" i="17"/>
  <c r="G112" i="17"/>
  <c r="F112" i="17"/>
  <c r="G111" i="17"/>
  <c r="F111" i="17"/>
  <c r="G110" i="17"/>
  <c r="F110" i="17"/>
  <c r="G109" i="17"/>
  <c r="F109" i="17"/>
  <c r="G108" i="17"/>
  <c r="F108" i="17"/>
  <c r="G107" i="17"/>
  <c r="F107" i="17"/>
  <c r="G106" i="17"/>
  <c r="F106" i="17"/>
  <c r="G105" i="17"/>
  <c r="F105" i="17"/>
  <c r="G104" i="17"/>
  <c r="F104" i="17"/>
  <c r="G103" i="17"/>
  <c r="F103" i="17"/>
  <c r="G102" i="17"/>
  <c r="F102" i="17"/>
  <c r="G101" i="17"/>
  <c r="F101" i="17"/>
  <c r="G100" i="17"/>
  <c r="F100" i="17"/>
  <c r="G99" i="17"/>
  <c r="F99" i="17"/>
  <c r="G98" i="17"/>
  <c r="F98" i="17"/>
  <c r="G97" i="17"/>
  <c r="F97" i="17"/>
  <c r="G96" i="17"/>
  <c r="F96" i="17"/>
  <c r="G95" i="17"/>
  <c r="F95" i="17"/>
  <c r="G94" i="17"/>
  <c r="F94" i="17"/>
  <c r="G93" i="17"/>
  <c r="F93" i="17"/>
  <c r="G92" i="17"/>
  <c r="F92" i="17"/>
  <c r="G91" i="17"/>
  <c r="F91" i="17"/>
  <c r="G90" i="17"/>
  <c r="F90" i="17"/>
  <c r="G89" i="17"/>
  <c r="F89" i="17"/>
  <c r="G88" i="17"/>
  <c r="F88" i="17"/>
  <c r="G87" i="17"/>
  <c r="F87" i="17"/>
  <c r="G86" i="17"/>
  <c r="F86" i="17"/>
  <c r="G85" i="17"/>
  <c r="F85" i="17"/>
  <c r="G84" i="17"/>
  <c r="F84" i="17"/>
  <c r="G83" i="17"/>
  <c r="F83" i="17"/>
  <c r="G82" i="17"/>
  <c r="F82" i="17"/>
  <c r="G81" i="17"/>
  <c r="F81" i="17"/>
  <c r="G80" i="17"/>
  <c r="F80" i="17"/>
  <c r="G79" i="17"/>
  <c r="F79" i="17"/>
  <c r="G78" i="17"/>
  <c r="F78" i="17"/>
  <c r="G77" i="17"/>
  <c r="F77" i="17"/>
  <c r="G76" i="17"/>
  <c r="F76" i="17"/>
  <c r="G75" i="17"/>
  <c r="F75" i="17"/>
  <c r="G74" i="17"/>
  <c r="F74" i="17"/>
  <c r="G73" i="17"/>
  <c r="F73" i="17"/>
  <c r="G72" i="17"/>
  <c r="F72" i="17"/>
  <c r="G71" i="17"/>
  <c r="F71" i="17"/>
  <c r="G70" i="17"/>
  <c r="F70" i="17"/>
  <c r="G69" i="17"/>
  <c r="F69" i="17"/>
  <c r="G68" i="17"/>
  <c r="F68" i="17"/>
  <c r="G67" i="17"/>
  <c r="F67" i="17"/>
  <c r="G66" i="17"/>
  <c r="F66" i="17"/>
  <c r="G65" i="17"/>
  <c r="F65" i="17"/>
  <c r="G64" i="17"/>
  <c r="F64" i="17"/>
  <c r="G63" i="17"/>
  <c r="F63" i="17"/>
  <c r="G62" i="17"/>
  <c r="F62" i="17"/>
  <c r="G61" i="17"/>
  <c r="F61" i="17"/>
  <c r="G60" i="17"/>
  <c r="F60" i="17"/>
  <c r="G59" i="17"/>
  <c r="F59" i="17"/>
  <c r="G58" i="17"/>
  <c r="F58" i="17"/>
  <c r="G57" i="17"/>
  <c r="F57" i="17"/>
  <c r="G56" i="17"/>
  <c r="F56" i="17"/>
  <c r="G55" i="17"/>
  <c r="F55" i="17"/>
  <c r="G54" i="17"/>
  <c r="F54" i="17"/>
  <c r="G53" i="17"/>
  <c r="F53" i="17"/>
  <c r="G52" i="17"/>
  <c r="F52" i="17"/>
  <c r="G51" i="17"/>
  <c r="F51" i="17"/>
  <c r="G50" i="17"/>
  <c r="F50" i="17"/>
  <c r="G49" i="17"/>
  <c r="F49" i="17"/>
  <c r="G48" i="17"/>
  <c r="F48" i="17"/>
  <c r="G47" i="17"/>
  <c r="F47" i="17"/>
  <c r="G46" i="17"/>
  <c r="F46" i="17"/>
  <c r="G45" i="17"/>
  <c r="F45" i="17"/>
  <c r="G44" i="17"/>
  <c r="F44" i="17"/>
  <c r="G43" i="17"/>
  <c r="F43" i="17"/>
  <c r="G42" i="17"/>
  <c r="F42" i="17"/>
  <c r="G41" i="17"/>
  <c r="F41" i="17"/>
  <c r="G40" i="17"/>
  <c r="F40" i="17"/>
  <c r="G39" i="17"/>
  <c r="F39" i="17"/>
  <c r="G38" i="17"/>
  <c r="F38" i="17"/>
  <c r="G37" i="17"/>
  <c r="F37" i="17"/>
  <c r="G36" i="17"/>
  <c r="F36" i="17"/>
  <c r="G35" i="17"/>
  <c r="F35" i="17"/>
  <c r="G34" i="17"/>
  <c r="F34" i="17"/>
  <c r="G33" i="17"/>
  <c r="F33" i="17"/>
  <c r="G32" i="17"/>
  <c r="F32" i="17"/>
  <c r="G31" i="17"/>
  <c r="F31" i="17"/>
  <c r="G30" i="17"/>
  <c r="F30" i="17"/>
  <c r="G29" i="17"/>
  <c r="F29" i="17"/>
  <c r="G28" i="17"/>
  <c r="F28" i="17"/>
  <c r="G27" i="17"/>
  <c r="F27" i="17"/>
  <c r="G26" i="17"/>
  <c r="F26" i="17"/>
  <c r="G25" i="17"/>
  <c r="F25" i="17"/>
  <c r="G24" i="17"/>
  <c r="F24" i="17"/>
  <c r="G23" i="17"/>
  <c r="F23" i="17"/>
  <c r="G22" i="17"/>
  <c r="F22" i="17"/>
  <c r="G21" i="17"/>
  <c r="F21" i="17"/>
  <c r="G20" i="17"/>
  <c r="F20" i="17"/>
  <c r="G19" i="17"/>
  <c r="F19" i="17"/>
  <c r="G18" i="17"/>
  <c r="F18" i="17"/>
  <c r="G17" i="17"/>
  <c r="F17" i="17"/>
  <c r="G16" i="17"/>
  <c r="F16" i="17"/>
  <c r="G15" i="17"/>
  <c r="F15" i="17"/>
  <c r="G14" i="17"/>
  <c r="F14" i="17"/>
  <c r="G13" i="17"/>
  <c r="F13" i="17"/>
  <c r="G12" i="17"/>
  <c r="F12" i="17"/>
  <c r="G11" i="17"/>
  <c r="F11" i="17"/>
  <c r="G10" i="17"/>
  <c r="F10" i="17"/>
  <c r="G9" i="17"/>
  <c r="F9" i="17"/>
  <c r="G8" i="17"/>
  <c r="F8" i="17"/>
  <c r="G7" i="17"/>
  <c r="F7" i="17"/>
  <c r="C684" i="17"/>
  <c r="B684" i="17"/>
  <c r="C683" i="17"/>
  <c r="B683" i="17"/>
  <c r="C682" i="17"/>
  <c r="B682" i="17"/>
  <c r="C681" i="17"/>
  <c r="B681" i="17"/>
  <c r="C680" i="17"/>
  <c r="B680" i="17"/>
  <c r="C679" i="17"/>
  <c r="B679" i="17"/>
  <c r="C678" i="17"/>
  <c r="B678" i="17"/>
  <c r="C677" i="17"/>
  <c r="B677" i="17"/>
  <c r="C676" i="17"/>
  <c r="B676" i="17"/>
  <c r="C675" i="17"/>
  <c r="B675" i="17"/>
  <c r="C674" i="17"/>
  <c r="B674" i="17"/>
  <c r="C673" i="17"/>
  <c r="B673" i="17"/>
  <c r="C672" i="17"/>
  <c r="B672" i="17"/>
  <c r="C671" i="17"/>
  <c r="B671" i="17"/>
  <c r="C670" i="17"/>
  <c r="B670" i="17"/>
  <c r="C669" i="17"/>
  <c r="B669" i="17"/>
  <c r="C668" i="17"/>
  <c r="B668" i="17"/>
  <c r="C667" i="17"/>
  <c r="B667" i="17"/>
  <c r="C666" i="17"/>
  <c r="B666" i="17"/>
  <c r="C665" i="17"/>
  <c r="B665" i="17"/>
  <c r="C664" i="17"/>
  <c r="B664" i="17"/>
  <c r="C663" i="17"/>
  <c r="B663" i="17"/>
  <c r="C662" i="17"/>
  <c r="B662" i="17"/>
  <c r="C661" i="17"/>
  <c r="B661" i="17"/>
  <c r="C660" i="17"/>
  <c r="B660" i="17"/>
  <c r="C659" i="17"/>
  <c r="B659" i="17"/>
  <c r="C658" i="17"/>
  <c r="B658" i="17"/>
  <c r="C657" i="17"/>
  <c r="B657" i="17"/>
  <c r="C656" i="17"/>
  <c r="B656" i="17"/>
  <c r="C655" i="17"/>
  <c r="B655" i="17"/>
  <c r="C654" i="17"/>
  <c r="B654" i="17"/>
  <c r="C653" i="17"/>
  <c r="B653" i="17"/>
  <c r="C652" i="17"/>
  <c r="B652" i="17"/>
  <c r="C651" i="17"/>
  <c r="B651" i="17"/>
  <c r="C650" i="17"/>
  <c r="B650" i="17"/>
  <c r="C649" i="17"/>
  <c r="B649" i="17"/>
  <c r="C648" i="17"/>
  <c r="B648" i="17"/>
  <c r="C647" i="17"/>
  <c r="B647" i="17"/>
  <c r="C646" i="17"/>
  <c r="B646" i="17"/>
  <c r="C645" i="17"/>
  <c r="B645" i="17"/>
  <c r="C644" i="17"/>
  <c r="B644" i="17"/>
  <c r="C643" i="17"/>
  <c r="B643" i="17"/>
  <c r="C642" i="17"/>
  <c r="B642" i="17"/>
  <c r="C641" i="17"/>
  <c r="B641" i="17"/>
  <c r="C640" i="17"/>
  <c r="B640" i="17"/>
  <c r="C639" i="17"/>
  <c r="B639" i="17"/>
  <c r="C638" i="17"/>
  <c r="B638" i="17"/>
  <c r="C637" i="17"/>
  <c r="B637" i="17"/>
  <c r="C636" i="17"/>
  <c r="B636" i="17"/>
  <c r="C635" i="17"/>
  <c r="B635" i="17"/>
  <c r="C634" i="17"/>
  <c r="B634" i="17"/>
  <c r="C633" i="17"/>
  <c r="B633" i="17"/>
  <c r="C632" i="17"/>
  <c r="B632" i="17"/>
  <c r="C631" i="17"/>
  <c r="B631" i="17"/>
  <c r="C630" i="17"/>
  <c r="B630" i="17"/>
  <c r="C629" i="17"/>
  <c r="B629" i="17"/>
  <c r="C628" i="17"/>
  <c r="B628" i="17"/>
  <c r="C627" i="17"/>
  <c r="B627" i="17"/>
  <c r="C626" i="17"/>
  <c r="B626" i="17"/>
  <c r="C625" i="17"/>
  <c r="B625" i="17"/>
  <c r="C624" i="17"/>
  <c r="B624" i="17"/>
  <c r="C623" i="17"/>
  <c r="B623" i="17"/>
  <c r="C622" i="17"/>
  <c r="B622" i="17"/>
  <c r="C621" i="17"/>
  <c r="B621" i="17"/>
  <c r="C620" i="17"/>
  <c r="B620" i="17"/>
  <c r="C619" i="17"/>
  <c r="B619" i="17"/>
  <c r="C618" i="17"/>
  <c r="B618" i="17"/>
  <c r="C617" i="17"/>
  <c r="B617" i="17"/>
  <c r="C616" i="17"/>
  <c r="B616" i="17"/>
  <c r="C615" i="17"/>
  <c r="B615" i="17"/>
  <c r="C614" i="17"/>
  <c r="B614" i="17"/>
  <c r="C613" i="17"/>
  <c r="B613" i="17"/>
  <c r="C612" i="17"/>
  <c r="B612" i="17"/>
  <c r="C611" i="17"/>
  <c r="B611" i="17"/>
  <c r="C610" i="17"/>
  <c r="B610" i="17"/>
  <c r="C609" i="17"/>
  <c r="B609" i="17"/>
  <c r="C608" i="17"/>
  <c r="B608" i="17"/>
  <c r="C607" i="17"/>
  <c r="B607" i="17"/>
  <c r="C606" i="17"/>
  <c r="B606" i="17"/>
  <c r="C605" i="17"/>
  <c r="B605" i="17"/>
  <c r="C604" i="17"/>
  <c r="B604" i="17"/>
  <c r="C603" i="17"/>
  <c r="B603" i="17"/>
  <c r="C602" i="17"/>
  <c r="B602" i="17"/>
  <c r="C601" i="17"/>
  <c r="B601" i="17"/>
  <c r="C600" i="17"/>
  <c r="B600" i="17"/>
  <c r="C599" i="17"/>
  <c r="B599" i="17"/>
  <c r="C598" i="17"/>
  <c r="B598" i="17"/>
  <c r="C597" i="17"/>
  <c r="B597" i="17"/>
  <c r="C596" i="17"/>
  <c r="B596" i="17"/>
  <c r="C595" i="17"/>
  <c r="B595" i="17"/>
  <c r="C594" i="17"/>
  <c r="B594" i="17"/>
  <c r="C593" i="17"/>
  <c r="B593" i="17"/>
  <c r="C592" i="17"/>
  <c r="B592" i="17"/>
  <c r="C591" i="17"/>
  <c r="B591" i="17"/>
  <c r="C590" i="17"/>
  <c r="B590" i="17"/>
  <c r="C589" i="17"/>
  <c r="B589" i="17"/>
  <c r="C588" i="17"/>
  <c r="B588" i="17"/>
  <c r="C587" i="17"/>
  <c r="B587" i="17"/>
  <c r="C586" i="17"/>
  <c r="B586" i="17"/>
  <c r="C585" i="17"/>
  <c r="B585" i="17"/>
  <c r="C584" i="17"/>
  <c r="B584" i="17"/>
  <c r="C583" i="17"/>
  <c r="B583" i="17"/>
  <c r="C582" i="17"/>
  <c r="B582" i="17"/>
  <c r="C581" i="17"/>
  <c r="B581" i="17"/>
  <c r="C580" i="17"/>
  <c r="B580" i="17"/>
  <c r="C579" i="17"/>
  <c r="B579" i="17"/>
  <c r="C578" i="17"/>
  <c r="B578" i="17"/>
  <c r="C577" i="17"/>
  <c r="B577" i="17"/>
  <c r="C576" i="17"/>
  <c r="B576" i="17"/>
  <c r="C575" i="17"/>
  <c r="B575" i="17"/>
  <c r="C574" i="17"/>
  <c r="B574" i="17"/>
  <c r="C573" i="17"/>
  <c r="B573" i="17"/>
  <c r="C572" i="17"/>
  <c r="B572" i="17"/>
  <c r="C571" i="17"/>
  <c r="B571" i="17"/>
  <c r="C570" i="17"/>
  <c r="B570" i="17"/>
  <c r="C569" i="17"/>
  <c r="B569" i="17"/>
  <c r="C568" i="17"/>
  <c r="B568" i="17"/>
  <c r="C567" i="17"/>
  <c r="B567" i="17"/>
  <c r="C566" i="17"/>
  <c r="B566" i="17"/>
  <c r="C565" i="17"/>
  <c r="B565" i="17"/>
  <c r="C564" i="17"/>
  <c r="B564" i="17"/>
  <c r="C563" i="17"/>
  <c r="B563" i="17"/>
  <c r="C562" i="17"/>
  <c r="B562" i="17"/>
  <c r="C561" i="17"/>
  <c r="B561" i="17"/>
  <c r="C560" i="17"/>
  <c r="B560" i="17"/>
  <c r="C559" i="17"/>
  <c r="B559" i="17"/>
  <c r="C558" i="17"/>
  <c r="B558" i="17"/>
  <c r="C557" i="17"/>
  <c r="B557" i="17"/>
  <c r="C556" i="17"/>
  <c r="B556" i="17"/>
  <c r="C555" i="17"/>
  <c r="B555" i="17"/>
  <c r="C554" i="17"/>
  <c r="B554" i="17"/>
  <c r="C553" i="17"/>
  <c r="B553" i="17"/>
  <c r="C552" i="17"/>
  <c r="B552" i="17"/>
  <c r="C551" i="17"/>
  <c r="B551" i="17"/>
  <c r="C550" i="17"/>
  <c r="B550" i="17"/>
  <c r="C549" i="17"/>
  <c r="B549" i="17"/>
  <c r="C548" i="17"/>
  <c r="B548" i="17"/>
  <c r="C547" i="17"/>
  <c r="B547" i="17"/>
  <c r="C546" i="17"/>
  <c r="B546" i="17"/>
  <c r="C545" i="17"/>
  <c r="B545" i="17"/>
  <c r="C544" i="17"/>
  <c r="B544" i="17"/>
  <c r="C543" i="17"/>
  <c r="B543" i="17"/>
  <c r="C542" i="17"/>
  <c r="B542" i="17"/>
  <c r="C541" i="17"/>
  <c r="B541" i="17"/>
  <c r="C540" i="17"/>
  <c r="B540" i="17"/>
  <c r="C539" i="17"/>
  <c r="B539" i="17"/>
  <c r="C538" i="17"/>
  <c r="B538" i="17"/>
  <c r="C537" i="17"/>
  <c r="B537" i="17"/>
  <c r="C536" i="17"/>
  <c r="B536" i="17"/>
  <c r="C535" i="17"/>
  <c r="B535" i="17"/>
  <c r="C534" i="17"/>
  <c r="B534" i="17"/>
  <c r="C533" i="17"/>
  <c r="B533" i="17"/>
  <c r="C532" i="17"/>
  <c r="B532" i="17"/>
  <c r="C531" i="17"/>
  <c r="B531" i="17"/>
  <c r="C530" i="17"/>
  <c r="B530" i="17"/>
  <c r="C529" i="17"/>
  <c r="B529" i="17"/>
  <c r="C528" i="17"/>
  <c r="B528" i="17"/>
  <c r="C527" i="17"/>
  <c r="B527" i="17"/>
  <c r="C526" i="17"/>
  <c r="B526" i="17"/>
  <c r="C525" i="17"/>
  <c r="B525" i="17"/>
  <c r="C524" i="17"/>
  <c r="B524" i="17"/>
  <c r="C523" i="17"/>
  <c r="B523" i="17"/>
  <c r="C522" i="17"/>
  <c r="B522" i="17"/>
  <c r="C521" i="17"/>
  <c r="B521" i="17"/>
  <c r="C520" i="17"/>
  <c r="B520" i="17"/>
  <c r="C519" i="17"/>
  <c r="B519" i="17"/>
  <c r="C518" i="17"/>
  <c r="B518" i="17"/>
  <c r="C517" i="17"/>
  <c r="B517" i="17"/>
  <c r="C516" i="17"/>
  <c r="B516" i="17"/>
  <c r="C515" i="17"/>
  <c r="B515" i="17"/>
  <c r="C514" i="17"/>
  <c r="B514" i="17"/>
  <c r="C513" i="17"/>
  <c r="B513" i="17"/>
  <c r="C512" i="17"/>
  <c r="B512" i="17"/>
  <c r="C511" i="17"/>
  <c r="B511" i="17"/>
  <c r="C510" i="17"/>
  <c r="B510" i="17"/>
  <c r="C509" i="17"/>
  <c r="B509" i="17"/>
  <c r="C508" i="17"/>
  <c r="B508" i="17"/>
  <c r="C507" i="17"/>
  <c r="B507" i="17"/>
  <c r="C506" i="17"/>
  <c r="B506" i="17"/>
  <c r="C505" i="17"/>
  <c r="B505" i="17"/>
  <c r="C504" i="17"/>
  <c r="B504" i="17"/>
  <c r="C503" i="17"/>
  <c r="B503" i="17"/>
  <c r="C502" i="17"/>
  <c r="B502" i="17"/>
  <c r="C501" i="17"/>
  <c r="B501" i="17"/>
  <c r="C500" i="17"/>
  <c r="B500" i="17"/>
  <c r="C499" i="17"/>
  <c r="B499" i="17"/>
  <c r="C498" i="17"/>
  <c r="B498" i="17"/>
  <c r="C497" i="17"/>
  <c r="B497" i="17"/>
  <c r="C496" i="17"/>
  <c r="B496" i="17"/>
  <c r="C495" i="17"/>
  <c r="B495" i="17"/>
  <c r="C494" i="17"/>
  <c r="B494" i="17"/>
  <c r="C493" i="17"/>
  <c r="B493" i="17"/>
  <c r="C492" i="17"/>
  <c r="B492" i="17"/>
  <c r="C491" i="17"/>
  <c r="B491" i="17"/>
  <c r="C490" i="17"/>
  <c r="B490" i="17"/>
  <c r="C489" i="17"/>
  <c r="B489" i="17"/>
  <c r="C488" i="17"/>
  <c r="B488" i="17"/>
  <c r="C487" i="17"/>
  <c r="B487" i="17"/>
  <c r="C486" i="17"/>
  <c r="B486" i="17"/>
  <c r="C485" i="17"/>
  <c r="B485" i="17"/>
  <c r="C484" i="17"/>
  <c r="B484" i="17"/>
  <c r="C483" i="17"/>
  <c r="B483" i="17"/>
  <c r="C482" i="17"/>
  <c r="B482" i="17"/>
  <c r="C481" i="17"/>
  <c r="B481" i="17"/>
  <c r="C480" i="17"/>
  <c r="B480" i="17"/>
  <c r="C479" i="17"/>
  <c r="B479" i="17"/>
  <c r="C478" i="17"/>
  <c r="B478" i="17"/>
  <c r="C477" i="17"/>
  <c r="B477" i="17"/>
  <c r="C476" i="17"/>
  <c r="B476" i="17"/>
  <c r="C475" i="17"/>
  <c r="B475" i="17"/>
  <c r="C474" i="17"/>
  <c r="B474" i="17"/>
  <c r="C473" i="17"/>
  <c r="B473" i="17"/>
  <c r="C472" i="17"/>
  <c r="B472" i="17"/>
  <c r="C471" i="17"/>
  <c r="B471" i="17"/>
  <c r="C470" i="17"/>
  <c r="B470" i="17"/>
  <c r="C469" i="17"/>
  <c r="B469" i="17"/>
  <c r="C468" i="17"/>
  <c r="B468" i="17"/>
  <c r="C467" i="17"/>
  <c r="B467" i="17"/>
  <c r="C466" i="17"/>
  <c r="B466" i="17"/>
  <c r="C465" i="17"/>
  <c r="B465" i="17"/>
  <c r="C464" i="17"/>
  <c r="B464" i="17"/>
  <c r="C463" i="17"/>
  <c r="B463" i="17"/>
  <c r="C462" i="17"/>
  <c r="B462" i="17"/>
  <c r="C461" i="17"/>
  <c r="B461" i="17"/>
  <c r="C460" i="17"/>
  <c r="B460" i="17"/>
  <c r="C459" i="17"/>
  <c r="B459" i="17"/>
  <c r="C458" i="17"/>
  <c r="B458" i="17"/>
  <c r="C457" i="17"/>
  <c r="B457" i="17"/>
  <c r="C456" i="17"/>
  <c r="B456" i="17"/>
  <c r="C455" i="17"/>
  <c r="B455" i="17"/>
  <c r="C454" i="17"/>
  <c r="B454" i="17"/>
  <c r="C453" i="17"/>
  <c r="B453" i="17"/>
  <c r="C452" i="17"/>
  <c r="B452" i="17"/>
  <c r="C451" i="17"/>
  <c r="B451" i="17"/>
  <c r="C450" i="17"/>
  <c r="B450" i="17"/>
  <c r="C449" i="17"/>
  <c r="B449" i="17"/>
  <c r="C448" i="17"/>
  <c r="B448" i="17"/>
  <c r="C447" i="17"/>
  <c r="B447" i="17"/>
  <c r="C446" i="17"/>
  <c r="B446" i="17"/>
  <c r="C445" i="17"/>
  <c r="B445" i="17"/>
  <c r="C444" i="17"/>
  <c r="B444" i="17"/>
  <c r="C443" i="17"/>
  <c r="B443" i="17"/>
  <c r="C442" i="17"/>
  <c r="B442" i="17"/>
  <c r="C441" i="17"/>
  <c r="B441" i="17"/>
  <c r="C440" i="17"/>
  <c r="B440" i="17"/>
  <c r="C439" i="17"/>
  <c r="B439" i="17"/>
  <c r="C438" i="17"/>
  <c r="B438" i="17"/>
  <c r="C437" i="17"/>
  <c r="B437" i="17"/>
  <c r="C436" i="17"/>
  <c r="B436" i="17"/>
  <c r="C435" i="17"/>
  <c r="B435" i="17"/>
  <c r="C434" i="17"/>
  <c r="B434" i="17"/>
  <c r="C433" i="17"/>
  <c r="B433" i="17"/>
  <c r="C432" i="17"/>
  <c r="B432" i="17"/>
  <c r="C431" i="17"/>
  <c r="B431" i="17"/>
  <c r="C430" i="17"/>
  <c r="B430" i="17"/>
  <c r="C429" i="17"/>
  <c r="B429" i="17"/>
  <c r="C428" i="17"/>
  <c r="B428" i="17"/>
  <c r="C427" i="17"/>
  <c r="B427" i="17"/>
  <c r="C426" i="17"/>
  <c r="B426" i="17"/>
  <c r="C425" i="17"/>
  <c r="B425" i="17"/>
  <c r="C424" i="17"/>
  <c r="B424" i="17"/>
  <c r="C423" i="17"/>
  <c r="B423" i="17"/>
  <c r="C422" i="17"/>
  <c r="B422" i="17"/>
  <c r="C421" i="17"/>
  <c r="B421" i="17"/>
  <c r="C420" i="17"/>
  <c r="B420" i="17"/>
  <c r="C419" i="17"/>
  <c r="B419" i="17"/>
  <c r="C418" i="17"/>
  <c r="B418" i="17"/>
  <c r="C417" i="17"/>
  <c r="B417" i="17"/>
  <c r="C416" i="17"/>
  <c r="B416" i="17"/>
  <c r="C415" i="17"/>
  <c r="B415" i="17"/>
  <c r="C414" i="17"/>
  <c r="B414" i="17"/>
  <c r="C413" i="17"/>
  <c r="B413" i="17"/>
  <c r="C412" i="17"/>
  <c r="B412" i="17"/>
  <c r="C411" i="17"/>
  <c r="B411" i="17"/>
  <c r="C410" i="17"/>
  <c r="B410" i="17"/>
  <c r="C409" i="17"/>
  <c r="B409" i="17"/>
  <c r="C408" i="17"/>
  <c r="B408" i="17"/>
  <c r="C407" i="17"/>
  <c r="B407" i="17"/>
  <c r="C406" i="17"/>
  <c r="B406" i="17"/>
  <c r="C405" i="17"/>
  <c r="B405" i="17"/>
  <c r="C404" i="17"/>
  <c r="B404" i="17"/>
  <c r="C403" i="17"/>
  <c r="B403" i="17"/>
  <c r="C402" i="17"/>
  <c r="B402" i="17"/>
  <c r="C401" i="17"/>
  <c r="B401" i="17"/>
  <c r="C400" i="17"/>
  <c r="B400" i="17"/>
  <c r="C399" i="17"/>
  <c r="B399" i="17"/>
  <c r="C398" i="17"/>
  <c r="B398" i="17"/>
  <c r="C397" i="17"/>
  <c r="B397" i="17"/>
  <c r="C396" i="17"/>
  <c r="B396" i="17"/>
  <c r="C395" i="17"/>
  <c r="B395" i="17"/>
  <c r="C394" i="17"/>
  <c r="B394" i="17"/>
  <c r="C393" i="17"/>
  <c r="B393" i="17"/>
  <c r="C392" i="17"/>
  <c r="B392" i="17"/>
  <c r="C391" i="17"/>
  <c r="B391" i="17"/>
  <c r="C390" i="17"/>
  <c r="B390" i="17"/>
  <c r="C389" i="17"/>
  <c r="B389" i="17"/>
  <c r="C388" i="17"/>
  <c r="B388" i="17"/>
  <c r="C387" i="17"/>
  <c r="B387" i="17"/>
  <c r="C386" i="17"/>
  <c r="B386" i="17"/>
  <c r="C385" i="17"/>
  <c r="B385" i="17"/>
  <c r="C384" i="17"/>
  <c r="B384" i="17"/>
  <c r="C383" i="17"/>
  <c r="B383" i="17"/>
  <c r="C382" i="17"/>
  <c r="B382" i="17"/>
  <c r="C381" i="17"/>
  <c r="B381" i="17"/>
  <c r="C380" i="17"/>
  <c r="B380" i="17"/>
  <c r="C379" i="17"/>
  <c r="B379" i="17"/>
  <c r="C378" i="17"/>
  <c r="B378" i="17"/>
  <c r="C377" i="17"/>
  <c r="B377" i="17"/>
  <c r="C376" i="17"/>
  <c r="B376" i="17"/>
  <c r="C375" i="17"/>
  <c r="B375" i="17"/>
  <c r="C374" i="17"/>
  <c r="B374" i="17"/>
  <c r="C373" i="17"/>
  <c r="B373" i="17"/>
  <c r="C372" i="17"/>
  <c r="B372" i="17"/>
  <c r="C371" i="17"/>
  <c r="B371" i="17"/>
  <c r="C370" i="17"/>
  <c r="B370" i="17"/>
  <c r="C369" i="17"/>
  <c r="B369" i="17"/>
  <c r="C368" i="17"/>
  <c r="B368" i="17"/>
  <c r="C367" i="17"/>
  <c r="B367" i="17"/>
  <c r="C366" i="17"/>
  <c r="B366" i="17"/>
  <c r="C365" i="17"/>
  <c r="B365" i="17"/>
  <c r="C364" i="17"/>
  <c r="B364" i="17"/>
  <c r="C363" i="17"/>
  <c r="B363" i="17"/>
  <c r="C362" i="17"/>
  <c r="B362" i="17"/>
  <c r="C361" i="17"/>
  <c r="B361" i="17"/>
  <c r="C360" i="17"/>
  <c r="B360" i="17"/>
  <c r="C359" i="17"/>
  <c r="B359" i="17"/>
  <c r="C358" i="17"/>
  <c r="B358" i="17"/>
  <c r="C357" i="17"/>
  <c r="B357" i="17"/>
  <c r="C356" i="17"/>
  <c r="B356" i="17"/>
  <c r="C355" i="17"/>
  <c r="B355" i="17"/>
  <c r="C354" i="17"/>
  <c r="B354" i="17"/>
  <c r="C353" i="17"/>
  <c r="B353" i="17"/>
  <c r="C352" i="17"/>
  <c r="B352" i="17"/>
  <c r="C351" i="17"/>
  <c r="B351" i="17"/>
  <c r="C350" i="17"/>
  <c r="B350" i="17"/>
  <c r="C349" i="17"/>
  <c r="B349" i="17"/>
  <c r="C348" i="17"/>
  <c r="B348" i="17"/>
  <c r="C347" i="17"/>
  <c r="B347" i="17"/>
  <c r="C346" i="17"/>
  <c r="B346" i="17"/>
  <c r="C345" i="17"/>
  <c r="B345" i="17"/>
  <c r="C344" i="17"/>
  <c r="B344" i="17"/>
  <c r="C343" i="17"/>
  <c r="B343" i="17"/>
  <c r="C342" i="17"/>
  <c r="B342" i="17"/>
  <c r="C341" i="17"/>
  <c r="B341" i="17"/>
  <c r="C340" i="17"/>
  <c r="B340" i="17"/>
  <c r="C339" i="17"/>
  <c r="B339" i="17"/>
  <c r="C338" i="17"/>
  <c r="B338" i="17"/>
  <c r="C337" i="17"/>
  <c r="B337" i="17"/>
  <c r="C336" i="17"/>
  <c r="B336" i="17"/>
  <c r="C335" i="17"/>
  <c r="B335" i="17"/>
  <c r="C334" i="17"/>
  <c r="B334" i="17"/>
  <c r="C333" i="17"/>
  <c r="B333" i="17"/>
  <c r="C332" i="17"/>
  <c r="B332" i="17"/>
  <c r="C331" i="17"/>
  <c r="B331" i="17"/>
  <c r="C330" i="17"/>
  <c r="B330" i="17"/>
  <c r="C329" i="17"/>
  <c r="B329" i="17"/>
  <c r="C328" i="17"/>
  <c r="B328" i="17"/>
  <c r="C327" i="17"/>
  <c r="B327" i="17"/>
  <c r="C326" i="17"/>
  <c r="B326" i="17"/>
  <c r="C325" i="17"/>
  <c r="B325" i="17"/>
  <c r="C324" i="17"/>
  <c r="B324" i="17"/>
  <c r="C323" i="17"/>
  <c r="B323" i="17"/>
  <c r="C322" i="17"/>
  <c r="B322" i="17"/>
  <c r="C321" i="17"/>
  <c r="B321" i="17"/>
  <c r="C320" i="17"/>
  <c r="B320" i="17"/>
  <c r="C319" i="17"/>
  <c r="B319" i="17"/>
  <c r="C318" i="17"/>
  <c r="B318" i="17"/>
  <c r="C317" i="17"/>
  <c r="B317" i="17"/>
  <c r="C316" i="17"/>
  <c r="B316" i="17"/>
  <c r="C315" i="17"/>
  <c r="B315" i="17"/>
  <c r="C314" i="17"/>
  <c r="B314" i="17"/>
  <c r="C313" i="17"/>
  <c r="B313" i="17"/>
  <c r="C312" i="17"/>
  <c r="B312" i="17"/>
  <c r="C311" i="17"/>
  <c r="B311" i="17"/>
  <c r="C310" i="17"/>
  <c r="B310" i="17"/>
  <c r="C309" i="17"/>
  <c r="B309" i="17"/>
  <c r="C308" i="17"/>
  <c r="B308" i="17"/>
  <c r="C307" i="17"/>
  <c r="B307" i="17"/>
  <c r="C306" i="17"/>
  <c r="B306" i="17"/>
  <c r="C305" i="17"/>
  <c r="B305" i="17"/>
  <c r="C304" i="17"/>
  <c r="B304" i="17"/>
  <c r="C303" i="17"/>
  <c r="B303" i="17"/>
  <c r="C302" i="17"/>
  <c r="B302" i="17"/>
  <c r="C301" i="17"/>
  <c r="B301" i="17"/>
  <c r="C300" i="17"/>
  <c r="B300" i="17"/>
  <c r="C299" i="17"/>
  <c r="B299" i="17"/>
  <c r="C298" i="17"/>
  <c r="B298" i="17"/>
  <c r="C297" i="17"/>
  <c r="B297" i="17"/>
  <c r="C296" i="17"/>
  <c r="B296" i="17"/>
  <c r="C295" i="17"/>
  <c r="B295" i="17"/>
  <c r="C294" i="17"/>
  <c r="B294" i="17"/>
  <c r="C293" i="17"/>
  <c r="B293" i="17"/>
  <c r="C292" i="17"/>
  <c r="B292" i="17"/>
  <c r="C291" i="17"/>
  <c r="B291" i="17"/>
  <c r="C290" i="17"/>
  <c r="B290" i="17"/>
  <c r="C289" i="17"/>
  <c r="B289" i="17"/>
  <c r="C288" i="17"/>
  <c r="B288" i="17"/>
  <c r="C287" i="17"/>
  <c r="B287" i="17"/>
  <c r="C286" i="17"/>
  <c r="B286" i="17"/>
  <c r="C285" i="17"/>
  <c r="B285" i="17"/>
  <c r="C284" i="17"/>
  <c r="B284" i="17"/>
  <c r="C283" i="17"/>
  <c r="B283" i="17"/>
  <c r="C282" i="17"/>
  <c r="B282" i="17"/>
  <c r="C281" i="17"/>
  <c r="B281" i="17"/>
  <c r="C280" i="17"/>
  <c r="B280" i="17"/>
  <c r="C279" i="17"/>
  <c r="B279" i="17"/>
  <c r="C278" i="17"/>
  <c r="B278" i="17"/>
  <c r="C277" i="17"/>
  <c r="B277" i="17"/>
  <c r="C276" i="17"/>
  <c r="B276" i="17"/>
  <c r="C275" i="17"/>
  <c r="B275" i="17"/>
  <c r="C274" i="17"/>
  <c r="B274" i="17"/>
  <c r="C273" i="17"/>
  <c r="B273" i="17"/>
  <c r="C272" i="17"/>
  <c r="B272" i="17"/>
  <c r="C271" i="17"/>
  <c r="B271" i="17"/>
  <c r="C270" i="17"/>
  <c r="B270" i="17"/>
  <c r="C269" i="17"/>
  <c r="B269" i="17"/>
  <c r="C268" i="17"/>
  <c r="B268" i="17"/>
  <c r="C267" i="17"/>
  <c r="B267" i="17"/>
  <c r="C266" i="17"/>
  <c r="B266" i="17"/>
  <c r="C265" i="17"/>
  <c r="B265" i="17"/>
  <c r="C264" i="17"/>
  <c r="B264" i="17"/>
  <c r="C263" i="17"/>
  <c r="B263" i="17"/>
  <c r="C262" i="17"/>
  <c r="B262" i="17"/>
  <c r="C261" i="17"/>
  <c r="B261" i="17"/>
  <c r="C260" i="17"/>
  <c r="B260" i="17"/>
  <c r="C259" i="17"/>
  <c r="B259" i="17"/>
  <c r="C258" i="17"/>
  <c r="B258" i="17"/>
  <c r="C257" i="17"/>
  <c r="B257" i="17"/>
  <c r="C256" i="17"/>
  <c r="B256" i="17"/>
  <c r="C255" i="17"/>
  <c r="B255" i="17"/>
  <c r="C254" i="17"/>
  <c r="B254" i="17"/>
  <c r="C253" i="17"/>
  <c r="B253" i="17"/>
  <c r="C252" i="17"/>
  <c r="B252" i="17"/>
  <c r="C251" i="17"/>
  <c r="B251" i="17"/>
  <c r="C250" i="17"/>
  <c r="B250" i="17"/>
  <c r="C249" i="17"/>
  <c r="B249" i="17"/>
  <c r="C248" i="17"/>
  <c r="B248" i="17"/>
  <c r="C247" i="17"/>
  <c r="B247" i="17"/>
  <c r="C246" i="17"/>
  <c r="B246" i="17"/>
  <c r="C245" i="17"/>
  <c r="B245" i="17"/>
  <c r="C244" i="17"/>
  <c r="B244" i="17"/>
  <c r="C243" i="17"/>
  <c r="B243" i="17"/>
  <c r="C242" i="17"/>
  <c r="B242" i="17"/>
  <c r="C241" i="17"/>
  <c r="B241" i="17"/>
  <c r="C240" i="17"/>
  <c r="B240" i="17"/>
  <c r="C239" i="17"/>
  <c r="B239" i="17"/>
  <c r="C238" i="17"/>
  <c r="B238" i="17"/>
  <c r="C237" i="17"/>
  <c r="B237" i="17"/>
  <c r="C236" i="17"/>
  <c r="B236" i="17"/>
  <c r="C235" i="17"/>
  <c r="B235" i="17"/>
  <c r="C234" i="17"/>
  <c r="B234" i="17"/>
  <c r="C233" i="17"/>
  <c r="B233" i="17"/>
  <c r="C232" i="17"/>
  <c r="B232" i="17"/>
  <c r="C231" i="17"/>
  <c r="B231" i="17"/>
  <c r="C230" i="17"/>
  <c r="B230" i="17"/>
  <c r="C229" i="17"/>
  <c r="B229" i="17"/>
  <c r="C228" i="17"/>
  <c r="B228" i="17"/>
  <c r="C227" i="17"/>
  <c r="B227" i="17"/>
  <c r="C226" i="17"/>
  <c r="B226" i="17"/>
  <c r="C225" i="17"/>
  <c r="B225" i="17"/>
  <c r="C224" i="17"/>
  <c r="B224" i="17"/>
  <c r="C223" i="17"/>
  <c r="B223" i="17"/>
  <c r="C222" i="17"/>
  <c r="B222" i="17"/>
  <c r="C221" i="17"/>
  <c r="B221" i="17"/>
  <c r="C220" i="17"/>
  <c r="B220" i="17"/>
  <c r="C219" i="17"/>
  <c r="B219" i="17"/>
  <c r="C218" i="17"/>
  <c r="B218" i="17"/>
  <c r="C217" i="17"/>
  <c r="B217" i="17"/>
  <c r="C216" i="17"/>
  <c r="B216" i="17"/>
  <c r="C215" i="17"/>
  <c r="B215" i="17"/>
  <c r="C214" i="17"/>
  <c r="B214" i="17"/>
  <c r="C213" i="17"/>
  <c r="B213" i="17"/>
  <c r="C212" i="17"/>
  <c r="B212" i="17"/>
  <c r="C211" i="17"/>
  <c r="B211" i="17"/>
  <c r="C210" i="17"/>
  <c r="B210" i="17"/>
  <c r="C209" i="17"/>
  <c r="B209" i="17"/>
  <c r="C208" i="17"/>
  <c r="B208" i="17"/>
  <c r="C207" i="17"/>
  <c r="B207" i="17"/>
  <c r="C206" i="17"/>
  <c r="B206" i="17"/>
  <c r="C205" i="17"/>
  <c r="B205" i="17"/>
  <c r="C204" i="17"/>
  <c r="B204" i="17"/>
  <c r="C203" i="17"/>
  <c r="B203" i="17"/>
  <c r="C202" i="17"/>
  <c r="B202" i="17"/>
  <c r="C201" i="17"/>
  <c r="B201" i="17"/>
  <c r="C200" i="17"/>
  <c r="B200" i="17"/>
  <c r="C199" i="17"/>
  <c r="B199" i="17"/>
  <c r="C198" i="17"/>
  <c r="B198" i="17"/>
  <c r="C197" i="17"/>
  <c r="B197" i="17"/>
  <c r="C196" i="17"/>
  <c r="B196" i="17"/>
  <c r="C195" i="17"/>
  <c r="B195" i="17"/>
  <c r="C194" i="17"/>
  <c r="B194" i="17"/>
  <c r="C193" i="17"/>
  <c r="B193" i="17"/>
  <c r="C192" i="17"/>
  <c r="B192" i="17"/>
  <c r="C191" i="17"/>
  <c r="B191" i="17"/>
  <c r="C190" i="17"/>
  <c r="B190" i="17"/>
  <c r="C189" i="17"/>
  <c r="B189" i="17"/>
  <c r="C188" i="17"/>
  <c r="B188" i="17"/>
  <c r="C187" i="17"/>
  <c r="B187" i="17"/>
  <c r="C186" i="17"/>
  <c r="B186" i="17"/>
  <c r="C185" i="17"/>
  <c r="B185" i="17"/>
  <c r="C184" i="17"/>
  <c r="B184" i="17"/>
  <c r="C183" i="17"/>
  <c r="B183" i="17"/>
  <c r="C182" i="17"/>
  <c r="B182" i="17"/>
  <c r="C181" i="17"/>
  <c r="B181" i="17"/>
  <c r="C180" i="17"/>
  <c r="B180" i="17"/>
  <c r="C179" i="17"/>
  <c r="B179" i="17"/>
  <c r="C178" i="17"/>
  <c r="B178" i="17"/>
  <c r="C177" i="17"/>
  <c r="B177" i="17"/>
  <c r="C176" i="17"/>
  <c r="B176" i="17"/>
  <c r="C175" i="17"/>
  <c r="B175" i="17"/>
  <c r="C174" i="17"/>
  <c r="B174" i="17"/>
  <c r="C173" i="17"/>
  <c r="B173" i="17"/>
  <c r="C172" i="17"/>
  <c r="B172" i="17"/>
  <c r="C171" i="17"/>
  <c r="B171" i="17"/>
  <c r="C170" i="17"/>
  <c r="B170" i="17"/>
  <c r="C169" i="17"/>
  <c r="B169" i="17"/>
  <c r="C168" i="17"/>
  <c r="B168" i="17"/>
  <c r="C167" i="17"/>
  <c r="B167" i="17"/>
  <c r="C166" i="17"/>
  <c r="B166" i="17"/>
  <c r="C165" i="17"/>
  <c r="B165" i="17"/>
  <c r="C164" i="17"/>
  <c r="B164" i="17"/>
  <c r="C163" i="17"/>
  <c r="B163" i="17"/>
  <c r="C162" i="17"/>
  <c r="B162" i="17"/>
  <c r="C161" i="17"/>
  <c r="B161" i="17"/>
  <c r="C160" i="17"/>
  <c r="B160" i="17"/>
  <c r="C159" i="17"/>
  <c r="B159" i="17"/>
  <c r="C158" i="17"/>
  <c r="B158" i="17"/>
  <c r="C157" i="17"/>
  <c r="B157" i="17"/>
  <c r="C156" i="17"/>
  <c r="B156" i="17"/>
  <c r="C155" i="17"/>
  <c r="B155" i="17"/>
  <c r="C154" i="17"/>
  <c r="B154" i="17"/>
  <c r="C153" i="17"/>
  <c r="B153" i="17"/>
  <c r="C152" i="17"/>
  <c r="B152" i="17"/>
  <c r="C151" i="17"/>
  <c r="B151" i="17"/>
  <c r="C150" i="17"/>
  <c r="B150" i="17"/>
  <c r="C149" i="17"/>
  <c r="B149" i="17"/>
  <c r="C148" i="17"/>
  <c r="B148" i="17"/>
  <c r="C147" i="17"/>
  <c r="B147" i="17"/>
  <c r="C146" i="17"/>
  <c r="B146" i="17"/>
  <c r="C145" i="17"/>
  <c r="B145" i="17"/>
  <c r="C144" i="17"/>
  <c r="B144" i="17"/>
  <c r="C143" i="17"/>
  <c r="B143" i="17"/>
  <c r="C142" i="17"/>
  <c r="B142" i="17"/>
  <c r="C141" i="17"/>
  <c r="B141" i="17"/>
  <c r="C140" i="17"/>
  <c r="B140" i="17"/>
  <c r="C139" i="17"/>
  <c r="B139" i="17"/>
  <c r="C138" i="17"/>
  <c r="B138" i="17"/>
  <c r="C137" i="17"/>
  <c r="B137" i="17"/>
  <c r="C136" i="17"/>
  <c r="B136" i="17"/>
  <c r="C135" i="17"/>
  <c r="B135" i="17"/>
  <c r="C134" i="17"/>
  <c r="B134" i="17"/>
  <c r="C133" i="17"/>
  <c r="B133" i="17"/>
  <c r="C132" i="17"/>
  <c r="B132" i="17"/>
  <c r="C131" i="17"/>
  <c r="B131" i="17"/>
  <c r="C130" i="17"/>
  <c r="B130" i="17"/>
  <c r="C129" i="17"/>
  <c r="B129" i="17"/>
  <c r="C128" i="17"/>
  <c r="B128" i="17"/>
  <c r="C127" i="17"/>
  <c r="B127" i="17"/>
  <c r="C126" i="17"/>
  <c r="B126" i="17"/>
  <c r="C125" i="17"/>
  <c r="B125" i="17"/>
  <c r="C124" i="17"/>
  <c r="B124" i="17"/>
  <c r="C123" i="17"/>
  <c r="B123" i="17"/>
  <c r="C122" i="17"/>
  <c r="B122" i="17"/>
  <c r="C121" i="17"/>
  <c r="B121" i="17"/>
  <c r="C120" i="17"/>
  <c r="B120" i="17"/>
  <c r="C119" i="17"/>
  <c r="B119" i="17"/>
  <c r="C118" i="17"/>
  <c r="B118" i="17"/>
  <c r="C117" i="17"/>
  <c r="B117" i="17"/>
  <c r="C116" i="17"/>
  <c r="B116" i="17"/>
  <c r="C115" i="17"/>
  <c r="B115" i="17"/>
  <c r="C114" i="17"/>
  <c r="B114" i="17"/>
  <c r="C113" i="17"/>
  <c r="B113" i="17"/>
  <c r="C112" i="17"/>
  <c r="B112" i="17"/>
  <c r="C111" i="17"/>
  <c r="B111" i="17"/>
  <c r="C110" i="17"/>
  <c r="B110" i="17"/>
  <c r="C109" i="17"/>
  <c r="B109" i="17"/>
  <c r="C108" i="17"/>
  <c r="B108" i="17"/>
  <c r="C107" i="17"/>
  <c r="B107" i="17"/>
  <c r="C106" i="17"/>
  <c r="B106" i="17"/>
  <c r="C105" i="17"/>
  <c r="B105" i="17"/>
  <c r="C104" i="17"/>
  <c r="B104" i="17"/>
  <c r="C103" i="17"/>
  <c r="B103" i="17"/>
  <c r="C102" i="17"/>
  <c r="B102" i="17"/>
  <c r="C101" i="17"/>
  <c r="B101" i="17"/>
  <c r="C100" i="17"/>
  <c r="B100" i="17"/>
  <c r="C99" i="17"/>
  <c r="B99" i="17"/>
  <c r="C98" i="17"/>
  <c r="B98" i="17"/>
  <c r="C97" i="17"/>
  <c r="B97" i="17"/>
  <c r="C96" i="17"/>
  <c r="B96" i="17"/>
  <c r="C95" i="17"/>
  <c r="B95" i="17"/>
  <c r="C94" i="17"/>
  <c r="B94" i="17"/>
  <c r="C93" i="17"/>
  <c r="B93" i="17"/>
  <c r="C92" i="17"/>
  <c r="B92" i="17"/>
  <c r="C91" i="17"/>
  <c r="B91" i="17"/>
  <c r="C90" i="17"/>
  <c r="B90" i="17"/>
  <c r="C89" i="17"/>
  <c r="B89" i="17"/>
  <c r="C88" i="17"/>
  <c r="B88" i="17"/>
  <c r="C87" i="17"/>
  <c r="B87" i="17"/>
  <c r="C86" i="17"/>
  <c r="B86" i="17"/>
  <c r="C85" i="17"/>
  <c r="B85" i="17"/>
  <c r="C84" i="17"/>
  <c r="B84" i="17"/>
  <c r="C83" i="17"/>
  <c r="B83" i="17"/>
  <c r="C82" i="17"/>
  <c r="B82" i="17"/>
  <c r="C81" i="17"/>
  <c r="B81" i="17"/>
  <c r="C80" i="17"/>
  <c r="B80" i="17"/>
  <c r="C79" i="17"/>
  <c r="B79" i="17"/>
  <c r="C78" i="17"/>
  <c r="B78" i="17"/>
  <c r="C77" i="17"/>
  <c r="B77" i="17"/>
  <c r="C76" i="17"/>
  <c r="B76" i="17"/>
  <c r="C75" i="17"/>
  <c r="B75" i="17"/>
  <c r="C74" i="17"/>
  <c r="B74" i="17"/>
  <c r="C73" i="17"/>
  <c r="B73" i="17"/>
  <c r="C72" i="17"/>
  <c r="B72" i="17"/>
  <c r="C71" i="17"/>
  <c r="B71" i="17"/>
  <c r="C70" i="17"/>
  <c r="B70" i="17"/>
  <c r="C69" i="17"/>
  <c r="B69" i="17"/>
  <c r="C68" i="17"/>
  <c r="B68" i="17"/>
  <c r="C67" i="17"/>
  <c r="B67" i="17"/>
  <c r="C66" i="17"/>
  <c r="B66" i="17"/>
  <c r="C65" i="17"/>
  <c r="B65" i="17"/>
  <c r="C64" i="17"/>
  <c r="B64" i="17"/>
  <c r="C63" i="17"/>
  <c r="B63" i="17"/>
  <c r="C62" i="17"/>
  <c r="B62" i="17"/>
  <c r="C61" i="17"/>
  <c r="B61" i="17"/>
  <c r="C60" i="17"/>
  <c r="B60" i="17"/>
  <c r="C59" i="17"/>
  <c r="B59" i="17"/>
  <c r="C58" i="17"/>
  <c r="B58" i="17"/>
  <c r="C57" i="17"/>
  <c r="B57" i="17"/>
  <c r="C56" i="17"/>
  <c r="B56" i="17"/>
  <c r="C55" i="17"/>
  <c r="B55" i="17"/>
  <c r="C54" i="17"/>
  <c r="B54" i="17"/>
  <c r="C53" i="17"/>
  <c r="B53" i="17"/>
  <c r="C52" i="17"/>
  <c r="B52" i="17"/>
  <c r="C51" i="17"/>
  <c r="B51" i="17"/>
  <c r="C50" i="17"/>
  <c r="B50" i="17"/>
  <c r="C49" i="17"/>
  <c r="B49" i="17"/>
  <c r="C48" i="17"/>
  <c r="B48" i="17"/>
  <c r="C47" i="17"/>
  <c r="B47" i="17"/>
  <c r="C46" i="17"/>
  <c r="B46" i="17"/>
  <c r="C45" i="17"/>
  <c r="B45" i="17"/>
  <c r="C44" i="17"/>
  <c r="B44" i="17"/>
  <c r="C43" i="17"/>
  <c r="B43" i="17"/>
  <c r="C42" i="17"/>
  <c r="B42" i="17"/>
  <c r="C41" i="17"/>
  <c r="B41" i="17"/>
  <c r="C40" i="17"/>
  <c r="B40" i="17"/>
  <c r="C39" i="17"/>
  <c r="B39" i="17"/>
  <c r="C38" i="17"/>
  <c r="B38" i="17"/>
  <c r="C37" i="17"/>
  <c r="B37" i="17"/>
  <c r="C36" i="17"/>
  <c r="B36" i="17"/>
  <c r="C35" i="17"/>
  <c r="B35" i="17"/>
  <c r="C34" i="17"/>
  <c r="B34" i="17"/>
  <c r="C33" i="17"/>
  <c r="B33" i="17"/>
  <c r="C32" i="17"/>
  <c r="B32" i="17"/>
  <c r="C31" i="17"/>
  <c r="B31" i="17"/>
  <c r="C30" i="17"/>
  <c r="B30" i="17"/>
  <c r="C29" i="17"/>
  <c r="B29" i="17"/>
  <c r="C28" i="17"/>
  <c r="B28" i="17"/>
  <c r="C27" i="17"/>
  <c r="B27" i="17"/>
  <c r="C26" i="17"/>
  <c r="B26" i="17"/>
  <c r="C25" i="17"/>
  <c r="B25" i="17"/>
  <c r="C24" i="17"/>
  <c r="B24" i="17"/>
  <c r="C23" i="17"/>
  <c r="B23" i="17"/>
  <c r="C22" i="17"/>
  <c r="B22" i="17"/>
  <c r="C21" i="17"/>
  <c r="B21" i="17"/>
  <c r="C20" i="17"/>
  <c r="B20" i="17"/>
  <c r="C19" i="17"/>
  <c r="B19" i="17"/>
  <c r="C18" i="17"/>
  <c r="B18" i="17"/>
  <c r="C17" i="17"/>
  <c r="B17" i="17"/>
  <c r="C16" i="17"/>
  <c r="B16" i="17"/>
  <c r="C15" i="17"/>
  <c r="B15" i="17"/>
  <c r="C14" i="17"/>
  <c r="B14" i="17"/>
  <c r="C13" i="17"/>
  <c r="B13" i="17"/>
  <c r="C12" i="17"/>
  <c r="B12" i="17"/>
  <c r="C11" i="17"/>
  <c r="B11" i="17"/>
  <c r="C10" i="17"/>
  <c r="B10" i="17"/>
  <c r="C9" i="17"/>
  <c r="B9" i="17"/>
  <c r="C8" i="17"/>
  <c r="B8" i="17"/>
  <c r="E7" i="17"/>
  <c r="C7" i="17"/>
  <c r="B7" i="17"/>
  <c r="E3" i="17"/>
  <c r="G2" i="16" s="1"/>
  <c r="G6" i="20"/>
  <c r="F6" i="20"/>
  <c r="G3" i="16"/>
  <c r="K31" i="16" l="1"/>
  <c r="J4" i="17"/>
  <c r="W4" i="17" s="1"/>
  <c r="E9" i="17"/>
  <c r="E8" i="17"/>
  <c r="C31" i="16"/>
  <c r="I14" i="16"/>
  <c r="G31" i="16"/>
  <c r="F31" i="16"/>
  <c r="C13" i="16"/>
  <c r="J13" i="16"/>
  <c r="H31" i="16"/>
  <c r="D13" i="16"/>
  <c r="K13" i="16"/>
  <c r="I31" i="16"/>
  <c r="G13" i="16"/>
  <c r="D31" i="16"/>
  <c r="L31" i="16"/>
  <c r="H13" i="16"/>
  <c r="E31" i="16"/>
  <c r="I13" i="16"/>
  <c r="E13" i="16"/>
  <c r="L13" i="16"/>
  <c r="J31" i="16"/>
  <c r="F13" i="16"/>
  <c r="H7" i="16"/>
  <c r="H6" i="16"/>
  <c r="H4" i="16"/>
  <c r="F6" i="17"/>
  <c r="K14" i="16"/>
  <c r="E10" i="17" l="1"/>
  <c r="K25" i="17"/>
  <c r="J26" i="17"/>
  <c r="J25" i="17"/>
  <c r="K27" i="17" l="1"/>
  <c r="K29" i="17"/>
  <c r="J27" i="17"/>
  <c r="J29" i="17"/>
  <c r="J30" i="17"/>
  <c r="J28" i="17"/>
  <c r="E11" i="17"/>
  <c r="E12" i="17" l="1"/>
  <c r="G6" i="17"/>
  <c r="E13" i="17" l="1"/>
  <c r="E14" i="17" l="1"/>
  <c r="W17" i="17"/>
  <c r="W22" i="17"/>
  <c r="W15" i="17"/>
  <c r="W21" i="17"/>
  <c r="W7" i="17"/>
  <c r="W6" i="17"/>
  <c r="W16" i="17"/>
  <c r="W5" i="17"/>
  <c r="W23" i="17"/>
  <c r="W12" i="17"/>
  <c r="W9" i="17"/>
  <c r="W11" i="17"/>
  <c r="W14" i="17"/>
  <c r="W8" i="17"/>
  <c r="W13" i="17"/>
  <c r="W19" i="17" l="1"/>
  <c r="E15" i="17"/>
  <c r="W10" i="17"/>
  <c r="W18" i="17"/>
  <c r="W20" i="17" s="1"/>
  <c r="I40" i="16"/>
  <c r="I39" i="16"/>
  <c r="I38" i="16"/>
  <c r="I37" i="16"/>
  <c r="I36" i="16"/>
  <c r="I35" i="16"/>
  <c r="I34" i="16"/>
  <c r="I33" i="16"/>
  <c r="I32" i="16"/>
  <c r="D40" i="16"/>
  <c r="D39" i="16"/>
  <c r="D38" i="16"/>
  <c r="D37" i="16"/>
  <c r="D36" i="16"/>
  <c r="D35" i="16"/>
  <c r="D34" i="16"/>
  <c r="D33" i="16"/>
  <c r="D32" i="16"/>
  <c r="I22" i="16"/>
  <c r="D22" i="16"/>
  <c r="I21" i="16"/>
  <c r="D21" i="16"/>
  <c r="I20" i="16"/>
  <c r="D20" i="16"/>
  <c r="I19" i="16"/>
  <c r="D19" i="16"/>
  <c r="I18" i="16"/>
  <c r="D18" i="16"/>
  <c r="I17" i="16"/>
  <c r="D17" i="16"/>
  <c r="I16" i="16"/>
  <c r="D16" i="16"/>
  <c r="I15" i="16"/>
  <c r="D15" i="16"/>
  <c r="D14" i="16"/>
  <c r="K40" i="16"/>
  <c r="J40" i="16"/>
  <c r="K39" i="16"/>
  <c r="J39" i="16"/>
  <c r="K38" i="16"/>
  <c r="J38" i="16"/>
  <c r="K37" i="16"/>
  <c r="J37" i="16"/>
  <c r="K36" i="16"/>
  <c r="J36" i="16"/>
  <c r="K35" i="16"/>
  <c r="J35" i="16"/>
  <c r="K34" i="16"/>
  <c r="J34" i="16"/>
  <c r="K33" i="16"/>
  <c r="J33" i="16"/>
  <c r="K32" i="16"/>
  <c r="J32" i="16"/>
  <c r="F40" i="16"/>
  <c r="E40" i="16"/>
  <c r="F39" i="16"/>
  <c r="E39" i="16"/>
  <c r="F38" i="16"/>
  <c r="E38" i="16"/>
  <c r="F37" i="16"/>
  <c r="E37" i="16"/>
  <c r="F36" i="16"/>
  <c r="E36" i="16"/>
  <c r="F35" i="16"/>
  <c r="E35" i="16"/>
  <c r="F34" i="16"/>
  <c r="E34" i="16"/>
  <c r="F33" i="16"/>
  <c r="E33" i="16"/>
  <c r="F32" i="16"/>
  <c r="E32" i="16"/>
  <c r="F14" i="16"/>
  <c r="F22" i="16"/>
  <c r="F21" i="16"/>
  <c r="F20" i="16"/>
  <c r="F19" i="16"/>
  <c r="F18" i="16"/>
  <c r="F17" i="16"/>
  <c r="F16" i="16"/>
  <c r="F15" i="16"/>
  <c r="K22" i="16"/>
  <c r="K21" i="16"/>
  <c r="K20" i="16"/>
  <c r="K19" i="16"/>
  <c r="K18" i="16"/>
  <c r="K17" i="16"/>
  <c r="K16" i="16"/>
  <c r="K15" i="16"/>
  <c r="E22" i="16"/>
  <c r="E21" i="16"/>
  <c r="E20" i="16"/>
  <c r="E19" i="16"/>
  <c r="E18" i="16"/>
  <c r="E17" i="16"/>
  <c r="E16" i="16"/>
  <c r="E15" i="16"/>
  <c r="E14" i="16"/>
  <c r="E16" i="17" l="1"/>
  <c r="G22" i="16"/>
  <c r="L20" i="16"/>
  <c r="G34" i="16"/>
  <c r="G15" i="16"/>
  <c r="G36" i="16"/>
  <c r="G18" i="16"/>
  <c r="L22" i="16"/>
  <c r="G37" i="16"/>
  <c r="G38" i="16"/>
  <c r="G35" i="16"/>
  <c r="G19" i="16"/>
  <c r="G40" i="16"/>
  <c r="G32" i="16"/>
  <c r="L19" i="16"/>
  <c r="G21" i="16"/>
  <c r="L18" i="16"/>
  <c r="L32" i="16"/>
  <c r="G16" i="16"/>
  <c r="G20" i="16"/>
  <c r="G33" i="16"/>
  <c r="L40" i="16"/>
  <c r="L16" i="16"/>
  <c r="G39" i="16"/>
  <c r="L17" i="16"/>
  <c r="L15" i="16"/>
  <c r="L33" i="16"/>
  <c r="L34" i="16"/>
  <c r="M34" i="16" s="1"/>
  <c r="L35" i="16"/>
  <c r="L37" i="16"/>
  <c r="L39" i="16"/>
  <c r="L21" i="16"/>
  <c r="L36" i="16"/>
  <c r="L38" i="16"/>
  <c r="L14" i="16"/>
  <c r="M14" i="16" s="1"/>
  <c r="G17" i="16"/>
  <c r="G14" i="16"/>
  <c r="E17" i="17" l="1"/>
  <c r="M21" i="16"/>
  <c r="M38" i="16"/>
  <c r="M36" i="16"/>
  <c r="M22" i="16"/>
  <c r="M32" i="16"/>
  <c r="M20" i="16"/>
  <c r="M35" i="16"/>
  <c r="M37" i="16"/>
  <c r="M15" i="16"/>
  <c r="M33" i="16"/>
  <c r="M16" i="16"/>
  <c r="M40" i="16"/>
  <c r="M17" i="16"/>
  <c r="M18" i="16"/>
  <c r="M39" i="16"/>
  <c r="M19" i="16"/>
  <c r="E18" i="17" l="1"/>
  <c r="E19" i="17" l="1"/>
  <c r="E20" i="17" l="1"/>
  <c r="E21" i="17" l="1"/>
  <c r="E22" i="17" l="1"/>
  <c r="E23" i="17" l="1"/>
  <c r="E24" i="17" l="1"/>
  <c r="E25" i="17" l="1"/>
  <c r="E26" i="17" l="1"/>
  <c r="E27" i="17" l="1"/>
  <c r="E28" i="17" l="1"/>
  <c r="E29" i="17" l="1"/>
  <c r="E30" i="17" l="1"/>
  <c r="E31" i="17" l="1"/>
  <c r="E32" i="17" l="1"/>
  <c r="E33" i="17" l="1"/>
  <c r="E34" i="17" l="1"/>
  <c r="E35" i="17" l="1"/>
  <c r="E36" i="17" l="1"/>
  <c r="E37" i="17" l="1"/>
  <c r="E38" i="17" l="1"/>
  <c r="E39" i="17" l="1"/>
  <c r="E40" i="17" l="1"/>
  <c r="E41" i="17" l="1"/>
  <c r="E42" i="17" l="1"/>
  <c r="E43" i="17" l="1"/>
  <c r="E44" i="17" l="1"/>
  <c r="E45" i="17" l="1"/>
  <c r="E46" i="17" l="1"/>
  <c r="E47" i="17" l="1"/>
  <c r="E48" i="17" l="1"/>
  <c r="E49" i="17" l="1"/>
  <c r="E50" i="17" l="1"/>
  <c r="E51" i="17" l="1"/>
  <c r="E52" i="17" l="1"/>
  <c r="E53" i="17" l="1"/>
  <c r="E54" i="17" l="1"/>
  <c r="E55" i="17" l="1"/>
  <c r="E56" i="17" l="1"/>
  <c r="E57" i="17" l="1"/>
  <c r="E58" i="17" l="1"/>
  <c r="E59" i="17" l="1"/>
  <c r="E60" i="17" l="1"/>
  <c r="E61" i="17" l="1"/>
  <c r="E62" i="17" l="1"/>
  <c r="E63" i="17" l="1"/>
  <c r="E64" i="17" l="1"/>
  <c r="E65" i="17" l="1"/>
  <c r="E66" i="17" l="1"/>
  <c r="E67" i="17" l="1"/>
  <c r="E68" i="17" l="1"/>
  <c r="E69" i="17" l="1"/>
  <c r="E70" i="17" l="1"/>
  <c r="E71" i="17" l="1"/>
  <c r="E72" i="17" l="1"/>
  <c r="E73" i="17" l="1"/>
  <c r="E74" i="17" l="1"/>
  <c r="E75" i="17" l="1"/>
  <c r="E76" i="17" l="1"/>
  <c r="E77" i="17" l="1"/>
  <c r="E78" i="17" l="1"/>
  <c r="E79" i="17" l="1"/>
  <c r="E80" i="17" l="1"/>
  <c r="E81" i="17" l="1"/>
  <c r="E82" i="17" l="1"/>
  <c r="E83" i="17" l="1"/>
  <c r="E84" i="17" l="1"/>
  <c r="E85" i="17" l="1"/>
  <c r="E86" i="17" l="1"/>
  <c r="E87" i="17" l="1"/>
  <c r="E88" i="17" l="1"/>
  <c r="E89" i="17" l="1"/>
  <c r="E90" i="17" l="1"/>
  <c r="E91" i="17" l="1"/>
  <c r="E92" i="17" l="1"/>
  <c r="E93" i="17" l="1"/>
  <c r="E94" i="17" l="1"/>
  <c r="E95" i="17" l="1"/>
  <c r="E96" i="17" l="1"/>
  <c r="E97" i="17" l="1"/>
  <c r="E98" i="17" l="1"/>
  <c r="E99" i="17" l="1"/>
  <c r="E100" i="17" l="1"/>
  <c r="E101" i="17" l="1"/>
  <c r="E102" i="17" l="1"/>
  <c r="E103" i="17" l="1"/>
  <c r="E104" i="17" l="1"/>
  <c r="E105" i="17" l="1"/>
  <c r="E106" i="17" l="1"/>
  <c r="E107" i="17" l="1"/>
  <c r="E108" i="17" l="1"/>
  <c r="E109" i="17" l="1"/>
  <c r="E110" i="17" l="1"/>
  <c r="E111" i="17" l="1"/>
  <c r="E112" i="17" l="1"/>
  <c r="E113" i="17" l="1"/>
  <c r="E114" i="17" l="1"/>
  <c r="E115" i="17" l="1"/>
  <c r="E116" i="17" l="1"/>
  <c r="E117" i="17" l="1"/>
  <c r="E118" i="17" l="1"/>
  <c r="E119" i="17" l="1"/>
  <c r="E120" i="17" l="1"/>
  <c r="E121" i="17" l="1"/>
  <c r="E122" i="17" l="1"/>
  <c r="E123" i="17" l="1"/>
  <c r="E124" i="17" l="1"/>
  <c r="E125" i="17" l="1"/>
  <c r="E126" i="17" l="1"/>
  <c r="E127" i="17" l="1"/>
  <c r="E128" i="17" l="1"/>
  <c r="E129" i="17" l="1"/>
  <c r="E130" i="17" l="1"/>
  <c r="E131" i="17" l="1"/>
  <c r="E132" i="17" l="1"/>
  <c r="E133" i="17" l="1"/>
  <c r="E134" i="17" l="1"/>
  <c r="E135" i="17" l="1"/>
  <c r="E136" i="17" l="1"/>
  <c r="E137" i="17" l="1"/>
  <c r="E138" i="17" l="1"/>
  <c r="E139" i="17" l="1"/>
  <c r="E140" i="17" l="1"/>
  <c r="E141" i="17" l="1"/>
  <c r="E142" i="17" l="1"/>
  <c r="E143" i="17" l="1"/>
  <c r="E144" i="17" l="1"/>
  <c r="E145" i="17" l="1"/>
  <c r="E146" i="17" l="1"/>
  <c r="E147" i="17" l="1"/>
  <c r="E148" i="17" l="1"/>
  <c r="E149" i="17" l="1"/>
  <c r="E150" i="17" l="1"/>
  <c r="E151" i="17" l="1"/>
  <c r="E152" i="17" l="1"/>
  <c r="E153" i="17" l="1"/>
  <c r="E154" i="17" l="1"/>
  <c r="E155" i="17" l="1"/>
  <c r="E156" i="17" l="1"/>
  <c r="E157" i="17" l="1"/>
  <c r="E158" i="17" l="1"/>
  <c r="E159" i="17" l="1"/>
  <c r="E160" i="17" l="1"/>
  <c r="E161" i="17" l="1"/>
  <c r="E162" i="17" l="1"/>
  <c r="E163" i="17" l="1"/>
  <c r="E164" i="17" l="1"/>
  <c r="E165" i="17" l="1"/>
  <c r="E166" i="17" l="1"/>
  <c r="E167" i="17" l="1"/>
  <c r="E168" i="17" l="1"/>
  <c r="E169" i="17" l="1"/>
  <c r="E170" i="17" l="1"/>
  <c r="E171" i="17" l="1"/>
  <c r="E172" i="17" l="1"/>
  <c r="E173" i="17" l="1"/>
  <c r="E174" i="17" l="1"/>
  <c r="E175" i="17" l="1"/>
  <c r="E176" i="17" l="1"/>
  <c r="E177" i="17" l="1"/>
  <c r="E178" i="17" l="1"/>
  <c r="E179" i="17" l="1"/>
  <c r="E180" i="17" l="1"/>
  <c r="E181" i="17" l="1"/>
  <c r="E182" i="17" l="1"/>
  <c r="E183" i="17" l="1"/>
  <c r="E184" i="17" l="1"/>
  <c r="E185" i="17" l="1"/>
  <c r="E186" i="17" l="1"/>
  <c r="E187" i="17" l="1"/>
  <c r="E188" i="17" l="1"/>
  <c r="E189" i="17" l="1"/>
  <c r="E190" i="17" l="1"/>
  <c r="E191" i="17" l="1"/>
  <c r="E192" i="17" l="1"/>
  <c r="E193" i="17" l="1"/>
  <c r="E194" i="17" l="1"/>
  <c r="E195" i="17" l="1"/>
  <c r="E196" i="17" l="1"/>
  <c r="E197" i="17" l="1"/>
  <c r="E198" i="17" l="1"/>
  <c r="E199" i="17" l="1"/>
  <c r="E200" i="17" l="1"/>
  <c r="E201" i="17" l="1"/>
  <c r="E202" i="17" l="1"/>
  <c r="E203" i="17" l="1"/>
  <c r="E204" i="17" l="1"/>
  <c r="E205" i="17" l="1"/>
  <c r="E206" i="17" l="1"/>
  <c r="E207" i="17" l="1"/>
  <c r="E208" i="17" l="1"/>
  <c r="E209" i="17" l="1"/>
  <c r="E210" i="17" l="1"/>
  <c r="E211" i="17" l="1"/>
  <c r="E212" i="17" l="1"/>
  <c r="E213" i="17" l="1"/>
  <c r="E214" i="17" l="1"/>
  <c r="E215" i="17" l="1"/>
  <c r="E216" i="17" l="1"/>
  <c r="E217" i="17" l="1"/>
  <c r="E218" i="17" l="1"/>
  <c r="E219" i="17" l="1"/>
  <c r="E220" i="17" l="1"/>
  <c r="E221" i="17" l="1"/>
  <c r="E222" i="17" l="1"/>
  <c r="E223" i="17" l="1"/>
  <c r="E224" i="17" l="1"/>
  <c r="E225" i="17" l="1"/>
  <c r="E226" i="17" l="1"/>
  <c r="E227" i="17" l="1"/>
  <c r="E228" i="17" l="1"/>
  <c r="E229" i="17" l="1"/>
  <c r="E230" i="17" l="1"/>
  <c r="E231" i="17" l="1"/>
  <c r="E232" i="17" l="1"/>
  <c r="E233" i="17" l="1"/>
  <c r="E234" i="17" l="1"/>
  <c r="E235" i="17" l="1"/>
  <c r="E236" i="17" l="1"/>
  <c r="E237" i="17" l="1"/>
  <c r="E238" i="17" l="1"/>
  <c r="E239" i="17" l="1"/>
  <c r="E240" i="17" l="1"/>
  <c r="E241" i="17" l="1"/>
  <c r="E242" i="17" l="1"/>
  <c r="E243" i="17" l="1"/>
  <c r="E244" i="17" l="1"/>
  <c r="E245" i="17" l="1"/>
  <c r="E246" i="17" l="1"/>
  <c r="E247" i="17" l="1"/>
  <c r="E248" i="17" l="1"/>
  <c r="E249" i="17" l="1"/>
  <c r="E250" i="17" l="1"/>
  <c r="E251" i="17" l="1"/>
  <c r="E252" i="17" l="1"/>
  <c r="E253" i="17" l="1"/>
  <c r="E254" i="17" l="1"/>
  <c r="E255" i="17" l="1"/>
  <c r="E256" i="17" l="1"/>
  <c r="E257" i="17" l="1"/>
  <c r="E258" i="17" l="1"/>
  <c r="E259" i="17" l="1"/>
  <c r="E260" i="17" l="1"/>
  <c r="E261" i="17" l="1"/>
  <c r="E262" i="17" l="1"/>
  <c r="E263" i="17" l="1"/>
  <c r="E264" i="17" l="1"/>
  <c r="E265" i="17" l="1"/>
  <c r="E266" i="17" l="1"/>
  <c r="E267" i="17" l="1"/>
  <c r="E268" i="17" l="1"/>
  <c r="E269" i="17" l="1"/>
  <c r="E270" i="17" l="1"/>
  <c r="E271" i="17" l="1"/>
  <c r="E272" i="17" l="1"/>
  <c r="E273" i="17" l="1"/>
  <c r="E274" i="17" l="1"/>
  <c r="E275" i="17" l="1"/>
  <c r="E276" i="17" l="1"/>
  <c r="E277" i="17" l="1"/>
  <c r="E278" i="17" l="1"/>
  <c r="E279" i="17" l="1"/>
  <c r="E280" i="17" l="1"/>
  <c r="E281" i="17" l="1"/>
  <c r="E282" i="17" l="1"/>
  <c r="E283" i="17" l="1"/>
  <c r="E284" i="17" l="1"/>
  <c r="E285" i="17" l="1"/>
  <c r="E286" i="17" l="1"/>
  <c r="E287" i="17" l="1"/>
  <c r="E288" i="17" l="1"/>
  <c r="E289" i="17" l="1"/>
  <c r="E290" i="17" l="1"/>
  <c r="E291" i="17" l="1"/>
  <c r="E292" i="17" l="1"/>
  <c r="E293" i="17" l="1"/>
  <c r="E294" i="17" l="1"/>
  <c r="E295" i="17" l="1"/>
  <c r="E296" i="17" l="1"/>
  <c r="E297" i="17" l="1"/>
  <c r="E298" i="17" l="1"/>
  <c r="E299" i="17" l="1"/>
  <c r="E300" i="17" l="1"/>
  <c r="E301" i="17" l="1"/>
  <c r="E302" i="17" l="1"/>
  <c r="E303" i="17" l="1"/>
  <c r="E304" i="17" l="1"/>
  <c r="E305" i="17" l="1"/>
  <c r="E306" i="17" l="1"/>
  <c r="E307" i="17" l="1"/>
  <c r="E308" i="17" l="1"/>
  <c r="E309" i="17" l="1"/>
  <c r="E310" i="17" l="1"/>
  <c r="E311" i="17" l="1"/>
  <c r="E312" i="17" l="1"/>
  <c r="E313" i="17" l="1"/>
  <c r="E314" i="17" l="1"/>
  <c r="E315" i="17" l="1"/>
  <c r="E316" i="17" l="1"/>
  <c r="E317" i="17" l="1"/>
  <c r="E318" i="17" l="1"/>
  <c r="E319" i="17" l="1"/>
  <c r="E320" i="17" l="1"/>
  <c r="E321" i="17" l="1"/>
  <c r="E322" i="17" l="1"/>
  <c r="E323" i="17" l="1"/>
  <c r="E324" i="17" l="1"/>
  <c r="E325" i="17" l="1"/>
  <c r="E326" i="17" l="1"/>
  <c r="E327" i="17" l="1"/>
  <c r="E328" i="17" l="1"/>
  <c r="E329" i="17" l="1"/>
  <c r="E330" i="17" l="1"/>
  <c r="E331" i="17" l="1"/>
  <c r="E332" i="17" l="1"/>
  <c r="E333" i="17" l="1"/>
  <c r="E334" i="17" l="1"/>
  <c r="E335" i="17" l="1"/>
  <c r="E336" i="17" l="1"/>
  <c r="E337" i="17" l="1"/>
  <c r="E338" i="17" l="1"/>
  <c r="E339" i="17" l="1"/>
  <c r="E340" i="17" l="1"/>
  <c r="E341" i="17" l="1"/>
  <c r="E342" i="17" l="1"/>
  <c r="E343" i="17" l="1"/>
  <c r="E344" i="17" l="1"/>
  <c r="E345" i="17" l="1"/>
  <c r="E346" i="17" l="1"/>
  <c r="E347" i="17" l="1"/>
  <c r="E348" i="17" l="1"/>
  <c r="E349" i="17" l="1"/>
  <c r="E350" i="17" l="1"/>
  <c r="E351" i="17" l="1"/>
  <c r="E352" i="17" l="1"/>
  <c r="E353" i="17" l="1"/>
  <c r="E354" i="17" l="1"/>
  <c r="E355" i="17" l="1"/>
  <c r="E356" i="17" l="1"/>
  <c r="E357" i="17" l="1"/>
  <c r="E358" i="17" l="1"/>
  <c r="E359" i="17" l="1"/>
  <c r="E360" i="17" l="1"/>
  <c r="E361" i="17" l="1"/>
  <c r="E362" i="17" l="1"/>
  <c r="E363" i="17" l="1"/>
  <c r="E364" i="17" l="1"/>
  <c r="E365" i="17" l="1"/>
  <c r="E366" i="17" l="1"/>
  <c r="E367" i="17" l="1"/>
  <c r="E368" i="17" l="1"/>
  <c r="E369" i="17" l="1"/>
  <c r="E370" i="17" l="1"/>
  <c r="E371" i="17" l="1"/>
  <c r="E372" i="17" l="1"/>
  <c r="E373" i="17" l="1"/>
  <c r="E374" i="17" l="1"/>
  <c r="E375" i="17" l="1"/>
  <c r="E376" i="17" l="1"/>
  <c r="E377" i="17" l="1"/>
  <c r="E378" i="17" l="1"/>
  <c r="E379" i="17" l="1"/>
  <c r="E380" i="17" l="1"/>
  <c r="E381" i="17" l="1"/>
  <c r="E382" i="17" l="1"/>
  <c r="E383" i="17" l="1"/>
  <c r="E384" i="17" l="1"/>
  <c r="E385" i="17" l="1"/>
  <c r="E386" i="17" l="1"/>
  <c r="E387" i="17" l="1"/>
  <c r="E388" i="17" l="1"/>
  <c r="E389" i="17" l="1"/>
  <c r="E390" i="17" l="1"/>
  <c r="E391" i="17" l="1"/>
  <c r="E392" i="17" l="1"/>
  <c r="E393" i="17" l="1"/>
  <c r="E394" i="17" l="1"/>
  <c r="E395" i="17" l="1"/>
  <c r="E396" i="17" l="1"/>
  <c r="E397" i="17" l="1"/>
  <c r="E398" i="17" l="1"/>
  <c r="E399" i="17" l="1"/>
  <c r="E400" i="17" l="1"/>
  <c r="E401" i="17" l="1"/>
  <c r="E402" i="17" l="1"/>
  <c r="E403" i="17" l="1"/>
  <c r="E404" i="17" l="1"/>
  <c r="E405" i="17" l="1"/>
  <c r="E406" i="17" l="1"/>
  <c r="E407" i="17" l="1"/>
  <c r="E408" i="17" l="1"/>
  <c r="E409" i="17" l="1"/>
  <c r="E410" i="17" l="1"/>
  <c r="E411" i="17" l="1"/>
  <c r="E412" i="17" l="1"/>
  <c r="E413" i="17" l="1"/>
  <c r="E414" i="17" l="1"/>
  <c r="E415" i="17" l="1"/>
  <c r="E416" i="17" l="1"/>
  <c r="E417" i="17" l="1"/>
  <c r="E418" i="17" l="1"/>
  <c r="E419" i="17" l="1"/>
  <c r="E420" i="17" l="1"/>
  <c r="E421" i="17" l="1"/>
  <c r="E422" i="17" l="1"/>
  <c r="E423" i="17" l="1"/>
  <c r="E424" i="17" l="1"/>
  <c r="E425" i="17" l="1"/>
  <c r="E426" i="17" l="1"/>
  <c r="E427" i="17" l="1"/>
  <c r="E428" i="17" l="1"/>
  <c r="E429" i="17" l="1"/>
  <c r="E430" i="17" l="1"/>
  <c r="E431" i="17" l="1"/>
  <c r="E432" i="17" l="1"/>
  <c r="E433" i="17" l="1"/>
  <c r="E434" i="17" l="1"/>
  <c r="E435" i="17" l="1"/>
  <c r="E436" i="17" l="1"/>
  <c r="E437" i="17" l="1"/>
  <c r="E438" i="17" l="1"/>
  <c r="E439" i="17" l="1"/>
  <c r="E440" i="17" l="1"/>
  <c r="E441" i="17" l="1"/>
  <c r="E442" i="17" l="1"/>
  <c r="E443" i="17" l="1"/>
  <c r="E444" i="17" l="1"/>
  <c r="E445" i="17" l="1"/>
  <c r="E446" i="17" l="1"/>
  <c r="E447" i="17" l="1"/>
  <c r="E448" i="17" l="1"/>
  <c r="E449" i="17" l="1"/>
  <c r="E450" i="17" l="1"/>
  <c r="E451" i="17" l="1"/>
  <c r="E452" i="17" l="1"/>
  <c r="E453" i="17" l="1"/>
  <c r="E454" i="17" l="1"/>
  <c r="E455" i="17" l="1"/>
  <c r="E456" i="17" l="1"/>
  <c r="E457" i="17" l="1"/>
  <c r="E458" i="17" l="1"/>
  <c r="E459" i="17" l="1"/>
  <c r="E460" i="17" l="1"/>
  <c r="E461" i="17" l="1"/>
  <c r="E462" i="17" l="1"/>
  <c r="E463" i="17" l="1"/>
  <c r="E464" i="17" l="1"/>
  <c r="E465" i="17" l="1"/>
  <c r="E466" i="17" l="1"/>
  <c r="E467" i="17" l="1"/>
  <c r="E468" i="17" l="1"/>
  <c r="E469" i="17" l="1"/>
  <c r="E470" i="17" l="1"/>
  <c r="E471" i="17" l="1"/>
  <c r="E472" i="17" l="1"/>
  <c r="E473" i="17" l="1"/>
  <c r="E474" i="17" l="1"/>
  <c r="E475" i="17" l="1"/>
  <c r="E476" i="17" l="1"/>
  <c r="E477" i="17" l="1"/>
  <c r="E478" i="17" l="1"/>
  <c r="E479" i="17" l="1"/>
  <c r="E480" i="17" l="1"/>
  <c r="E481" i="17" l="1"/>
  <c r="E482" i="17" l="1"/>
  <c r="E483" i="17" l="1"/>
  <c r="E484" i="17" l="1"/>
  <c r="E485" i="17" l="1"/>
  <c r="E486" i="17" l="1"/>
  <c r="E487" i="17" l="1"/>
  <c r="E488" i="17" l="1"/>
  <c r="E489" i="17" l="1"/>
  <c r="E490" i="17" l="1"/>
  <c r="E491" i="17" l="1"/>
  <c r="E492" i="17" l="1"/>
  <c r="E493" i="17" l="1"/>
  <c r="E494" i="17" l="1"/>
  <c r="E495" i="17" l="1"/>
  <c r="E496" i="17" l="1"/>
  <c r="E497" i="17" l="1"/>
  <c r="E498" i="17" l="1"/>
  <c r="E499" i="17" l="1"/>
  <c r="E500" i="17" l="1"/>
  <c r="E501" i="17" l="1"/>
  <c r="E502" i="17" l="1"/>
  <c r="E503" i="17" l="1"/>
  <c r="E504" i="17" l="1"/>
  <c r="E505" i="17" l="1"/>
  <c r="E506" i="17" l="1"/>
  <c r="E507" i="17" l="1"/>
  <c r="E508" i="17" l="1"/>
  <c r="E509" i="17" l="1"/>
  <c r="E510" i="17" l="1"/>
  <c r="E511" i="17" l="1"/>
  <c r="E512" i="17" l="1"/>
  <c r="E513" i="17" l="1"/>
  <c r="E514" i="17" l="1"/>
  <c r="E515" i="17" l="1"/>
  <c r="E516" i="17" l="1"/>
  <c r="E517" i="17" l="1"/>
  <c r="E518" i="17" l="1"/>
  <c r="E519" i="17" l="1"/>
  <c r="E520" i="17" l="1"/>
  <c r="E521" i="17" l="1"/>
  <c r="E522" i="17" l="1"/>
  <c r="E523" i="17" l="1"/>
  <c r="E524" i="17" l="1"/>
  <c r="E525" i="17" l="1"/>
  <c r="E526" i="17" l="1"/>
  <c r="E527" i="17" l="1"/>
  <c r="E528" i="17" l="1"/>
  <c r="E529" i="17" l="1"/>
  <c r="E530" i="17" l="1"/>
  <c r="E531" i="17" l="1"/>
  <c r="E532" i="17" l="1"/>
  <c r="E533" i="17" l="1"/>
  <c r="E534" i="17" l="1"/>
  <c r="E535" i="17" l="1"/>
  <c r="E536" i="17" l="1"/>
  <c r="E537" i="17" l="1"/>
  <c r="E538" i="17" l="1"/>
  <c r="E539" i="17" l="1"/>
  <c r="E540" i="17" l="1"/>
  <c r="E541" i="17" l="1"/>
  <c r="E542" i="17" l="1"/>
  <c r="E543" i="17" l="1"/>
  <c r="E544" i="17" l="1"/>
  <c r="E545" i="17" l="1"/>
  <c r="E546" i="17" l="1"/>
  <c r="E547" i="17" l="1"/>
  <c r="E548" i="17" l="1"/>
  <c r="E549" i="17" l="1"/>
  <c r="E550" i="17" l="1"/>
  <c r="E551" i="17" l="1"/>
  <c r="E552" i="17" l="1"/>
  <c r="E553" i="17" l="1"/>
  <c r="E554" i="17" l="1"/>
  <c r="E555" i="17" l="1"/>
  <c r="E556" i="17" l="1"/>
  <c r="E557" i="17" l="1"/>
  <c r="E558" i="17" l="1"/>
  <c r="E559" i="17" l="1"/>
  <c r="E560" i="17" l="1"/>
  <c r="E561" i="17" l="1"/>
  <c r="E562" i="17" l="1"/>
  <c r="E563" i="17" l="1"/>
  <c r="E564" i="17" l="1"/>
  <c r="E565" i="17" l="1"/>
  <c r="E566" i="17" l="1"/>
  <c r="E567" i="17" l="1"/>
  <c r="E568" i="17" l="1"/>
  <c r="E569" i="17" l="1"/>
  <c r="E570" i="17" l="1"/>
  <c r="E571" i="17" l="1"/>
  <c r="E572" i="17" l="1"/>
  <c r="E573" i="17" l="1"/>
  <c r="E574" i="17" l="1"/>
  <c r="E575" i="17" l="1"/>
  <c r="E576" i="17" l="1"/>
  <c r="E577" i="17" l="1"/>
  <c r="E578" i="17" l="1"/>
  <c r="E579" i="17" l="1"/>
  <c r="E580" i="17" l="1"/>
  <c r="E581" i="17" l="1"/>
  <c r="E582" i="17" l="1"/>
  <c r="E583" i="17" l="1"/>
  <c r="E584" i="17" l="1"/>
  <c r="E585" i="17" l="1"/>
  <c r="E586" i="17" l="1"/>
  <c r="E587" i="17" l="1"/>
  <c r="E588" i="17" l="1"/>
  <c r="E589" i="17" l="1"/>
  <c r="E590" i="17" l="1"/>
  <c r="E591" i="17" l="1"/>
  <c r="E592" i="17" l="1"/>
  <c r="E593" i="17" l="1"/>
  <c r="E594" i="17" l="1"/>
  <c r="E595" i="17" l="1"/>
  <c r="E596" i="17" l="1"/>
  <c r="E597" i="17" l="1"/>
  <c r="E598" i="17" l="1"/>
  <c r="E599" i="17" l="1"/>
  <c r="E600" i="17" l="1"/>
  <c r="E601" i="17" l="1"/>
  <c r="E602" i="17" l="1"/>
  <c r="E603" i="17" l="1"/>
  <c r="E604" i="17" l="1"/>
  <c r="E605" i="17" l="1"/>
  <c r="E606" i="17" l="1"/>
  <c r="E607" i="17" l="1"/>
  <c r="E608" i="17" l="1"/>
  <c r="E609" i="17" l="1"/>
  <c r="E610" i="17" l="1"/>
  <c r="E611" i="17" l="1"/>
  <c r="E612" i="17" l="1"/>
  <c r="E613" i="17" l="1"/>
  <c r="E614" i="17" l="1"/>
  <c r="E615" i="17" l="1"/>
  <c r="E616" i="17" l="1"/>
  <c r="E617" i="17" l="1"/>
  <c r="E618" i="17" l="1"/>
  <c r="E619" i="17" l="1"/>
  <c r="E620" i="17" l="1"/>
  <c r="E621" i="17" l="1"/>
  <c r="E622" i="17" l="1"/>
  <c r="E623" i="17" l="1"/>
  <c r="E624" i="17" l="1"/>
  <c r="E625" i="17" l="1"/>
  <c r="E626" i="17" l="1"/>
  <c r="E627" i="17" l="1"/>
  <c r="E628" i="17" l="1"/>
  <c r="E629" i="17" l="1"/>
  <c r="E630" i="17" l="1"/>
  <c r="E631" i="17" l="1"/>
  <c r="E632" i="17" l="1"/>
  <c r="E633" i="17" l="1"/>
  <c r="E634" i="17" l="1"/>
  <c r="E635" i="17" l="1"/>
  <c r="E636" i="17" l="1"/>
  <c r="E637" i="17" l="1"/>
  <c r="E638" i="17" l="1"/>
  <c r="E639" i="17" l="1"/>
  <c r="E640" i="17" l="1"/>
  <c r="E641" i="17" l="1"/>
  <c r="E642" i="17" l="1"/>
  <c r="E643" i="17" l="1"/>
  <c r="E644" i="17" l="1"/>
  <c r="E645" i="17" l="1"/>
  <c r="E646" i="17" l="1"/>
  <c r="E647" i="17" l="1"/>
  <c r="E648" i="17" l="1"/>
  <c r="E649" i="17" l="1"/>
  <c r="E650" i="17" l="1"/>
  <c r="E651" i="17" l="1"/>
  <c r="E652" i="17" l="1"/>
  <c r="E653" i="17" l="1"/>
  <c r="E654" i="17" l="1"/>
  <c r="E655" i="17" l="1"/>
  <c r="E656" i="17" l="1"/>
  <c r="E657" i="17" l="1"/>
  <c r="E658" i="17" l="1"/>
  <c r="E659" i="17" l="1"/>
  <c r="E660" i="17" l="1"/>
  <c r="E661" i="17" l="1"/>
  <c r="E662" i="17" l="1"/>
  <c r="E663" i="17" l="1"/>
  <c r="E664" i="17" l="1"/>
  <c r="E665" i="17" l="1"/>
  <c r="E666" i="17" l="1"/>
  <c r="E667" i="17" l="1"/>
  <c r="E668" i="17" l="1"/>
  <c r="E669" i="17" l="1"/>
  <c r="E670" i="17" l="1"/>
  <c r="E671" i="17" l="1"/>
  <c r="E672" i="17" l="1"/>
  <c r="E673" i="17" l="1"/>
  <c r="E674" i="17" l="1"/>
  <c r="E675" i="17" l="1"/>
  <c r="E676" i="17" l="1"/>
  <c r="E677" i="17" l="1"/>
  <c r="E678" i="17" l="1"/>
  <c r="E679" i="17" l="1"/>
  <c r="E680" i="17" l="1"/>
  <c r="E681" i="17" l="1"/>
  <c r="E682" i="17" l="1"/>
  <c r="E684" i="17" l="1"/>
  <c r="E683" i="17"/>
  <c r="J12" i="17"/>
  <c r="J11" i="17"/>
  <c r="J22" i="17"/>
  <c r="J13" i="17"/>
  <c r="J14" i="17"/>
  <c r="J23" i="17"/>
  <c r="J15" i="17"/>
  <c r="J8" i="17"/>
  <c r="J17" i="17"/>
  <c r="J5" i="17"/>
  <c r="J9" i="17"/>
  <c r="J6" i="17"/>
  <c r="J16" i="17"/>
  <c r="J7" i="17"/>
  <c r="J21" i="17"/>
  <c r="J10" i="17" l="1"/>
  <c r="J19" i="17"/>
  <c r="J18" i="17"/>
  <c r="J20" i="17" s="1"/>
  <c r="K4" i="17"/>
  <c r="L4" i="17" s="1"/>
  <c r="M3" i="17" l="1"/>
  <c r="Y4" i="17"/>
  <c r="L26" i="17"/>
  <c r="M4" i="17"/>
  <c r="L3" i="17"/>
  <c r="X4" i="17"/>
  <c r="K26" i="17"/>
  <c r="K30" i="17" l="1"/>
  <c r="K28" i="17"/>
  <c r="L30" i="17"/>
  <c r="L28" i="17"/>
  <c r="Y3" i="17"/>
  <c r="L25" i="17"/>
  <c r="N4" i="17"/>
  <c r="Z4" i="17"/>
  <c r="N3" i="17"/>
  <c r="M26" i="17"/>
  <c r="Z3" i="17"/>
  <c r="M25" i="17"/>
  <c r="K15" i="17"/>
  <c r="X5" i="17"/>
  <c r="X9" i="17"/>
  <c r="K21" i="17"/>
  <c r="K16" i="17"/>
  <c r="X17" i="17"/>
  <c r="K23" i="17"/>
  <c r="X12" i="17"/>
  <c r="K7" i="17"/>
  <c r="X16" i="17"/>
  <c r="X11" i="17"/>
  <c r="K5" i="17"/>
  <c r="K17" i="17"/>
  <c r="K8" i="17"/>
  <c r="X13" i="17"/>
  <c r="X14" i="17"/>
  <c r="X22" i="17"/>
  <c r="K6" i="17"/>
  <c r="X15" i="17"/>
  <c r="X8" i="17"/>
  <c r="K11" i="17"/>
  <c r="X7" i="17"/>
  <c r="X6" i="17"/>
  <c r="X21" i="17"/>
  <c r="K12" i="17"/>
  <c r="K13" i="17"/>
  <c r="K9" i="17"/>
  <c r="K22" i="17"/>
  <c r="X23" i="17"/>
  <c r="K14" i="17"/>
  <c r="M29" i="17" l="1"/>
  <c r="M27" i="17"/>
  <c r="M30" i="17"/>
  <c r="M28" i="17"/>
  <c r="L29" i="17"/>
  <c r="L27" i="17"/>
  <c r="H32" i="16"/>
  <c r="C32" i="16"/>
  <c r="H14" i="16"/>
  <c r="C14" i="16"/>
  <c r="X19" i="17"/>
  <c r="K19" i="17"/>
  <c r="X18" i="17"/>
  <c r="X20" i="17" s="1"/>
  <c r="X10" i="17"/>
  <c r="K18" i="17"/>
  <c r="K20" i="17" s="1"/>
  <c r="K10" i="17"/>
  <c r="AA3" i="17"/>
  <c r="N25" i="17"/>
  <c r="O4" i="17"/>
  <c r="O3" i="17"/>
  <c r="AA4" i="17"/>
  <c r="N26" i="17"/>
  <c r="Y16" i="17"/>
  <c r="L21" i="17"/>
  <c r="M11" i="17"/>
  <c r="M16" i="17"/>
  <c r="Y12" i="17"/>
  <c r="M5" i="17"/>
  <c r="Y22" i="17"/>
  <c r="L11" i="17"/>
  <c r="Y13" i="17"/>
  <c r="Z9" i="17"/>
  <c r="Y21" i="17"/>
  <c r="L14" i="17"/>
  <c r="L23" i="17"/>
  <c r="M6" i="17"/>
  <c r="Y23" i="17"/>
  <c r="Y14" i="17"/>
  <c r="Y17" i="17"/>
  <c r="M21" i="17"/>
  <c r="Z7" i="17"/>
  <c r="Y6" i="17"/>
  <c r="M9" i="17"/>
  <c r="M12" i="17"/>
  <c r="Z22" i="17"/>
  <c r="M23" i="17"/>
  <c r="Z6" i="17"/>
  <c r="L15" i="17"/>
  <c r="Z12" i="17"/>
  <c r="L22" i="17"/>
  <c r="L13" i="17"/>
  <c r="Z21" i="17"/>
  <c r="L17" i="17"/>
  <c r="Z5" i="17"/>
  <c r="Y11" i="17"/>
  <c r="L8" i="17"/>
  <c r="M8" i="17"/>
  <c r="Z23" i="17"/>
  <c r="Z13" i="17"/>
  <c r="M13" i="17"/>
  <c r="L12" i="17"/>
  <c r="L7" i="17"/>
  <c r="M14" i="17"/>
  <c r="M15" i="17"/>
  <c r="M22" i="17"/>
  <c r="Z15" i="17"/>
  <c r="L16" i="17"/>
  <c r="Y15" i="17"/>
  <c r="Z16" i="17"/>
  <c r="L5" i="17"/>
  <c r="L9" i="17"/>
  <c r="Y5" i="17"/>
  <c r="Z14" i="17"/>
  <c r="M17" i="17"/>
  <c r="Y8" i="17"/>
  <c r="Z17" i="17"/>
  <c r="M7" i="17"/>
  <c r="L6" i="17"/>
  <c r="Z8" i="17"/>
  <c r="Y9" i="17"/>
  <c r="Y7" i="17"/>
  <c r="Z11" i="17"/>
  <c r="N29" i="17" l="1"/>
  <c r="N27" i="17"/>
  <c r="N28" i="17"/>
  <c r="N30" i="17"/>
  <c r="H34" i="16"/>
  <c r="H33" i="16"/>
  <c r="C34" i="16"/>
  <c r="C33" i="16"/>
  <c r="H16" i="16"/>
  <c r="H15" i="16"/>
  <c r="C16" i="16"/>
  <c r="C15" i="16"/>
  <c r="Z19" i="17"/>
  <c r="Y19" i="17"/>
  <c r="M19" i="17"/>
  <c r="L19" i="17"/>
  <c r="M18" i="17"/>
  <c r="M20" i="17" s="1"/>
  <c r="M10" i="17"/>
  <c r="Z10" i="17"/>
  <c r="Z18" i="17"/>
  <c r="Z20" i="17" s="1"/>
  <c r="L18" i="17"/>
  <c r="L20" i="17" s="1"/>
  <c r="L10" i="17"/>
  <c r="Y18" i="17"/>
  <c r="Y20" i="17" s="1"/>
  <c r="Y10" i="17"/>
  <c r="O25" i="17"/>
  <c r="AB3" i="17"/>
  <c r="P4" i="17"/>
  <c r="P3" i="17"/>
  <c r="AB4" i="17"/>
  <c r="O26" i="17"/>
  <c r="N17" i="17"/>
  <c r="N12" i="17"/>
  <c r="N14" i="17"/>
  <c r="AA22" i="17"/>
  <c r="N23" i="17"/>
  <c r="AA8" i="17"/>
  <c r="N21" i="17"/>
  <c r="N13" i="17"/>
  <c r="AA23" i="17"/>
  <c r="N6" i="17"/>
  <c r="AA15" i="17"/>
  <c r="AA13" i="17"/>
  <c r="N16" i="17"/>
  <c r="AA9" i="17"/>
  <c r="N7" i="17"/>
  <c r="AA14" i="17"/>
  <c r="N9" i="17"/>
  <c r="AA21" i="17"/>
  <c r="AA7" i="17"/>
  <c r="AA5" i="17"/>
  <c r="N11" i="17"/>
  <c r="AA6" i="17"/>
  <c r="AA11" i="17"/>
  <c r="N5" i="17"/>
  <c r="AA17" i="17"/>
  <c r="N15" i="17"/>
  <c r="N8" i="17"/>
  <c r="AA12" i="17"/>
  <c r="N22" i="17"/>
  <c r="AA16" i="17"/>
  <c r="O27" i="17" l="1"/>
  <c r="O29" i="17"/>
  <c r="O28" i="17"/>
  <c r="O30" i="17"/>
  <c r="H35" i="16"/>
  <c r="C35" i="16"/>
  <c r="H17" i="16"/>
  <c r="C17" i="16"/>
  <c r="AA19" i="17"/>
  <c r="N19" i="17"/>
  <c r="AA10" i="17"/>
  <c r="AA18" i="17"/>
  <c r="AA20" i="17" s="1"/>
  <c r="N18" i="17"/>
  <c r="N20" i="17" s="1"/>
  <c r="N10" i="17"/>
  <c r="AC3" i="17"/>
  <c r="P25" i="17"/>
  <c r="Q4" i="17"/>
  <c r="P26" i="17"/>
  <c r="Q3" i="17"/>
  <c r="AC4" i="17"/>
  <c r="O16" i="17"/>
  <c r="AB8" i="17"/>
  <c r="AB5" i="17"/>
  <c r="O15" i="17"/>
  <c r="O23" i="17"/>
  <c r="AB21" i="17"/>
  <c r="AB12" i="17"/>
  <c r="O22" i="17"/>
  <c r="O17" i="17"/>
  <c r="AB9" i="17"/>
  <c r="O6" i="17"/>
  <c r="O13" i="17"/>
  <c r="AB23" i="17"/>
  <c r="O14" i="17"/>
  <c r="O11" i="17"/>
  <c r="AB14" i="17"/>
  <c r="O7" i="17"/>
  <c r="AB22" i="17"/>
  <c r="O5" i="17"/>
  <c r="AB7" i="17"/>
  <c r="AB13" i="17"/>
  <c r="AB17" i="17"/>
  <c r="O9" i="17"/>
  <c r="O8" i="17"/>
  <c r="AB15" i="17"/>
  <c r="O21" i="17"/>
  <c r="AB16" i="17"/>
  <c r="AB6" i="17"/>
  <c r="O12" i="17"/>
  <c r="AB11" i="17"/>
  <c r="P29" i="17" l="1"/>
  <c r="P27" i="17"/>
  <c r="P28" i="17"/>
  <c r="P30" i="17"/>
  <c r="H36" i="16"/>
  <c r="C36" i="16"/>
  <c r="H18" i="16"/>
  <c r="C18" i="16"/>
  <c r="AB19" i="17"/>
  <c r="O19" i="17"/>
  <c r="O18" i="17"/>
  <c r="O20" i="17" s="1"/>
  <c r="O10" i="17"/>
  <c r="AB18" i="17"/>
  <c r="AB20" i="17" s="1"/>
  <c r="AB10" i="17"/>
  <c r="R4" i="17"/>
  <c r="AD4" i="17"/>
  <c r="R3" i="17"/>
  <c r="Q26" i="17"/>
  <c r="AD3" i="17"/>
  <c r="Q25" i="17"/>
  <c r="P17" i="17"/>
  <c r="AC5" i="17"/>
  <c r="AC15" i="17"/>
  <c r="P9" i="17"/>
  <c r="AC22" i="17"/>
  <c r="P7" i="17"/>
  <c r="AC14" i="17"/>
  <c r="P15" i="17"/>
  <c r="P21" i="17"/>
  <c r="AC23" i="17"/>
  <c r="AC11" i="17"/>
  <c r="AC17" i="17"/>
  <c r="P23" i="17"/>
  <c r="AC12" i="17"/>
  <c r="P8" i="17"/>
  <c r="P14" i="17"/>
  <c r="P12" i="17"/>
  <c r="P16" i="17"/>
  <c r="P22" i="17"/>
  <c r="P13" i="17"/>
  <c r="AC9" i="17"/>
  <c r="P6" i="17"/>
  <c r="AC21" i="17"/>
  <c r="P5" i="17"/>
  <c r="AC6" i="17"/>
  <c r="AC8" i="17"/>
  <c r="AC13" i="17"/>
  <c r="AC16" i="17"/>
  <c r="P11" i="17"/>
  <c r="AC7" i="17"/>
  <c r="Q27" i="17" l="1"/>
  <c r="Q29" i="17"/>
  <c r="Q28" i="17"/>
  <c r="Q30" i="17"/>
  <c r="H37" i="16"/>
  <c r="C37" i="16"/>
  <c r="H19" i="16"/>
  <c r="C19" i="16"/>
  <c r="AC19" i="17"/>
  <c r="P19" i="17"/>
  <c r="P10" i="17"/>
  <c r="P18" i="17"/>
  <c r="P20" i="17" s="1"/>
  <c r="AC18" i="17"/>
  <c r="AC20" i="17" s="1"/>
  <c r="AC10" i="17"/>
  <c r="S4" i="17"/>
  <c r="S3" i="17"/>
  <c r="AE4" i="17"/>
  <c r="R26" i="17"/>
  <c r="R25" i="17"/>
  <c r="AE3" i="17"/>
  <c r="Q15" i="17"/>
  <c r="Q6" i="17"/>
  <c r="AD5" i="17"/>
  <c r="Q5" i="17"/>
  <c r="AD23" i="17"/>
  <c r="AD7" i="17"/>
  <c r="Q17" i="17"/>
  <c r="AD15" i="17"/>
  <c r="Q12" i="17"/>
  <c r="Q22" i="17"/>
  <c r="Q9" i="17"/>
  <c r="AD6" i="17"/>
  <c r="AD8" i="17"/>
  <c r="Q16" i="17"/>
  <c r="Q14" i="17"/>
  <c r="Q8" i="17"/>
  <c r="AD14" i="17"/>
  <c r="Q13" i="17"/>
  <c r="AD21" i="17"/>
  <c r="AD12" i="17"/>
  <c r="AD22" i="17"/>
  <c r="Q23" i="17"/>
  <c r="AD9" i="17"/>
  <c r="AD11" i="17"/>
  <c r="Q11" i="17"/>
  <c r="AD16" i="17"/>
  <c r="AD17" i="17"/>
  <c r="Q7" i="17"/>
  <c r="Q21" i="17"/>
  <c r="AD13" i="17"/>
  <c r="R27" i="17" l="1"/>
  <c r="R29" i="17"/>
  <c r="R28" i="17"/>
  <c r="R30" i="17"/>
  <c r="H38" i="16"/>
  <c r="C38" i="16"/>
  <c r="H20" i="16"/>
  <c r="C20" i="16"/>
  <c r="AD19" i="17"/>
  <c r="Q19" i="17"/>
  <c r="Q18" i="17"/>
  <c r="Q20" i="17" s="1"/>
  <c r="Q10" i="17"/>
  <c r="AD18" i="17"/>
  <c r="AD20" i="17" s="1"/>
  <c r="AD10" i="17"/>
  <c r="AF3" i="17"/>
  <c r="S25" i="17"/>
  <c r="S26" i="17"/>
  <c r="AF4" i="17"/>
  <c r="R8" i="17"/>
  <c r="R15" i="17"/>
  <c r="R7" i="17"/>
  <c r="AE23" i="17"/>
  <c r="R23" i="17"/>
  <c r="R5" i="17"/>
  <c r="R9" i="17"/>
  <c r="R22" i="17"/>
  <c r="R21" i="17"/>
  <c r="R14" i="17"/>
  <c r="R17" i="17"/>
  <c r="AE16" i="17"/>
  <c r="AE22" i="17"/>
  <c r="AE6" i="17"/>
  <c r="AE9" i="17"/>
  <c r="AE17" i="17"/>
  <c r="AE15" i="17"/>
  <c r="AE7" i="17"/>
  <c r="AE21" i="17"/>
  <c r="AE11" i="17"/>
  <c r="R6" i="17"/>
  <c r="AE5" i="17"/>
  <c r="R13" i="17"/>
  <c r="AE12" i="17"/>
  <c r="R16" i="17"/>
  <c r="R11" i="17"/>
  <c r="AE8" i="17"/>
  <c r="AE13" i="17"/>
  <c r="AE14" i="17"/>
  <c r="R12" i="17"/>
  <c r="S30" i="17" l="1"/>
  <c r="S28" i="17"/>
  <c r="S27" i="17"/>
  <c r="S29" i="17"/>
  <c r="H39" i="16"/>
  <c r="C39" i="16"/>
  <c r="H21" i="16"/>
  <c r="C21" i="16"/>
  <c r="AE19" i="17"/>
  <c r="R19" i="17"/>
  <c r="R18" i="17"/>
  <c r="R20" i="17" s="1"/>
  <c r="R10" i="17"/>
  <c r="AE10" i="17"/>
  <c r="AE18" i="17"/>
  <c r="AE20" i="17" s="1"/>
  <c r="AF14" i="17"/>
  <c r="AF22" i="17"/>
  <c r="AF21" i="17"/>
  <c r="S5" i="17"/>
  <c r="S14" i="17"/>
  <c r="AF6" i="17"/>
  <c r="AF8" i="17"/>
  <c r="S21" i="17"/>
  <c r="S12" i="17"/>
  <c r="AF13" i="17"/>
  <c r="S7" i="17"/>
  <c r="S15" i="17"/>
  <c r="S17" i="17"/>
  <c r="AF12" i="17"/>
  <c r="AF15" i="17"/>
  <c r="S16" i="17"/>
  <c r="AF11" i="17"/>
  <c r="S9" i="17"/>
  <c r="AF7" i="17"/>
  <c r="S11" i="17"/>
  <c r="S6" i="17"/>
  <c r="S22" i="17"/>
  <c r="AF23" i="17"/>
  <c r="S13" i="17"/>
  <c r="AF5" i="17"/>
  <c r="S23" i="17"/>
  <c r="AF17" i="17"/>
  <c r="AF16" i="17"/>
  <c r="S8" i="17"/>
  <c r="AF9" i="17"/>
  <c r="H40" i="16" l="1"/>
  <c r="C40" i="16"/>
  <c r="H22" i="16"/>
  <c r="C22" i="16"/>
  <c r="AF19" i="17"/>
  <c r="S19" i="17"/>
  <c r="S10" i="17"/>
  <c r="S18" i="17"/>
  <c r="S20" i="17" s="1"/>
  <c r="AF10" i="17"/>
  <c r="AF18" i="17"/>
  <c r="AF20" i="17" s="1"/>
</calcChain>
</file>

<file path=xl/sharedStrings.xml><?xml version="1.0" encoding="utf-8"?>
<sst xmlns="http://schemas.openxmlformats.org/spreadsheetml/2006/main" count="146" uniqueCount="88">
  <si>
    <t>Data</t>
  </si>
  <si>
    <t>Objeto</t>
  </si>
  <si>
    <t>Instrumento:</t>
  </si>
  <si>
    <t>Horário</t>
  </si>
  <si>
    <t>Punto</t>
  </si>
  <si>
    <t>Observación:</t>
  </si>
  <si>
    <t>Patrón</t>
  </si>
  <si>
    <t>PTU Estándard - F2910028</t>
  </si>
  <si>
    <t>K</t>
  </si>
  <si>
    <t>Unidad:</t>
  </si>
  <si>
    <t>Resolución patrón:</t>
  </si>
  <si>
    <t>Tabla Tmoda: MODA de datos de temperatura.</t>
  </si>
  <si>
    <t>Legenda:</t>
  </si>
  <si>
    <t>Incertitumbre stándard do tipo A</t>
  </si>
  <si>
    <t>Incertitumbre stándard do tipo B, calibración</t>
  </si>
  <si>
    <r>
      <t>u</t>
    </r>
    <r>
      <rPr>
        <vertAlign val="subscript"/>
        <sz val="11"/>
        <rFont val="Calibri"/>
        <family val="2"/>
        <scheme val="minor"/>
      </rPr>
      <t>TA</t>
    </r>
    <r>
      <rPr>
        <sz val="11"/>
        <rFont val="Calibri"/>
        <family val="2"/>
        <scheme val="minor"/>
      </rPr>
      <t>:</t>
    </r>
  </si>
  <si>
    <r>
      <t>u</t>
    </r>
    <r>
      <rPr>
        <vertAlign val="subscript"/>
        <sz val="11"/>
        <rFont val="Calibri"/>
        <family val="2"/>
        <scheme val="minor"/>
      </rPr>
      <t>TB1</t>
    </r>
    <r>
      <rPr>
        <sz val="11"/>
        <rFont val="Calibri"/>
        <family val="2"/>
        <scheme val="minor"/>
      </rPr>
      <t>:</t>
    </r>
  </si>
  <si>
    <r>
      <t>u</t>
    </r>
    <r>
      <rPr>
        <vertAlign val="subscript"/>
        <sz val="11"/>
        <rFont val="Calibri"/>
        <family val="2"/>
        <scheme val="minor"/>
      </rPr>
      <t>TB2:</t>
    </r>
  </si>
  <si>
    <t>Incertitumbre stándard do tipo B, resolutión</t>
  </si>
  <si>
    <r>
      <t>u</t>
    </r>
    <r>
      <rPr>
        <vertAlign val="subscript"/>
        <sz val="11"/>
        <rFont val="Calibri"/>
        <family val="2"/>
        <scheme val="minor"/>
      </rPr>
      <t>Tc</t>
    </r>
    <r>
      <rPr>
        <sz val="11"/>
        <rFont val="Calibri"/>
        <family val="2"/>
        <scheme val="minor"/>
      </rPr>
      <t>:</t>
    </r>
  </si>
  <si>
    <t>Incertitumbre stándard combinada</t>
  </si>
  <si>
    <t>Razón entre incertidumbres</t>
  </si>
  <si>
    <t>Punto final</t>
  </si>
  <si>
    <t>Punto de inicio</t>
  </si>
  <si>
    <t>Media:</t>
  </si>
  <si>
    <t>Moda:</t>
  </si>
  <si>
    <t>Mediana:</t>
  </si>
  <si>
    <t>Mínimo:</t>
  </si>
  <si>
    <t>Máximo:</t>
  </si>
  <si>
    <t>Amplitud o Rango:</t>
  </si>
  <si>
    <t>Q0</t>
  </si>
  <si>
    <t>Q1</t>
  </si>
  <si>
    <t>Q2</t>
  </si>
  <si>
    <t>Q3</t>
  </si>
  <si>
    <t>Q4</t>
  </si>
  <si>
    <t>Desviación estándar experimental</t>
  </si>
  <si>
    <t>Cantidad de puntos</t>
  </si>
  <si>
    <t>Desviación estándar experimental de la media</t>
  </si>
  <si>
    <t>Desviación estándar experimental relativo</t>
  </si>
  <si>
    <t>Desviación estándar experimental relativo de la media</t>
  </si>
  <si>
    <t>Curtosis</t>
  </si>
  <si>
    <t>Asimetría</t>
  </si>
  <si>
    <t>AAD</t>
  </si>
  <si>
    <r>
      <t xml:space="preserve">Tabla E-To: Estadísticas dos datos de imigración, para </t>
    </r>
    <r>
      <rPr>
        <b/>
        <sz val="11"/>
        <color rgb="FFFF0000"/>
        <rFont val="Calibri"/>
        <family val="2"/>
        <scheme val="minor"/>
      </rPr>
      <t>objeto</t>
    </r>
  </si>
  <si>
    <t>Simbolo da magnitude:</t>
  </si>
  <si>
    <t>T</t>
  </si>
  <si>
    <t>d</t>
  </si>
  <si>
    <t>Tabla Tt-01: Temperatura experimentales tratados, datos en régimen estacionario.</t>
  </si>
  <si>
    <t>Unidad</t>
  </si>
  <si>
    <t>Línea de inicio:</t>
  </si>
  <si>
    <t>Línea final:</t>
  </si>
  <si>
    <t>Rango de início para padrón:</t>
  </si>
  <si>
    <t>Rango final para padrón:</t>
  </si>
  <si>
    <t>Rango de início para objeto:</t>
  </si>
  <si>
    <t>Rango final para objeto:</t>
  </si>
  <si>
    <t>Datos auxiliares:                                          Línea del rótulo:</t>
  </si>
  <si>
    <t>Resolución de instrumento objeto:</t>
  </si>
  <si>
    <t>Tabla Tmedia: MEDIA de datos de temperatura.</t>
  </si>
  <si>
    <r>
      <t>u</t>
    </r>
    <r>
      <rPr>
        <b/>
        <vertAlign val="subscript"/>
        <sz val="11"/>
        <rFont val="Calibri"/>
        <family val="2"/>
        <scheme val="minor"/>
      </rPr>
      <t>oC</t>
    </r>
    <r>
      <rPr>
        <b/>
        <sz val="11"/>
        <rFont val="Calibri"/>
        <family val="2"/>
        <scheme val="minor"/>
      </rPr>
      <t xml:space="preserve"> / u</t>
    </r>
    <r>
      <rPr>
        <b/>
        <vertAlign val="subscript"/>
        <sz val="11"/>
        <rFont val="Calibri"/>
        <family val="2"/>
        <scheme val="minor"/>
      </rPr>
      <t>pC</t>
    </r>
  </si>
  <si>
    <r>
      <t>u</t>
    </r>
    <r>
      <rPr>
        <vertAlign val="subscript"/>
        <sz val="11"/>
        <rFont val="Calibri"/>
        <family val="2"/>
        <scheme val="minor"/>
      </rPr>
      <t>A</t>
    </r>
    <r>
      <rPr>
        <sz val="11"/>
        <rFont val="Calibri"/>
        <family val="2"/>
        <scheme val="minor"/>
      </rPr>
      <t>:</t>
    </r>
  </si>
  <si>
    <r>
      <t>u</t>
    </r>
    <r>
      <rPr>
        <vertAlign val="subscript"/>
        <sz val="11"/>
        <rFont val="Calibri"/>
        <family val="2"/>
        <scheme val="minor"/>
      </rPr>
      <t>B1</t>
    </r>
    <r>
      <rPr>
        <sz val="11"/>
        <rFont val="Calibri"/>
        <family val="2"/>
        <scheme val="minor"/>
      </rPr>
      <t>:</t>
    </r>
  </si>
  <si>
    <r>
      <t>u</t>
    </r>
    <r>
      <rPr>
        <vertAlign val="subscript"/>
        <sz val="11"/>
        <rFont val="Calibri"/>
        <family val="2"/>
        <scheme val="minor"/>
      </rPr>
      <t>B2:</t>
    </r>
  </si>
  <si>
    <r>
      <t>u</t>
    </r>
    <r>
      <rPr>
        <vertAlign val="subscript"/>
        <sz val="11"/>
        <rFont val="Calibri"/>
        <family val="2"/>
        <scheme val="minor"/>
      </rPr>
      <t>c</t>
    </r>
    <r>
      <rPr>
        <sz val="11"/>
        <rFont val="Calibri"/>
        <family val="2"/>
        <scheme val="minor"/>
      </rPr>
      <t>:</t>
    </r>
  </si>
  <si>
    <t>p:</t>
  </si>
  <si>
    <t>Subíndice para instrumento padrón</t>
  </si>
  <si>
    <t>o:</t>
  </si>
  <si>
    <t>Subíndice para instrumento objeto</t>
  </si>
  <si>
    <t>°C</t>
  </si>
  <si>
    <t>Constante para conversão:</t>
  </si>
  <si>
    <r>
      <t xml:space="preserve">Tabla E-Tp: Estadísticas dos datos de imigración, para </t>
    </r>
    <r>
      <rPr>
        <b/>
        <sz val="11"/>
        <color rgb="FF0000CC"/>
        <rFont val="Calibri"/>
        <family val="2"/>
        <scheme val="minor"/>
      </rPr>
      <t>patrón</t>
    </r>
    <r>
      <rPr>
        <b/>
        <sz val="11"/>
        <color theme="1"/>
        <rFont val="Calibri"/>
        <family val="2"/>
        <scheme val="minor"/>
      </rPr>
      <t>.</t>
    </r>
  </si>
  <si>
    <t>Puntos resaltados (celdas amarillas) que indican un cambio en el muestreo.</t>
  </si>
  <si>
    <t>%</t>
  </si>
  <si>
    <t>a</t>
  </si>
  <si>
    <t>c</t>
  </si>
  <si>
    <t>b</t>
  </si>
  <si>
    <t>e</t>
  </si>
  <si>
    <t>f</t>
  </si>
  <si>
    <t>g</t>
  </si>
  <si>
    <t>h</t>
  </si>
  <si>
    <t>i</t>
  </si>
  <si>
    <t>La columna Muestra debe contener una letra para cada muestra, comenzando con "a", luego "b" y así sucesivamente hasta la última muestra.</t>
  </si>
  <si>
    <t>Tabla Tt-02: Temperatura experimentales tratados, datos en régimen estacionario, unidades SI.</t>
  </si>
  <si>
    <t>Tabla Tt-03: Informaciones para calculo da incertidumbre stándard combinada.</t>
  </si>
  <si>
    <t>Muesta</t>
  </si>
  <si>
    <t>(¿Tienes incertitumbres? Contacta al autor kalid@ufsb.edu.br)</t>
  </si>
  <si>
    <r>
      <t xml:space="preserve">La columna </t>
    </r>
    <r>
      <rPr>
        <b/>
        <sz val="11"/>
        <color theme="1"/>
        <rFont val="Calibri"/>
        <family val="2"/>
        <scheme val="minor"/>
      </rPr>
      <t>Punto</t>
    </r>
    <r>
      <rPr>
        <sz val="11"/>
        <color theme="1"/>
        <rFont val="Calibri"/>
        <family val="2"/>
        <scheme val="minor"/>
      </rPr>
      <t xml:space="preserve"> debe contener el número del elemento de muestra que comienza con n y agrega una unidad al último elemento de la muestra.</t>
    </r>
  </si>
  <si>
    <t>Incertidumbre estándar del certificado de calibración del patrón:</t>
  </si>
  <si>
    <t>Incertidumbre estándar del certificado de calibración del objeto: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</si>
</sst>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F400]h:mm:ss\ AM/PM"/>
    <numFmt numFmtId="165" formatCode="0.0000"/>
    <numFmt numFmtId="166" formatCode="0.000"/>
    <numFmt numFmtId="167" formatCode="0.00000"/>
    <numFmt numFmtId="168" formatCode="0.0%"/>
    <numFmt numFmtId="169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CC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0000CC"/>
      <name val="Calibri"/>
      <family val="2"/>
      <scheme val="minor"/>
    </font>
    <font>
      <sz val="9"/>
      <color rgb="FF595959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227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/>
    <xf numFmtId="2" fontId="0" fillId="0" borderId="0" xfId="0" applyNumberFormat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0" fontId="3" fillId="0" borderId="1" xfId="0" applyFont="1" applyBorder="1" applyAlignment="1"/>
    <xf numFmtId="0" fontId="0" fillId="0" borderId="0" xfId="0" applyAlignment="1">
      <alignment vertical="top" wrapText="1"/>
    </xf>
    <xf numFmtId="14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2" fontId="6" fillId="0" borderId="0" xfId="0" applyNumberFormat="1" applyFont="1" applyBorder="1" applyAlignment="1">
      <alignment horizontal="left" indent="1"/>
    </xf>
    <xf numFmtId="0" fontId="4" fillId="0" borderId="4" xfId="0" applyFont="1" applyBorder="1" applyAlignment="1">
      <alignment horizontal="center"/>
    </xf>
    <xf numFmtId="2" fontId="7" fillId="0" borderId="0" xfId="0" applyNumberFormat="1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2" fontId="0" fillId="0" borderId="0" xfId="0" applyNumberFormat="1" applyBorder="1" applyAlignment="1">
      <alignment wrapText="1"/>
    </xf>
    <xf numFmtId="2" fontId="0" fillId="0" borderId="0" xfId="0" applyNumberFormat="1" applyBorder="1" applyAlignment="1">
      <alignment vertical="top" wrapText="1"/>
    </xf>
    <xf numFmtId="2" fontId="0" fillId="0" borderId="0" xfId="0" applyNumberFormat="1" applyBorder="1" applyAlignment="1">
      <alignment horizontal="left"/>
    </xf>
    <xf numFmtId="2" fontId="2" fillId="0" borderId="0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left" indent="1"/>
    </xf>
    <xf numFmtId="2" fontId="6" fillId="0" borderId="0" xfId="0" applyNumberFormat="1" applyFont="1" applyAlignment="1">
      <alignment horizontal="left" indent="1"/>
    </xf>
    <xf numFmtId="0" fontId="0" fillId="0" borderId="1" xfId="0" applyBorder="1" applyAlignment="1">
      <alignment horizontal="center"/>
    </xf>
    <xf numFmtId="14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NumberFormat="1" applyBorder="1" applyAlignment="1">
      <alignment horizontal="right" indent="1"/>
    </xf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 vertical="center" readingOrder="1"/>
    </xf>
    <xf numFmtId="165" fontId="0" fillId="0" borderId="0" xfId="0" applyNumberFormat="1" applyBorder="1"/>
    <xf numFmtId="0" fontId="0" fillId="0" borderId="3" xfId="0" applyBorder="1" applyAlignment="1">
      <alignment horizontal="center"/>
    </xf>
    <xf numFmtId="0" fontId="10" fillId="0" borderId="2" xfId="0" applyFont="1" applyBorder="1" applyAlignment="1">
      <alignment horizontal="center"/>
    </xf>
    <xf numFmtId="166" fontId="7" fillId="0" borderId="1" xfId="0" applyNumberFormat="1" applyFont="1" applyBorder="1" applyAlignment="1">
      <alignment horizontal="left" indent="1"/>
    </xf>
    <xf numFmtId="165" fontId="7" fillId="0" borderId="1" xfId="0" applyNumberFormat="1" applyFont="1" applyBorder="1" applyAlignment="1">
      <alignment horizontal="left" indent="1"/>
    </xf>
    <xf numFmtId="165" fontId="9" fillId="0" borderId="1" xfId="0" applyNumberFormat="1" applyFont="1" applyBorder="1" applyAlignment="1">
      <alignment horizontal="left" indent="1"/>
    </xf>
    <xf numFmtId="167" fontId="9" fillId="0" borderId="0" xfId="0" applyNumberFormat="1" applyFont="1" applyBorder="1" applyAlignment="1">
      <alignment horizontal="left" indent="1"/>
    </xf>
    <xf numFmtId="165" fontId="9" fillId="0" borderId="0" xfId="0" applyNumberFormat="1" applyFont="1" applyBorder="1" applyAlignment="1">
      <alignment horizontal="left" indent="1"/>
    </xf>
    <xf numFmtId="0" fontId="4" fillId="0" borderId="9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167" fontId="7" fillId="0" borderId="0" xfId="0" applyNumberFormat="1" applyFont="1" applyBorder="1" applyAlignment="1">
      <alignment horizontal="left" indent="1"/>
    </xf>
    <xf numFmtId="165" fontId="7" fillId="0" borderId="0" xfId="0" applyNumberFormat="1" applyFont="1" applyBorder="1" applyAlignment="1">
      <alignment horizontal="left" indent="1"/>
    </xf>
    <xf numFmtId="166" fontId="7" fillId="0" borderId="0" xfId="0" applyNumberFormat="1" applyFont="1" applyBorder="1" applyAlignment="1">
      <alignment horizontal="left" indent="1"/>
    </xf>
    <xf numFmtId="166" fontId="9" fillId="0" borderId="0" xfId="0" applyNumberFormat="1" applyFont="1" applyBorder="1" applyAlignment="1">
      <alignment horizontal="left" indent="1"/>
    </xf>
    <xf numFmtId="166" fontId="9" fillId="0" borderId="1" xfId="0" applyNumberFormat="1" applyFont="1" applyBorder="1" applyAlignment="1">
      <alignment horizontal="left" indent="1"/>
    </xf>
    <xf numFmtId="166" fontId="7" fillId="0" borderId="14" xfId="0" applyNumberFormat="1" applyFont="1" applyBorder="1" applyAlignment="1">
      <alignment horizontal="left" indent="1"/>
    </xf>
    <xf numFmtId="166" fontId="7" fillId="0" borderId="15" xfId="0" applyNumberFormat="1" applyFont="1" applyBorder="1" applyAlignment="1">
      <alignment horizontal="left" indent="1"/>
    </xf>
    <xf numFmtId="0" fontId="1" fillId="0" borderId="1" xfId="0" applyFont="1" applyBorder="1"/>
    <xf numFmtId="0" fontId="11" fillId="0" borderId="7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2" fontId="13" fillId="0" borderId="0" xfId="0" applyNumberFormat="1" applyFont="1" applyBorder="1" applyAlignment="1">
      <alignment horizontal="left" indent="1"/>
    </xf>
    <xf numFmtId="0" fontId="13" fillId="0" borderId="7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7" xfId="0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1" fillId="0" borderId="9" xfId="0" applyFont="1" applyBorder="1" applyAlignment="1">
      <alignment horizontal="center"/>
    </xf>
    <xf numFmtId="1" fontId="13" fillId="0" borderId="10" xfId="0" applyNumberFormat="1" applyFont="1" applyBorder="1" applyAlignment="1">
      <alignment horizontal="center"/>
    </xf>
    <xf numFmtId="1" fontId="13" fillId="0" borderId="11" xfId="0" applyNumberFormat="1" applyFont="1" applyBorder="1" applyAlignment="1">
      <alignment horizontal="center"/>
    </xf>
    <xf numFmtId="166" fontId="0" fillId="0" borderId="0" xfId="0" applyNumberFormat="1"/>
    <xf numFmtId="0" fontId="0" fillId="0" borderId="0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1" fontId="0" fillId="0" borderId="1" xfId="0" applyNumberFormat="1" applyBorder="1" applyAlignment="1">
      <alignment horizontal="right"/>
    </xf>
    <xf numFmtId="0" fontId="0" fillId="0" borderId="1" xfId="0" applyBorder="1" applyAlignment="1">
      <alignment wrapText="1"/>
    </xf>
    <xf numFmtId="0" fontId="8" fillId="0" borderId="1" xfId="0" applyFont="1" applyBorder="1" applyAlignment="1">
      <alignment horizontal="center" vertical="center" readingOrder="1"/>
    </xf>
    <xf numFmtId="1" fontId="7" fillId="0" borderId="0" xfId="0" applyNumberFormat="1" applyFont="1" applyBorder="1" applyAlignment="1">
      <alignment horizontal="right" indent="2"/>
    </xf>
    <xf numFmtId="1" fontId="9" fillId="0" borderId="0" xfId="0" applyNumberFormat="1" applyFont="1" applyBorder="1" applyAlignment="1">
      <alignment horizontal="right" indent="2"/>
    </xf>
    <xf numFmtId="0" fontId="1" fillId="0" borderId="4" xfId="0" applyFont="1" applyBorder="1"/>
    <xf numFmtId="0" fontId="1" fillId="0" borderId="6" xfId="0" applyFont="1" applyBorder="1"/>
    <xf numFmtId="0" fontId="1" fillId="0" borderId="0" xfId="0" applyFont="1" applyBorder="1"/>
    <xf numFmtId="0" fontId="1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3" fillId="0" borderId="0" xfId="0" applyFont="1"/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0" fontId="0" fillId="2" borderId="0" xfId="0" applyNumberFormat="1" applyFill="1" applyAlignment="1" applyProtection="1">
      <alignment horizontal="right" indent="1"/>
      <protection locked="0"/>
    </xf>
    <xf numFmtId="2" fontId="7" fillId="2" borderId="0" xfId="0" applyNumberFormat="1" applyFont="1" applyFill="1" applyAlignment="1" applyProtection="1">
      <alignment horizontal="left" indent="1"/>
      <protection locked="0"/>
    </xf>
    <xf numFmtId="2" fontId="9" fillId="2" borderId="0" xfId="0" applyNumberFormat="1" applyFont="1" applyFill="1" applyAlignment="1" applyProtection="1">
      <alignment horizontal="left" indent="1"/>
      <protection locked="0"/>
    </xf>
    <xf numFmtId="2" fontId="7" fillId="2" borderId="1" xfId="0" applyNumberFormat="1" applyFont="1" applyFill="1" applyBorder="1" applyAlignment="1" applyProtection="1">
      <alignment horizontal="left" indent="1"/>
      <protection locked="0"/>
    </xf>
    <xf numFmtId="2" fontId="9" fillId="2" borderId="1" xfId="0" applyNumberFormat="1" applyFont="1" applyFill="1" applyBorder="1" applyAlignment="1" applyProtection="1">
      <alignment horizontal="left" indent="1"/>
      <protection locked="0"/>
    </xf>
    <xf numFmtId="0" fontId="0" fillId="2" borderId="0" xfId="0" applyFont="1" applyFill="1" applyBorder="1" applyAlignment="1" applyProtection="1">
      <alignment horizontal="left"/>
      <protection locked="0"/>
    </xf>
    <xf numFmtId="0" fontId="0" fillId="2" borderId="4" xfId="0" applyFill="1" applyBorder="1" applyAlignment="1" applyProtection="1">
      <alignment horizontal="left"/>
      <protection locked="0"/>
    </xf>
    <xf numFmtId="0" fontId="1" fillId="0" borderId="0" xfId="0" applyFont="1" applyAlignment="1"/>
    <xf numFmtId="0" fontId="10" fillId="0" borderId="9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14" fontId="0" fillId="2" borderId="0" xfId="0" applyNumberFormat="1" applyFill="1" applyAlignment="1" applyProtection="1">
      <alignment horizontal="center"/>
      <protection locked="0"/>
    </xf>
    <xf numFmtId="164" fontId="0" fillId="2" borderId="0" xfId="0" applyNumberFormat="1" applyFill="1" applyAlignment="1" applyProtection="1">
      <alignment horizontal="center"/>
      <protection locked="0"/>
    </xf>
    <xf numFmtId="14" fontId="0" fillId="2" borderId="0" xfId="0" applyNumberFormat="1" applyFill="1" applyBorder="1" applyAlignment="1" applyProtection="1">
      <alignment horizontal="center"/>
      <protection locked="0"/>
    </xf>
    <xf numFmtId="164" fontId="0" fillId="2" borderId="0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Alignment="1" applyProtection="1">
      <alignment horizontal="center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0" fontId="0" fillId="2" borderId="1" xfId="0" applyNumberFormat="1" applyFill="1" applyBorder="1" applyAlignment="1" applyProtection="1">
      <alignment horizontal="right" indent="1"/>
      <protection locked="0"/>
    </xf>
    <xf numFmtId="14" fontId="0" fillId="2" borderId="18" xfId="0" applyNumberFormat="1" applyFill="1" applyBorder="1" applyAlignment="1" applyProtection="1">
      <alignment horizontal="center"/>
      <protection locked="0"/>
    </xf>
    <xf numFmtId="164" fontId="0" fillId="2" borderId="18" xfId="0" applyNumberFormat="1" applyFill="1" applyBorder="1" applyAlignment="1" applyProtection="1">
      <alignment horizontal="center"/>
      <protection locked="0"/>
    </xf>
    <xf numFmtId="0" fontId="0" fillId="2" borderId="18" xfId="0" applyNumberFormat="1" applyFill="1" applyBorder="1" applyAlignment="1" applyProtection="1">
      <alignment horizontal="right" indent="1"/>
      <protection locked="0"/>
    </xf>
    <xf numFmtId="2" fontId="7" fillId="2" borderId="18" xfId="0" applyNumberFormat="1" applyFont="1" applyFill="1" applyBorder="1" applyAlignment="1" applyProtection="1">
      <alignment horizontal="left" indent="1"/>
      <protection locked="0"/>
    </xf>
    <xf numFmtId="2" fontId="9" fillId="2" borderId="18" xfId="0" applyNumberFormat="1" applyFont="1" applyFill="1" applyBorder="1" applyAlignment="1" applyProtection="1">
      <alignment horizontal="left" indent="1"/>
      <protection locked="0"/>
    </xf>
    <xf numFmtId="2" fontId="0" fillId="0" borderId="0" xfId="0" applyNumberFormat="1"/>
    <xf numFmtId="0" fontId="0" fillId="0" borderId="0" xfId="0" applyFont="1" applyFill="1" applyBorder="1" applyAlignment="1" applyProtection="1">
      <alignment horizontal="left"/>
    </xf>
    <xf numFmtId="14" fontId="0" fillId="0" borderId="0" xfId="0" applyNumberFormat="1" applyFill="1" applyAlignment="1" applyProtection="1">
      <alignment horizontal="center"/>
    </xf>
    <xf numFmtId="164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right" indent="1"/>
    </xf>
    <xf numFmtId="14" fontId="0" fillId="0" borderId="0" xfId="0" applyNumberFormat="1" applyFill="1" applyBorder="1" applyAlignment="1" applyProtection="1">
      <alignment horizontal="center"/>
    </xf>
    <xf numFmtId="164" fontId="0" fillId="0" borderId="0" xfId="0" applyNumberFormat="1" applyFill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164" fontId="0" fillId="0" borderId="1" xfId="0" applyNumberFormat="1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center"/>
    </xf>
    <xf numFmtId="2" fontId="7" fillId="0" borderId="0" xfId="0" applyNumberFormat="1" applyFont="1" applyFill="1" applyAlignment="1" applyProtection="1">
      <alignment horizontal="right" indent="2"/>
    </xf>
    <xf numFmtId="2" fontId="9" fillId="0" borderId="0" xfId="0" applyNumberFormat="1" applyFont="1" applyFill="1" applyAlignment="1" applyProtection="1">
      <alignment horizontal="right" indent="2"/>
    </xf>
    <xf numFmtId="2" fontId="7" fillId="0" borderId="1" xfId="0" applyNumberFormat="1" applyFont="1" applyFill="1" applyBorder="1" applyAlignment="1" applyProtection="1">
      <alignment horizontal="right" indent="2"/>
    </xf>
    <xf numFmtId="2" fontId="9" fillId="0" borderId="1" xfId="0" applyNumberFormat="1" applyFont="1" applyFill="1" applyBorder="1" applyAlignment="1" applyProtection="1">
      <alignment horizontal="right" indent="2"/>
    </xf>
    <xf numFmtId="166" fontId="7" fillId="0" borderId="0" xfId="0" applyNumberFormat="1" applyFont="1" applyBorder="1" applyAlignment="1">
      <alignment horizontal="right" indent="1"/>
    </xf>
    <xf numFmtId="166" fontId="7" fillId="0" borderId="4" xfId="0" applyNumberFormat="1" applyFont="1" applyBorder="1" applyAlignment="1">
      <alignment horizontal="right" indent="1"/>
    </xf>
    <xf numFmtId="166" fontId="7" fillId="0" borderId="0" xfId="0" applyNumberFormat="1" applyFont="1" applyAlignment="1">
      <alignment horizontal="right" indent="1"/>
    </xf>
    <xf numFmtId="166" fontId="0" fillId="0" borderId="0" xfId="0" applyNumberFormat="1" applyFill="1" applyBorder="1" applyAlignment="1">
      <alignment horizontal="left"/>
    </xf>
    <xf numFmtId="166" fontId="9" fillId="0" borderId="0" xfId="0" applyNumberFormat="1" applyFont="1" applyBorder="1" applyAlignment="1">
      <alignment horizontal="right" indent="1"/>
    </xf>
    <xf numFmtId="166" fontId="9" fillId="0" borderId="4" xfId="0" applyNumberFormat="1" applyFont="1" applyBorder="1" applyAlignment="1">
      <alignment horizontal="right" indent="1"/>
    </xf>
    <xf numFmtId="166" fontId="9" fillId="0" borderId="0" xfId="0" applyNumberFormat="1" applyFont="1" applyAlignment="1">
      <alignment horizontal="right" indent="1"/>
    </xf>
    <xf numFmtId="1" fontId="0" fillId="0" borderId="0" xfId="0" applyNumberFormat="1" applyFill="1" applyBorder="1" applyAlignment="1" applyProtection="1">
      <alignment horizontal="right" indent="2"/>
    </xf>
    <xf numFmtId="1" fontId="0" fillId="0" borderId="18" xfId="0" applyNumberFormat="1" applyFill="1" applyBorder="1" applyAlignment="1" applyProtection="1">
      <alignment horizontal="right" indent="2"/>
    </xf>
    <xf numFmtId="0" fontId="0" fillId="0" borderId="18" xfId="0" applyBorder="1"/>
    <xf numFmtId="0" fontId="0" fillId="0" borderId="18" xfId="0" applyFill="1" applyBorder="1" applyAlignment="1" applyProtection="1">
      <alignment horizontal="right" indent="2"/>
    </xf>
    <xf numFmtId="166" fontId="7" fillId="0" borderId="0" xfId="0" applyNumberFormat="1" applyFont="1" applyBorder="1" applyAlignment="1">
      <alignment horizontal="center"/>
    </xf>
    <xf numFmtId="166" fontId="7" fillId="0" borderId="4" xfId="0" applyNumberFormat="1" applyFont="1" applyBorder="1" applyAlignment="1">
      <alignment horizontal="center"/>
    </xf>
    <xf numFmtId="166" fontId="7" fillId="0" borderId="0" xfId="0" applyNumberFormat="1" applyFont="1" applyAlignment="1">
      <alignment horizontal="center"/>
    </xf>
    <xf numFmtId="166" fontId="9" fillId="0" borderId="0" xfId="0" applyNumberFormat="1" applyFont="1" applyBorder="1" applyAlignment="1">
      <alignment horizontal="center"/>
    </xf>
    <xf numFmtId="166" fontId="9" fillId="0" borderId="4" xfId="0" applyNumberFormat="1" applyFont="1" applyBorder="1" applyAlignment="1">
      <alignment horizontal="center"/>
    </xf>
    <xf numFmtId="166" fontId="9" fillId="0" borderId="0" xfId="0" applyNumberFormat="1" applyFont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right" indent="2"/>
    </xf>
    <xf numFmtId="0" fontId="0" fillId="0" borderId="6" xfId="0" applyBorder="1" applyAlignment="1">
      <alignment horizontal="right" indent="3"/>
    </xf>
    <xf numFmtId="0" fontId="0" fillId="0" borderId="18" xfId="0" applyBorder="1" applyAlignment="1">
      <alignment horizontal="right" indent="2"/>
    </xf>
    <xf numFmtId="0" fontId="0" fillId="0" borderId="18" xfId="0" applyBorder="1" applyAlignment="1">
      <alignment horizontal="right" indent="3"/>
    </xf>
    <xf numFmtId="166" fontId="7" fillId="0" borderId="0" xfId="0" applyNumberFormat="1" applyFont="1" applyFill="1" applyBorder="1" applyAlignment="1">
      <alignment horizontal="right" indent="1"/>
    </xf>
    <xf numFmtId="166" fontId="7" fillId="0" borderId="0" xfId="0" applyNumberFormat="1" applyFont="1" applyFill="1" applyBorder="1" applyAlignment="1">
      <alignment horizontal="center"/>
    </xf>
    <xf numFmtId="166" fontId="0" fillId="0" borderId="1" xfId="0" applyNumberFormat="1" applyFill="1" applyBorder="1" applyAlignment="1">
      <alignment horizontal="left"/>
    </xf>
    <xf numFmtId="166" fontId="9" fillId="0" borderId="1" xfId="0" applyNumberFormat="1" applyFont="1" applyBorder="1" applyAlignment="1">
      <alignment horizontal="right" indent="1"/>
    </xf>
    <xf numFmtId="166" fontId="9" fillId="0" borderId="1" xfId="0" applyNumberFormat="1" applyFont="1" applyBorder="1" applyAlignment="1">
      <alignment horizontal="center"/>
    </xf>
    <xf numFmtId="0" fontId="0" fillId="2" borderId="0" xfId="0" applyNumberFormat="1" applyFill="1" applyAlignment="1" applyProtection="1">
      <alignment horizontal="center"/>
      <protection locked="0"/>
    </xf>
    <xf numFmtId="0" fontId="0" fillId="2" borderId="18" xfId="0" applyNumberFormat="1" applyFill="1" applyBorder="1" applyAlignment="1" applyProtection="1">
      <alignment horizontal="center"/>
      <protection locked="0"/>
    </xf>
    <xf numFmtId="0" fontId="0" fillId="2" borderId="1" xfId="0" applyNumberFormat="1" applyFill="1" applyBorder="1" applyAlignment="1" applyProtection="1">
      <alignment horizontal="center"/>
      <protection locked="0"/>
    </xf>
    <xf numFmtId="2" fontId="7" fillId="0" borderId="0" xfId="0" applyNumberFormat="1" applyFont="1" applyFill="1" applyBorder="1" applyAlignment="1" applyProtection="1">
      <alignment horizontal="right" indent="2"/>
    </xf>
    <xf numFmtId="2" fontId="9" fillId="0" borderId="0" xfId="0" applyNumberFormat="1" applyFont="1" applyFill="1" applyBorder="1" applyAlignment="1" applyProtection="1">
      <alignment horizontal="right" indent="2"/>
    </xf>
    <xf numFmtId="0" fontId="0" fillId="0" borderId="0" xfId="0" applyFill="1" applyBorder="1" applyAlignment="1" applyProtection="1">
      <alignment horizontal="center"/>
    </xf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Border="1" applyAlignment="1" applyProtection="1">
      <alignment horizontal="center"/>
    </xf>
    <xf numFmtId="0" fontId="0" fillId="0" borderId="1" xfId="0" applyFill="1" applyBorder="1" applyAlignment="1">
      <alignment horizontal="left"/>
    </xf>
    <xf numFmtId="166" fontId="7" fillId="0" borderId="1" xfId="0" applyNumberFormat="1" applyFont="1" applyBorder="1" applyAlignment="1">
      <alignment horizontal="right" indent="1"/>
    </xf>
    <xf numFmtId="166" fontId="7" fillId="0" borderId="1" xfId="0" applyNumberFormat="1" applyFont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 applyAlignment="1" applyProtection="1">
      <alignment horizontal="right" indent="4"/>
    </xf>
    <xf numFmtId="0" fontId="13" fillId="0" borderId="0" xfId="0" applyFont="1" applyFill="1" applyBorder="1" applyAlignment="1">
      <alignment horizontal="right" indent="4"/>
    </xf>
    <xf numFmtId="0" fontId="13" fillId="0" borderId="0" xfId="0" applyFont="1" applyBorder="1" applyAlignment="1">
      <alignment horizontal="right" indent="1"/>
    </xf>
    <xf numFmtId="1" fontId="13" fillId="0" borderId="0" xfId="0" applyNumberFormat="1" applyFont="1" applyBorder="1" applyAlignment="1">
      <alignment horizontal="right" indent="4"/>
    </xf>
    <xf numFmtId="0" fontId="13" fillId="0" borderId="0" xfId="0" applyFont="1" applyFill="1" applyBorder="1" applyAlignment="1">
      <alignment horizontal="right" indent="1"/>
    </xf>
    <xf numFmtId="0" fontId="13" fillId="0" borderId="0" xfId="0" applyFont="1" applyBorder="1"/>
    <xf numFmtId="0" fontId="13" fillId="0" borderId="0" xfId="0" applyFont="1" applyAlignment="1">
      <alignment horizontal="center"/>
    </xf>
    <xf numFmtId="0" fontId="13" fillId="0" borderId="1" xfId="0" applyFont="1" applyBorder="1"/>
    <xf numFmtId="0" fontId="16" fillId="0" borderId="1" xfId="0" applyFont="1" applyBorder="1" applyAlignment="1">
      <alignment horizontal="center" vertical="center" readingOrder="1"/>
    </xf>
    <xf numFmtId="0" fontId="1" fillId="0" borderId="0" xfId="0" applyFont="1" applyFill="1" applyBorder="1" applyAlignment="1">
      <alignment horizontal="left"/>
    </xf>
    <xf numFmtId="169" fontId="4" fillId="0" borderId="0" xfId="1" applyNumberFormat="1" applyFont="1" applyAlignment="1">
      <alignment horizontal="right" indent="3"/>
    </xf>
    <xf numFmtId="168" fontId="4" fillId="0" borderId="0" xfId="1" applyNumberFormat="1" applyFont="1" applyAlignment="1">
      <alignment horizontal="center"/>
    </xf>
    <xf numFmtId="0" fontId="1" fillId="0" borderId="4" xfId="0" applyFont="1" applyFill="1" applyBorder="1" applyAlignment="1">
      <alignment horizontal="left"/>
    </xf>
    <xf numFmtId="169" fontId="4" fillId="0" borderId="4" xfId="1" applyNumberFormat="1" applyFont="1" applyBorder="1" applyAlignment="1">
      <alignment horizontal="right" indent="3"/>
    </xf>
    <xf numFmtId="168" fontId="4" fillId="0" borderId="4" xfId="1" applyNumberFormat="1" applyFont="1" applyBorder="1" applyAlignment="1">
      <alignment horizontal="center"/>
    </xf>
    <xf numFmtId="169" fontId="10" fillId="0" borderId="0" xfId="1" applyNumberFormat="1" applyFont="1" applyAlignment="1">
      <alignment horizontal="right" indent="2"/>
    </xf>
    <xf numFmtId="168" fontId="10" fillId="0" borderId="0" xfId="1" applyNumberFormat="1" applyFont="1" applyAlignment="1">
      <alignment horizontal="center"/>
    </xf>
    <xf numFmtId="169" fontId="10" fillId="0" borderId="4" xfId="1" applyNumberFormat="1" applyFont="1" applyBorder="1" applyAlignment="1">
      <alignment horizontal="right" indent="2"/>
    </xf>
    <xf numFmtId="168" fontId="10" fillId="0" borderId="4" xfId="1" applyNumberFormat="1" applyFont="1" applyBorder="1" applyAlignment="1">
      <alignment horizontal="center"/>
    </xf>
    <xf numFmtId="0" fontId="0" fillId="0" borderId="0" xfId="0" applyNumberFormat="1" applyFill="1" applyAlignment="1" applyProtection="1">
      <alignment horizontal="right" indent="2"/>
    </xf>
    <xf numFmtId="0" fontId="0" fillId="0" borderId="0" xfId="0" applyNumberFormat="1" applyFill="1" applyBorder="1" applyAlignment="1" applyProtection="1">
      <alignment horizontal="right" indent="2"/>
    </xf>
    <xf numFmtId="0" fontId="0" fillId="0" borderId="0" xfId="0" applyFill="1" applyBorder="1" applyAlignment="1" applyProtection="1">
      <alignment horizontal="right" indent="2"/>
    </xf>
    <xf numFmtId="0" fontId="0" fillId="0" borderId="1" xfId="0" applyFill="1" applyBorder="1" applyAlignment="1" applyProtection="1">
      <alignment horizontal="right" indent="2"/>
    </xf>
    <xf numFmtId="0" fontId="1" fillId="0" borderId="0" xfId="0" applyFont="1" applyAlignment="1">
      <alignment horizontal="left"/>
    </xf>
    <xf numFmtId="0" fontId="0" fillId="0" borderId="0" xfId="0" applyAlignment="1">
      <alignment vertical="center"/>
    </xf>
    <xf numFmtId="0" fontId="1" fillId="0" borderId="0" xfId="0" applyFont="1" applyBorder="1" applyAlignment="1"/>
    <xf numFmtId="0" fontId="0" fillId="0" borderId="0" xfId="0" applyFont="1" applyBorder="1"/>
    <xf numFmtId="0" fontId="1" fillId="0" borderId="5" xfId="0" applyFont="1" applyBorder="1" applyAlignment="1"/>
    <xf numFmtId="2" fontId="7" fillId="0" borderId="10" xfId="0" applyNumberFormat="1" applyFont="1" applyBorder="1" applyAlignment="1">
      <alignment horizontal="right" indent="2"/>
    </xf>
    <xf numFmtId="2" fontId="7" fillId="0" borderId="11" xfId="0" applyNumberFormat="1" applyFont="1" applyBorder="1" applyAlignment="1">
      <alignment horizontal="right" indent="2"/>
    </xf>
    <xf numFmtId="2" fontId="9" fillId="0" borderId="10" xfId="0" applyNumberFormat="1" applyFont="1" applyBorder="1" applyAlignment="1">
      <alignment horizontal="right" indent="1"/>
    </xf>
    <xf numFmtId="2" fontId="9" fillId="0" borderId="11" xfId="0" applyNumberFormat="1" applyFont="1" applyBorder="1" applyAlignment="1">
      <alignment horizontal="right" indent="1"/>
    </xf>
    <xf numFmtId="0" fontId="0" fillId="0" borderId="0" xfId="0" applyNumberFormat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166" fontId="0" fillId="2" borderId="0" xfId="0" applyNumberFormat="1" applyFill="1" applyAlignment="1" applyProtection="1">
      <alignment horizontal="left" indent="4"/>
      <protection locked="0"/>
    </xf>
    <xf numFmtId="0" fontId="0" fillId="2" borderId="0" xfId="0" applyFill="1" applyAlignment="1" applyProtection="1">
      <alignment horizontal="left" indent="4"/>
      <protection locked="0"/>
    </xf>
    <xf numFmtId="0" fontId="0" fillId="2" borderId="1" xfId="0" applyFill="1" applyBorder="1" applyAlignment="1" applyProtection="1">
      <alignment horizontal="left" indent="4"/>
      <protection locked="0"/>
    </xf>
    <xf numFmtId="1" fontId="9" fillId="0" borderId="10" xfId="0" applyNumberFormat="1" applyFont="1" applyBorder="1" applyAlignment="1">
      <alignment horizontal="center"/>
    </xf>
    <xf numFmtId="1" fontId="9" fillId="0" borderId="11" xfId="0" applyNumberFormat="1" applyFont="1" applyBorder="1" applyAlignment="1">
      <alignment horizont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0" fontId="1" fillId="0" borderId="5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1" fontId="0" fillId="0" borderId="6" xfId="0" applyNumberFormat="1" applyFill="1" applyBorder="1" applyAlignment="1" applyProtection="1">
      <alignment horizontal="center" vertical="center"/>
    </xf>
    <xf numFmtId="1" fontId="0" fillId="0" borderId="18" xfId="0" applyNumberForma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center"/>
    </xf>
    <xf numFmtId="0" fontId="1" fillId="0" borderId="4" xfId="0" applyFont="1" applyBorder="1" applyAlignment="1">
      <alignment horizontal="right"/>
    </xf>
    <xf numFmtId="0" fontId="1" fillId="0" borderId="1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0" xfId="0" applyFont="1" applyBorder="1" applyAlignment="1"/>
    <xf numFmtId="0" fontId="1" fillId="0" borderId="1" xfId="0" applyFont="1" applyBorder="1" applyAlignment="1"/>
    <xf numFmtId="0" fontId="4" fillId="0" borderId="8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5" fillId="0" borderId="8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" fillId="0" borderId="0" xfId="0" applyFont="1" applyAlignment="1"/>
    <xf numFmtId="0" fontId="0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3" fillId="0" borderId="17" xfId="0" applyFont="1" applyBorder="1" applyAlignment="1">
      <alignment horizontal="center" wrapText="1"/>
    </xf>
    <xf numFmtId="1" fontId="13" fillId="0" borderId="10" xfId="0" applyNumberFormat="1" applyFont="1" applyBorder="1" applyAlignment="1">
      <alignment horizontal="center" wrapText="1"/>
    </xf>
    <xf numFmtId="1" fontId="13" fillId="0" borderId="17" xfId="0" applyNumberFormat="1" applyFont="1" applyBorder="1" applyAlignment="1">
      <alignment horizont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0000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Datos!$F$6</c:f>
              <c:strCache>
                <c:ptCount val="1"/>
                <c:pt idx="0">
                  <c:v>Tp / 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Datos!$D$7:$D$684</c:f>
              <c:numCache>
                <c:formatCode>General</c:formatCode>
                <c:ptCount val="67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</c:numCache>
            </c:numRef>
          </c:xVal>
          <c:yVal>
            <c:numRef>
              <c:f>Datos!$F$7:$F$684</c:f>
              <c:numCache>
                <c:formatCode>0.00</c:formatCode>
                <c:ptCount val="678"/>
                <c:pt idx="0">
                  <c:v>-1.999999999998181E-2</c:v>
                </c:pt>
                <c:pt idx="1">
                  <c:v>-1.999999999998181E-2</c:v>
                </c:pt>
                <c:pt idx="2">
                  <c:v>-1.999999999998181E-2</c:v>
                </c:pt>
                <c:pt idx="3">
                  <c:v>-1.999999999998181E-2</c:v>
                </c:pt>
                <c:pt idx="4">
                  <c:v>-1.999999999998181E-2</c:v>
                </c:pt>
                <c:pt idx="5">
                  <c:v>-1.999999999998181E-2</c:v>
                </c:pt>
                <c:pt idx="6">
                  <c:v>-9.9999999999909051E-3</c:v>
                </c:pt>
                <c:pt idx="7">
                  <c:v>-1.999999999998181E-2</c:v>
                </c:pt>
                <c:pt idx="8">
                  <c:v>-1.999999999998181E-2</c:v>
                </c:pt>
                <c:pt idx="9">
                  <c:v>-1.999999999998181E-2</c:v>
                </c:pt>
                <c:pt idx="10">
                  <c:v>-1.999999999998181E-2</c:v>
                </c:pt>
                <c:pt idx="11">
                  <c:v>-1.999999999998181E-2</c:v>
                </c:pt>
                <c:pt idx="12">
                  <c:v>-1.999999999998181E-2</c:v>
                </c:pt>
                <c:pt idx="13">
                  <c:v>-1.999999999998181E-2</c:v>
                </c:pt>
                <c:pt idx="14">
                  <c:v>-9.9999999999909051E-3</c:v>
                </c:pt>
                <c:pt idx="15">
                  <c:v>-1.999999999998181E-2</c:v>
                </c:pt>
                <c:pt idx="16">
                  <c:v>-1.999999999998181E-2</c:v>
                </c:pt>
                <c:pt idx="17">
                  <c:v>-1.999999999998181E-2</c:v>
                </c:pt>
                <c:pt idx="18">
                  <c:v>-1.999999999998181E-2</c:v>
                </c:pt>
                <c:pt idx="19">
                  <c:v>-9.9999999999909051E-3</c:v>
                </c:pt>
                <c:pt idx="20">
                  <c:v>-1.999999999998181E-2</c:v>
                </c:pt>
                <c:pt idx="21">
                  <c:v>-1.999999999998181E-2</c:v>
                </c:pt>
                <c:pt idx="22">
                  <c:v>-1.999999999998181E-2</c:v>
                </c:pt>
                <c:pt idx="23">
                  <c:v>-1.999999999998181E-2</c:v>
                </c:pt>
                <c:pt idx="24">
                  <c:v>-1.999999999998181E-2</c:v>
                </c:pt>
                <c:pt idx="25">
                  <c:v>-9.9999999999909051E-3</c:v>
                </c:pt>
                <c:pt idx="26">
                  <c:v>-1.999999999998181E-2</c:v>
                </c:pt>
                <c:pt idx="27">
                  <c:v>-1.999999999998181E-2</c:v>
                </c:pt>
                <c:pt idx="28">
                  <c:v>-1.999999999998181E-2</c:v>
                </c:pt>
                <c:pt idx="29">
                  <c:v>-9.9999999999909051E-3</c:v>
                </c:pt>
                <c:pt idx="30">
                  <c:v>-1.999999999998181E-2</c:v>
                </c:pt>
                <c:pt idx="31">
                  <c:v>-1.999999999998181E-2</c:v>
                </c:pt>
                <c:pt idx="32">
                  <c:v>-1.999999999998181E-2</c:v>
                </c:pt>
                <c:pt idx="33">
                  <c:v>-1.999999999998181E-2</c:v>
                </c:pt>
                <c:pt idx="34">
                  <c:v>-9.9999999999909051E-3</c:v>
                </c:pt>
                <c:pt idx="35">
                  <c:v>-1.999999999998181E-2</c:v>
                </c:pt>
                <c:pt idx="36">
                  <c:v>-1.999999999998181E-2</c:v>
                </c:pt>
                <c:pt idx="37">
                  <c:v>-1.999999999998181E-2</c:v>
                </c:pt>
                <c:pt idx="38">
                  <c:v>-1.999999999998181E-2</c:v>
                </c:pt>
                <c:pt idx="39">
                  <c:v>-9.9999999999909051E-3</c:v>
                </c:pt>
                <c:pt idx="40">
                  <c:v>-9.9999999999909051E-3</c:v>
                </c:pt>
                <c:pt idx="41">
                  <c:v>-9.9999999999909051E-3</c:v>
                </c:pt>
                <c:pt idx="42">
                  <c:v>-1.999999999998181E-2</c:v>
                </c:pt>
                <c:pt idx="43">
                  <c:v>-1.999999999998181E-2</c:v>
                </c:pt>
                <c:pt idx="44">
                  <c:v>-1.999999999998181E-2</c:v>
                </c:pt>
                <c:pt idx="45">
                  <c:v>-9.9999999999909051E-3</c:v>
                </c:pt>
                <c:pt idx="46">
                  <c:v>-1.999999999998181E-2</c:v>
                </c:pt>
                <c:pt idx="47">
                  <c:v>-1.999999999998181E-2</c:v>
                </c:pt>
                <c:pt idx="48">
                  <c:v>-1.999999999998181E-2</c:v>
                </c:pt>
                <c:pt idx="49">
                  <c:v>-9.9999999999909051E-3</c:v>
                </c:pt>
                <c:pt idx="50">
                  <c:v>-9.9999999999909051E-3</c:v>
                </c:pt>
                <c:pt idx="51">
                  <c:v>-9.9999999999909051E-3</c:v>
                </c:pt>
                <c:pt idx="52">
                  <c:v>-1.999999999998181E-2</c:v>
                </c:pt>
                <c:pt idx="53">
                  <c:v>-1.999999999998181E-2</c:v>
                </c:pt>
                <c:pt idx="54">
                  <c:v>-1.999999999998181E-2</c:v>
                </c:pt>
                <c:pt idx="55">
                  <c:v>-9.9999999999909051E-3</c:v>
                </c:pt>
                <c:pt idx="56">
                  <c:v>-9.9999999999909051E-3</c:v>
                </c:pt>
                <c:pt idx="57">
                  <c:v>-1.999999999998181E-2</c:v>
                </c:pt>
                <c:pt idx="58">
                  <c:v>-1.999999999998181E-2</c:v>
                </c:pt>
                <c:pt idx="59">
                  <c:v>-1.999999999998181E-2</c:v>
                </c:pt>
                <c:pt idx="60">
                  <c:v>-1.999999999998181E-2</c:v>
                </c:pt>
                <c:pt idx="61">
                  <c:v>-1.999999999998181E-2</c:v>
                </c:pt>
                <c:pt idx="62">
                  <c:v>24.850000000000023</c:v>
                </c:pt>
                <c:pt idx="63">
                  <c:v>24.839999999999975</c:v>
                </c:pt>
                <c:pt idx="64">
                  <c:v>24.839999999999975</c:v>
                </c:pt>
                <c:pt idx="65">
                  <c:v>24.860000000000014</c:v>
                </c:pt>
                <c:pt idx="66">
                  <c:v>24.860000000000014</c:v>
                </c:pt>
                <c:pt idx="67">
                  <c:v>24.860000000000014</c:v>
                </c:pt>
                <c:pt idx="68">
                  <c:v>24.860000000000014</c:v>
                </c:pt>
                <c:pt idx="69">
                  <c:v>24.850000000000023</c:v>
                </c:pt>
                <c:pt idx="70">
                  <c:v>24.860000000000014</c:v>
                </c:pt>
                <c:pt idx="71">
                  <c:v>24.839999999999975</c:v>
                </c:pt>
                <c:pt idx="72">
                  <c:v>24.839999999999975</c:v>
                </c:pt>
                <c:pt idx="73">
                  <c:v>24.850000000000023</c:v>
                </c:pt>
                <c:pt idx="74">
                  <c:v>24.860000000000014</c:v>
                </c:pt>
                <c:pt idx="75">
                  <c:v>24.850000000000023</c:v>
                </c:pt>
                <c:pt idx="76">
                  <c:v>24.850000000000023</c:v>
                </c:pt>
                <c:pt idx="77">
                  <c:v>24.860000000000014</c:v>
                </c:pt>
                <c:pt idx="78">
                  <c:v>24.860000000000014</c:v>
                </c:pt>
                <c:pt idx="79">
                  <c:v>24.850000000000023</c:v>
                </c:pt>
                <c:pt idx="80">
                  <c:v>24.860000000000014</c:v>
                </c:pt>
                <c:pt idx="81">
                  <c:v>24.850000000000023</c:v>
                </c:pt>
                <c:pt idx="82">
                  <c:v>24.850000000000023</c:v>
                </c:pt>
                <c:pt idx="83">
                  <c:v>24.79000000000002</c:v>
                </c:pt>
                <c:pt idx="84">
                  <c:v>24.79000000000002</c:v>
                </c:pt>
                <c:pt idx="85">
                  <c:v>24.79000000000002</c:v>
                </c:pt>
                <c:pt idx="86">
                  <c:v>24.79000000000002</c:v>
                </c:pt>
                <c:pt idx="87">
                  <c:v>24.79000000000002</c:v>
                </c:pt>
                <c:pt idx="88">
                  <c:v>24.79000000000002</c:v>
                </c:pt>
                <c:pt idx="89">
                  <c:v>24.79000000000002</c:v>
                </c:pt>
                <c:pt idx="90">
                  <c:v>24.79000000000002</c:v>
                </c:pt>
                <c:pt idx="91">
                  <c:v>24.79000000000002</c:v>
                </c:pt>
                <c:pt idx="92">
                  <c:v>24.79000000000002</c:v>
                </c:pt>
                <c:pt idx="93">
                  <c:v>24.779999999999973</c:v>
                </c:pt>
                <c:pt idx="94">
                  <c:v>24.79000000000002</c:v>
                </c:pt>
                <c:pt idx="95">
                  <c:v>24.779999999999973</c:v>
                </c:pt>
                <c:pt idx="96">
                  <c:v>24.779999999999973</c:v>
                </c:pt>
                <c:pt idx="97">
                  <c:v>24.779999999999973</c:v>
                </c:pt>
                <c:pt idx="98">
                  <c:v>24.779999999999973</c:v>
                </c:pt>
                <c:pt idx="99">
                  <c:v>24.79000000000002</c:v>
                </c:pt>
                <c:pt idx="100">
                  <c:v>24.79000000000002</c:v>
                </c:pt>
                <c:pt idx="101">
                  <c:v>24.779999999999973</c:v>
                </c:pt>
                <c:pt idx="102">
                  <c:v>24.79000000000002</c:v>
                </c:pt>
                <c:pt idx="103">
                  <c:v>24.79000000000002</c:v>
                </c:pt>
                <c:pt idx="104">
                  <c:v>24.79000000000002</c:v>
                </c:pt>
                <c:pt idx="105">
                  <c:v>24.779999999999973</c:v>
                </c:pt>
                <c:pt idx="106">
                  <c:v>24.779999999999973</c:v>
                </c:pt>
                <c:pt idx="107">
                  <c:v>24.79000000000002</c:v>
                </c:pt>
                <c:pt idx="108">
                  <c:v>24.79000000000002</c:v>
                </c:pt>
                <c:pt idx="109">
                  <c:v>24.79000000000002</c:v>
                </c:pt>
                <c:pt idx="110">
                  <c:v>24.779999999999973</c:v>
                </c:pt>
                <c:pt idx="111">
                  <c:v>24.779999999999973</c:v>
                </c:pt>
                <c:pt idx="112">
                  <c:v>24.779999999999973</c:v>
                </c:pt>
                <c:pt idx="113">
                  <c:v>24.779999999999973</c:v>
                </c:pt>
                <c:pt idx="114">
                  <c:v>24.79000000000002</c:v>
                </c:pt>
                <c:pt idx="115">
                  <c:v>24.779999999999973</c:v>
                </c:pt>
                <c:pt idx="116">
                  <c:v>24.779999999999973</c:v>
                </c:pt>
                <c:pt idx="117">
                  <c:v>24.779999999999973</c:v>
                </c:pt>
                <c:pt idx="118">
                  <c:v>24.79000000000002</c:v>
                </c:pt>
                <c:pt idx="119">
                  <c:v>24.779999999999973</c:v>
                </c:pt>
                <c:pt idx="120">
                  <c:v>34.69</c:v>
                </c:pt>
                <c:pt idx="121">
                  <c:v>34.69</c:v>
                </c:pt>
                <c:pt idx="122">
                  <c:v>34.69</c:v>
                </c:pt>
                <c:pt idx="123">
                  <c:v>34.69</c:v>
                </c:pt>
                <c:pt idx="124">
                  <c:v>34.69</c:v>
                </c:pt>
                <c:pt idx="125">
                  <c:v>34.69</c:v>
                </c:pt>
                <c:pt idx="126">
                  <c:v>34.69</c:v>
                </c:pt>
                <c:pt idx="127">
                  <c:v>34.69</c:v>
                </c:pt>
                <c:pt idx="128">
                  <c:v>34.69</c:v>
                </c:pt>
                <c:pt idx="129">
                  <c:v>34.69</c:v>
                </c:pt>
                <c:pt idx="130">
                  <c:v>34.69</c:v>
                </c:pt>
                <c:pt idx="131">
                  <c:v>34.69</c:v>
                </c:pt>
                <c:pt idx="132">
                  <c:v>34.699999999999989</c:v>
                </c:pt>
                <c:pt idx="133">
                  <c:v>34.69</c:v>
                </c:pt>
                <c:pt idx="134">
                  <c:v>34.69</c:v>
                </c:pt>
                <c:pt idx="135">
                  <c:v>34.69</c:v>
                </c:pt>
                <c:pt idx="136">
                  <c:v>34.69</c:v>
                </c:pt>
                <c:pt idx="137">
                  <c:v>34.69</c:v>
                </c:pt>
                <c:pt idx="138">
                  <c:v>34.69</c:v>
                </c:pt>
                <c:pt idx="139">
                  <c:v>34.69</c:v>
                </c:pt>
                <c:pt idx="140">
                  <c:v>34.69</c:v>
                </c:pt>
                <c:pt idx="141">
                  <c:v>34.69</c:v>
                </c:pt>
                <c:pt idx="142">
                  <c:v>34.69</c:v>
                </c:pt>
                <c:pt idx="143">
                  <c:v>34.69</c:v>
                </c:pt>
                <c:pt idx="144">
                  <c:v>34.69</c:v>
                </c:pt>
                <c:pt idx="145">
                  <c:v>34.69</c:v>
                </c:pt>
                <c:pt idx="146">
                  <c:v>34.69</c:v>
                </c:pt>
                <c:pt idx="147">
                  <c:v>34.69</c:v>
                </c:pt>
                <c:pt idx="148">
                  <c:v>34.699999999999989</c:v>
                </c:pt>
                <c:pt idx="149">
                  <c:v>34.69</c:v>
                </c:pt>
                <c:pt idx="150">
                  <c:v>34.69</c:v>
                </c:pt>
                <c:pt idx="151">
                  <c:v>34.699999999999989</c:v>
                </c:pt>
                <c:pt idx="152">
                  <c:v>34.699999999999989</c:v>
                </c:pt>
                <c:pt idx="153">
                  <c:v>34.69</c:v>
                </c:pt>
                <c:pt idx="154">
                  <c:v>34.69</c:v>
                </c:pt>
                <c:pt idx="155">
                  <c:v>34.699999999999989</c:v>
                </c:pt>
                <c:pt idx="156">
                  <c:v>34.699999999999989</c:v>
                </c:pt>
                <c:pt idx="157">
                  <c:v>34.699999999999989</c:v>
                </c:pt>
                <c:pt idx="158">
                  <c:v>34.69</c:v>
                </c:pt>
                <c:pt idx="159">
                  <c:v>34.69</c:v>
                </c:pt>
                <c:pt idx="160">
                  <c:v>34.69</c:v>
                </c:pt>
                <c:pt idx="161">
                  <c:v>34.69</c:v>
                </c:pt>
                <c:pt idx="162">
                  <c:v>34.69</c:v>
                </c:pt>
                <c:pt idx="163">
                  <c:v>34.69</c:v>
                </c:pt>
                <c:pt idx="164">
                  <c:v>34.69</c:v>
                </c:pt>
                <c:pt idx="165">
                  <c:v>34.69</c:v>
                </c:pt>
                <c:pt idx="166">
                  <c:v>34.69</c:v>
                </c:pt>
                <c:pt idx="167">
                  <c:v>34.699999999999989</c:v>
                </c:pt>
                <c:pt idx="168">
                  <c:v>34.69</c:v>
                </c:pt>
                <c:pt idx="169">
                  <c:v>34.69</c:v>
                </c:pt>
                <c:pt idx="170">
                  <c:v>34.69</c:v>
                </c:pt>
                <c:pt idx="171">
                  <c:v>34.69</c:v>
                </c:pt>
                <c:pt idx="172">
                  <c:v>34.699999999999989</c:v>
                </c:pt>
                <c:pt idx="173">
                  <c:v>34.69</c:v>
                </c:pt>
                <c:pt idx="174">
                  <c:v>34.69</c:v>
                </c:pt>
                <c:pt idx="175">
                  <c:v>34.69</c:v>
                </c:pt>
                <c:pt idx="176">
                  <c:v>34.69</c:v>
                </c:pt>
                <c:pt idx="177">
                  <c:v>34.69</c:v>
                </c:pt>
                <c:pt idx="178">
                  <c:v>34.699999999999989</c:v>
                </c:pt>
                <c:pt idx="179">
                  <c:v>34.69</c:v>
                </c:pt>
                <c:pt idx="180">
                  <c:v>34.680000000000007</c:v>
                </c:pt>
                <c:pt idx="181">
                  <c:v>34.69</c:v>
                </c:pt>
                <c:pt idx="182">
                  <c:v>34.69</c:v>
                </c:pt>
                <c:pt idx="183">
                  <c:v>34.69</c:v>
                </c:pt>
                <c:pt idx="184">
                  <c:v>34.69</c:v>
                </c:pt>
                <c:pt idx="185">
                  <c:v>34.699999999999989</c:v>
                </c:pt>
                <c:pt idx="186">
                  <c:v>34.69</c:v>
                </c:pt>
                <c:pt idx="187">
                  <c:v>34.69</c:v>
                </c:pt>
                <c:pt idx="188">
                  <c:v>34.69</c:v>
                </c:pt>
                <c:pt idx="189">
                  <c:v>34.69</c:v>
                </c:pt>
                <c:pt idx="190">
                  <c:v>34.69</c:v>
                </c:pt>
                <c:pt idx="191">
                  <c:v>34.69</c:v>
                </c:pt>
                <c:pt idx="192">
                  <c:v>34.69</c:v>
                </c:pt>
                <c:pt idx="193">
                  <c:v>34.69</c:v>
                </c:pt>
                <c:pt idx="194">
                  <c:v>34.69</c:v>
                </c:pt>
                <c:pt idx="195">
                  <c:v>34.69</c:v>
                </c:pt>
                <c:pt idx="196">
                  <c:v>34.69</c:v>
                </c:pt>
                <c:pt idx="197">
                  <c:v>34.699999999999989</c:v>
                </c:pt>
                <c:pt idx="198">
                  <c:v>34.699999999999989</c:v>
                </c:pt>
                <c:pt idx="199">
                  <c:v>34.69</c:v>
                </c:pt>
                <c:pt idx="200">
                  <c:v>34.680000000000007</c:v>
                </c:pt>
                <c:pt idx="201">
                  <c:v>34.69</c:v>
                </c:pt>
                <c:pt idx="202">
                  <c:v>34.69</c:v>
                </c:pt>
                <c:pt idx="203">
                  <c:v>34.69</c:v>
                </c:pt>
                <c:pt idx="204">
                  <c:v>34.69</c:v>
                </c:pt>
                <c:pt idx="205">
                  <c:v>34.69</c:v>
                </c:pt>
                <c:pt idx="206">
                  <c:v>34.69</c:v>
                </c:pt>
                <c:pt idx="207">
                  <c:v>34.69</c:v>
                </c:pt>
                <c:pt idx="208">
                  <c:v>34.69</c:v>
                </c:pt>
                <c:pt idx="209">
                  <c:v>34.69</c:v>
                </c:pt>
                <c:pt idx="210">
                  <c:v>34.69</c:v>
                </c:pt>
                <c:pt idx="211">
                  <c:v>34.680000000000007</c:v>
                </c:pt>
                <c:pt idx="212">
                  <c:v>34.69</c:v>
                </c:pt>
                <c:pt idx="213">
                  <c:v>34.69</c:v>
                </c:pt>
                <c:pt idx="214">
                  <c:v>34.69</c:v>
                </c:pt>
                <c:pt idx="215">
                  <c:v>34.680000000000007</c:v>
                </c:pt>
                <c:pt idx="216">
                  <c:v>34.69</c:v>
                </c:pt>
                <c:pt idx="217">
                  <c:v>34.69</c:v>
                </c:pt>
                <c:pt idx="218">
                  <c:v>34.69</c:v>
                </c:pt>
                <c:pt idx="219">
                  <c:v>34.69</c:v>
                </c:pt>
                <c:pt idx="220">
                  <c:v>34.69</c:v>
                </c:pt>
                <c:pt idx="221">
                  <c:v>34.69</c:v>
                </c:pt>
                <c:pt idx="222">
                  <c:v>34.69</c:v>
                </c:pt>
                <c:pt idx="223">
                  <c:v>34.69</c:v>
                </c:pt>
                <c:pt idx="224">
                  <c:v>34.69</c:v>
                </c:pt>
                <c:pt idx="225">
                  <c:v>34.69</c:v>
                </c:pt>
                <c:pt idx="226">
                  <c:v>34.680000000000007</c:v>
                </c:pt>
                <c:pt idx="227">
                  <c:v>34.69</c:v>
                </c:pt>
                <c:pt idx="228">
                  <c:v>34.69</c:v>
                </c:pt>
                <c:pt idx="229">
                  <c:v>34.69</c:v>
                </c:pt>
                <c:pt idx="230">
                  <c:v>34.69</c:v>
                </c:pt>
                <c:pt idx="231">
                  <c:v>34.69</c:v>
                </c:pt>
                <c:pt idx="232">
                  <c:v>34.69</c:v>
                </c:pt>
                <c:pt idx="233">
                  <c:v>34.69</c:v>
                </c:pt>
                <c:pt idx="234">
                  <c:v>34.69</c:v>
                </c:pt>
                <c:pt idx="235">
                  <c:v>34.680000000000007</c:v>
                </c:pt>
                <c:pt idx="236">
                  <c:v>34.680000000000007</c:v>
                </c:pt>
                <c:pt idx="237">
                  <c:v>34.69</c:v>
                </c:pt>
                <c:pt idx="238">
                  <c:v>34.69</c:v>
                </c:pt>
                <c:pt idx="239">
                  <c:v>34.69</c:v>
                </c:pt>
                <c:pt idx="240">
                  <c:v>34.680000000000007</c:v>
                </c:pt>
                <c:pt idx="241">
                  <c:v>34.69</c:v>
                </c:pt>
                <c:pt idx="242">
                  <c:v>34.69</c:v>
                </c:pt>
                <c:pt idx="243">
                  <c:v>34.69</c:v>
                </c:pt>
                <c:pt idx="244">
                  <c:v>10.089999999999975</c:v>
                </c:pt>
                <c:pt idx="245">
                  <c:v>10.089999999999975</c:v>
                </c:pt>
                <c:pt idx="246">
                  <c:v>10.089999999999975</c:v>
                </c:pt>
                <c:pt idx="247">
                  <c:v>10.089999999999975</c:v>
                </c:pt>
                <c:pt idx="248">
                  <c:v>10.089999999999975</c:v>
                </c:pt>
                <c:pt idx="249">
                  <c:v>10.089999999999975</c:v>
                </c:pt>
                <c:pt idx="250">
                  <c:v>10.089999999999975</c:v>
                </c:pt>
                <c:pt idx="251">
                  <c:v>10.079999999999984</c:v>
                </c:pt>
                <c:pt idx="252">
                  <c:v>10.079999999999984</c:v>
                </c:pt>
                <c:pt idx="253">
                  <c:v>10.079999999999984</c:v>
                </c:pt>
                <c:pt idx="254">
                  <c:v>10.079999999999984</c:v>
                </c:pt>
                <c:pt idx="255">
                  <c:v>10.089999999999975</c:v>
                </c:pt>
                <c:pt idx="256">
                  <c:v>10.069999999999993</c:v>
                </c:pt>
                <c:pt idx="257">
                  <c:v>10.079999999999984</c:v>
                </c:pt>
                <c:pt idx="258">
                  <c:v>10.079999999999984</c:v>
                </c:pt>
                <c:pt idx="259">
                  <c:v>10.079999999999984</c:v>
                </c:pt>
                <c:pt idx="260">
                  <c:v>10.089999999999975</c:v>
                </c:pt>
                <c:pt idx="261">
                  <c:v>10.089999999999975</c:v>
                </c:pt>
                <c:pt idx="262">
                  <c:v>10.089999999999975</c:v>
                </c:pt>
                <c:pt idx="263">
                  <c:v>10.089999999999975</c:v>
                </c:pt>
                <c:pt idx="264">
                  <c:v>10.079999999999984</c:v>
                </c:pt>
                <c:pt idx="265">
                  <c:v>10.079999999999984</c:v>
                </c:pt>
                <c:pt idx="266">
                  <c:v>10.079999999999984</c:v>
                </c:pt>
                <c:pt idx="267">
                  <c:v>10.079999999999984</c:v>
                </c:pt>
                <c:pt idx="268">
                  <c:v>10.079999999999984</c:v>
                </c:pt>
                <c:pt idx="269">
                  <c:v>10.079999999999984</c:v>
                </c:pt>
                <c:pt idx="270">
                  <c:v>10.079999999999984</c:v>
                </c:pt>
                <c:pt idx="271">
                  <c:v>10.069999999999993</c:v>
                </c:pt>
                <c:pt idx="272">
                  <c:v>10.079999999999984</c:v>
                </c:pt>
                <c:pt idx="273">
                  <c:v>10.069999999999993</c:v>
                </c:pt>
                <c:pt idx="274">
                  <c:v>10.089999999999975</c:v>
                </c:pt>
                <c:pt idx="275">
                  <c:v>10.079999999999984</c:v>
                </c:pt>
                <c:pt idx="276">
                  <c:v>10.079999999999984</c:v>
                </c:pt>
                <c:pt idx="277">
                  <c:v>15.139999999999986</c:v>
                </c:pt>
                <c:pt idx="278">
                  <c:v>15.110000000000014</c:v>
                </c:pt>
                <c:pt idx="279">
                  <c:v>15.120000000000005</c:v>
                </c:pt>
                <c:pt idx="280">
                  <c:v>15.110000000000014</c:v>
                </c:pt>
                <c:pt idx="281">
                  <c:v>15.149999999999977</c:v>
                </c:pt>
                <c:pt idx="282">
                  <c:v>15.160000000000025</c:v>
                </c:pt>
                <c:pt idx="283">
                  <c:v>15.149999999999977</c:v>
                </c:pt>
                <c:pt idx="284">
                  <c:v>15.149999999999977</c:v>
                </c:pt>
                <c:pt idx="285">
                  <c:v>15.120000000000005</c:v>
                </c:pt>
                <c:pt idx="286">
                  <c:v>15.139999999999986</c:v>
                </c:pt>
                <c:pt idx="287">
                  <c:v>15.139999999999986</c:v>
                </c:pt>
                <c:pt idx="288">
                  <c:v>15.129999999999995</c:v>
                </c:pt>
                <c:pt idx="289">
                  <c:v>15.139999999999986</c:v>
                </c:pt>
                <c:pt idx="290">
                  <c:v>15.120000000000005</c:v>
                </c:pt>
                <c:pt idx="291">
                  <c:v>15.160000000000025</c:v>
                </c:pt>
                <c:pt idx="292">
                  <c:v>15.149999999999977</c:v>
                </c:pt>
                <c:pt idx="293">
                  <c:v>15.139999999999986</c:v>
                </c:pt>
                <c:pt idx="294">
                  <c:v>15.129999999999995</c:v>
                </c:pt>
                <c:pt idx="295">
                  <c:v>15.089999999999975</c:v>
                </c:pt>
                <c:pt idx="296">
                  <c:v>15.120000000000005</c:v>
                </c:pt>
                <c:pt idx="297">
                  <c:v>15.110000000000014</c:v>
                </c:pt>
                <c:pt idx="298">
                  <c:v>15.160000000000025</c:v>
                </c:pt>
                <c:pt idx="299">
                  <c:v>15.129999999999995</c:v>
                </c:pt>
                <c:pt idx="300">
                  <c:v>15.149999999999977</c:v>
                </c:pt>
                <c:pt idx="301">
                  <c:v>15.170000000000016</c:v>
                </c:pt>
                <c:pt idx="302">
                  <c:v>15.110000000000014</c:v>
                </c:pt>
                <c:pt idx="303">
                  <c:v>15.139999999999986</c:v>
                </c:pt>
                <c:pt idx="304">
                  <c:v>15.139999999999986</c:v>
                </c:pt>
                <c:pt idx="305">
                  <c:v>15.139999999999986</c:v>
                </c:pt>
                <c:pt idx="306">
                  <c:v>15.139999999999986</c:v>
                </c:pt>
                <c:pt idx="307">
                  <c:v>15.120000000000005</c:v>
                </c:pt>
                <c:pt idx="308">
                  <c:v>15.129999999999995</c:v>
                </c:pt>
                <c:pt idx="309">
                  <c:v>15.149999999999977</c:v>
                </c:pt>
                <c:pt idx="310">
                  <c:v>15.149999999999977</c:v>
                </c:pt>
                <c:pt idx="311">
                  <c:v>15.139999999999986</c:v>
                </c:pt>
                <c:pt idx="312">
                  <c:v>15.110000000000014</c:v>
                </c:pt>
                <c:pt idx="313">
                  <c:v>15.129999999999995</c:v>
                </c:pt>
                <c:pt idx="314">
                  <c:v>15.129999999999995</c:v>
                </c:pt>
                <c:pt idx="315">
                  <c:v>15.139999999999986</c:v>
                </c:pt>
                <c:pt idx="316">
                  <c:v>15.110000000000014</c:v>
                </c:pt>
                <c:pt idx="317">
                  <c:v>15.120000000000005</c:v>
                </c:pt>
                <c:pt idx="318">
                  <c:v>15.139999999999986</c:v>
                </c:pt>
                <c:pt idx="319">
                  <c:v>15.120000000000005</c:v>
                </c:pt>
                <c:pt idx="320">
                  <c:v>15.139999999999986</c:v>
                </c:pt>
                <c:pt idx="321">
                  <c:v>15.120000000000005</c:v>
                </c:pt>
                <c:pt idx="322">
                  <c:v>15.149999999999977</c:v>
                </c:pt>
                <c:pt idx="323">
                  <c:v>15.129999999999995</c:v>
                </c:pt>
                <c:pt idx="324">
                  <c:v>15.170000000000016</c:v>
                </c:pt>
                <c:pt idx="325">
                  <c:v>15.139999999999986</c:v>
                </c:pt>
                <c:pt idx="326">
                  <c:v>15.160000000000025</c:v>
                </c:pt>
                <c:pt idx="327">
                  <c:v>15.129999999999995</c:v>
                </c:pt>
                <c:pt idx="328">
                  <c:v>15.149999999999977</c:v>
                </c:pt>
                <c:pt idx="329">
                  <c:v>15.129999999999995</c:v>
                </c:pt>
                <c:pt idx="330">
                  <c:v>15.160000000000025</c:v>
                </c:pt>
                <c:pt idx="331">
                  <c:v>15.149999999999977</c:v>
                </c:pt>
                <c:pt idx="332">
                  <c:v>15.160000000000025</c:v>
                </c:pt>
                <c:pt idx="333">
                  <c:v>15.139999999999986</c:v>
                </c:pt>
                <c:pt idx="334">
                  <c:v>15.149999999999977</c:v>
                </c:pt>
                <c:pt idx="335">
                  <c:v>15.149999999999977</c:v>
                </c:pt>
                <c:pt idx="336">
                  <c:v>15.139999999999986</c:v>
                </c:pt>
                <c:pt idx="337">
                  <c:v>15.149999999999977</c:v>
                </c:pt>
                <c:pt idx="338">
                  <c:v>15.110000000000014</c:v>
                </c:pt>
                <c:pt idx="339">
                  <c:v>15.149999999999977</c:v>
                </c:pt>
                <c:pt idx="340">
                  <c:v>15.149999999999977</c:v>
                </c:pt>
                <c:pt idx="341">
                  <c:v>15.149999999999977</c:v>
                </c:pt>
                <c:pt idx="342">
                  <c:v>15.110000000000014</c:v>
                </c:pt>
                <c:pt idx="343">
                  <c:v>15.139999999999986</c:v>
                </c:pt>
                <c:pt idx="344">
                  <c:v>15.139999999999986</c:v>
                </c:pt>
                <c:pt idx="345">
                  <c:v>15.139999999999986</c:v>
                </c:pt>
                <c:pt idx="346">
                  <c:v>15.160000000000025</c:v>
                </c:pt>
                <c:pt idx="347">
                  <c:v>15.120000000000005</c:v>
                </c:pt>
                <c:pt idx="348">
                  <c:v>15.139999999999986</c:v>
                </c:pt>
                <c:pt idx="349">
                  <c:v>15.149999999999977</c:v>
                </c:pt>
                <c:pt idx="350">
                  <c:v>15.170000000000016</c:v>
                </c:pt>
                <c:pt idx="351">
                  <c:v>15.139999999999986</c:v>
                </c:pt>
                <c:pt idx="352">
                  <c:v>15.139999999999986</c:v>
                </c:pt>
                <c:pt idx="353">
                  <c:v>15.149999999999977</c:v>
                </c:pt>
                <c:pt idx="354">
                  <c:v>15.129999999999995</c:v>
                </c:pt>
                <c:pt idx="355">
                  <c:v>15.139999999999986</c:v>
                </c:pt>
                <c:pt idx="356">
                  <c:v>15.110000000000014</c:v>
                </c:pt>
                <c:pt idx="357">
                  <c:v>15.149999999999977</c:v>
                </c:pt>
                <c:pt idx="358">
                  <c:v>15.129999999999995</c:v>
                </c:pt>
                <c:pt idx="359">
                  <c:v>15.160000000000025</c:v>
                </c:pt>
                <c:pt idx="360">
                  <c:v>15.170000000000016</c:v>
                </c:pt>
                <c:pt idx="361">
                  <c:v>15.139999999999986</c:v>
                </c:pt>
                <c:pt idx="362">
                  <c:v>15.129999999999995</c:v>
                </c:pt>
                <c:pt idx="363">
                  <c:v>15.120000000000005</c:v>
                </c:pt>
                <c:pt idx="364">
                  <c:v>15.139999999999986</c:v>
                </c:pt>
                <c:pt idx="365">
                  <c:v>15.139999999999986</c:v>
                </c:pt>
                <c:pt idx="366">
                  <c:v>15.110000000000014</c:v>
                </c:pt>
                <c:pt idx="367">
                  <c:v>15.129999999999995</c:v>
                </c:pt>
                <c:pt idx="368">
                  <c:v>15.089999999999975</c:v>
                </c:pt>
                <c:pt idx="369">
                  <c:v>15.149999999999977</c:v>
                </c:pt>
                <c:pt idx="370">
                  <c:v>15.129999999999995</c:v>
                </c:pt>
                <c:pt idx="371">
                  <c:v>15.149999999999977</c:v>
                </c:pt>
                <c:pt idx="372">
                  <c:v>15.129999999999995</c:v>
                </c:pt>
                <c:pt idx="373">
                  <c:v>15.149999999999977</c:v>
                </c:pt>
                <c:pt idx="374">
                  <c:v>15.149999999999977</c:v>
                </c:pt>
                <c:pt idx="375">
                  <c:v>15.139999999999986</c:v>
                </c:pt>
                <c:pt idx="376">
                  <c:v>15.139999999999986</c:v>
                </c:pt>
                <c:pt idx="377">
                  <c:v>15.120000000000005</c:v>
                </c:pt>
                <c:pt idx="378">
                  <c:v>15.129999999999995</c:v>
                </c:pt>
                <c:pt idx="379">
                  <c:v>15.110000000000014</c:v>
                </c:pt>
                <c:pt idx="380">
                  <c:v>15.120000000000005</c:v>
                </c:pt>
                <c:pt idx="381">
                  <c:v>15.120000000000005</c:v>
                </c:pt>
                <c:pt idx="382">
                  <c:v>15.139999999999986</c:v>
                </c:pt>
                <c:pt idx="383">
                  <c:v>15.129999999999995</c:v>
                </c:pt>
                <c:pt idx="384">
                  <c:v>15.120000000000005</c:v>
                </c:pt>
                <c:pt idx="385">
                  <c:v>15.110000000000014</c:v>
                </c:pt>
                <c:pt idx="386">
                  <c:v>15.110000000000014</c:v>
                </c:pt>
                <c:pt idx="387">
                  <c:v>15.120000000000005</c:v>
                </c:pt>
                <c:pt idx="388">
                  <c:v>15.120000000000005</c:v>
                </c:pt>
                <c:pt idx="389">
                  <c:v>15.100000000000023</c:v>
                </c:pt>
                <c:pt idx="390">
                  <c:v>15.100000000000023</c:v>
                </c:pt>
                <c:pt idx="391">
                  <c:v>15.120000000000005</c:v>
                </c:pt>
                <c:pt idx="392">
                  <c:v>15.149999999999977</c:v>
                </c:pt>
                <c:pt idx="393">
                  <c:v>15.120000000000005</c:v>
                </c:pt>
                <c:pt idx="394">
                  <c:v>15.129999999999995</c:v>
                </c:pt>
                <c:pt idx="395">
                  <c:v>15.120000000000005</c:v>
                </c:pt>
                <c:pt idx="396">
                  <c:v>15.139999999999986</c:v>
                </c:pt>
                <c:pt idx="397">
                  <c:v>15.110000000000014</c:v>
                </c:pt>
                <c:pt idx="398">
                  <c:v>15.120000000000005</c:v>
                </c:pt>
                <c:pt idx="399">
                  <c:v>15.110000000000014</c:v>
                </c:pt>
                <c:pt idx="400">
                  <c:v>15.129999999999995</c:v>
                </c:pt>
                <c:pt idx="401">
                  <c:v>15.139999999999986</c:v>
                </c:pt>
                <c:pt idx="402">
                  <c:v>15.110000000000014</c:v>
                </c:pt>
                <c:pt idx="403">
                  <c:v>15.129999999999995</c:v>
                </c:pt>
                <c:pt idx="404">
                  <c:v>15.110000000000014</c:v>
                </c:pt>
                <c:pt idx="405">
                  <c:v>15.149999999999977</c:v>
                </c:pt>
                <c:pt idx="406">
                  <c:v>15.149999999999977</c:v>
                </c:pt>
                <c:pt idx="407">
                  <c:v>15.139999999999986</c:v>
                </c:pt>
                <c:pt idx="408">
                  <c:v>15.139999999999986</c:v>
                </c:pt>
                <c:pt idx="409">
                  <c:v>15.120000000000005</c:v>
                </c:pt>
                <c:pt idx="410">
                  <c:v>15.129999999999995</c:v>
                </c:pt>
                <c:pt idx="411">
                  <c:v>15.120000000000005</c:v>
                </c:pt>
                <c:pt idx="412">
                  <c:v>15.149999999999977</c:v>
                </c:pt>
                <c:pt idx="413">
                  <c:v>15.129999999999995</c:v>
                </c:pt>
                <c:pt idx="414">
                  <c:v>15.139999999999986</c:v>
                </c:pt>
                <c:pt idx="415">
                  <c:v>15.129999999999995</c:v>
                </c:pt>
                <c:pt idx="416">
                  <c:v>15.139999999999986</c:v>
                </c:pt>
                <c:pt idx="417">
                  <c:v>15.129999999999995</c:v>
                </c:pt>
                <c:pt idx="418">
                  <c:v>15.110000000000014</c:v>
                </c:pt>
                <c:pt idx="419">
                  <c:v>15.129999999999995</c:v>
                </c:pt>
                <c:pt idx="420">
                  <c:v>15.120000000000005</c:v>
                </c:pt>
                <c:pt idx="421">
                  <c:v>15.149999999999977</c:v>
                </c:pt>
                <c:pt idx="422">
                  <c:v>15.129999999999995</c:v>
                </c:pt>
                <c:pt idx="423">
                  <c:v>15.129999999999995</c:v>
                </c:pt>
                <c:pt idx="424">
                  <c:v>15.129999999999995</c:v>
                </c:pt>
                <c:pt idx="425">
                  <c:v>15.100000000000023</c:v>
                </c:pt>
                <c:pt idx="426">
                  <c:v>15.129999999999995</c:v>
                </c:pt>
                <c:pt idx="427">
                  <c:v>15.110000000000014</c:v>
                </c:pt>
                <c:pt idx="428">
                  <c:v>15.139999999999986</c:v>
                </c:pt>
                <c:pt idx="429">
                  <c:v>15.129999999999995</c:v>
                </c:pt>
                <c:pt idx="430">
                  <c:v>15.139999999999986</c:v>
                </c:pt>
                <c:pt idx="431">
                  <c:v>15.129999999999995</c:v>
                </c:pt>
                <c:pt idx="432">
                  <c:v>15.139999999999986</c:v>
                </c:pt>
                <c:pt idx="433">
                  <c:v>15.129999999999995</c:v>
                </c:pt>
                <c:pt idx="434">
                  <c:v>15.139999999999986</c:v>
                </c:pt>
                <c:pt idx="435">
                  <c:v>15.149999999999977</c:v>
                </c:pt>
                <c:pt idx="436">
                  <c:v>15.149999999999977</c:v>
                </c:pt>
                <c:pt idx="437">
                  <c:v>25.160000000000025</c:v>
                </c:pt>
                <c:pt idx="438">
                  <c:v>25.149999999999977</c:v>
                </c:pt>
                <c:pt idx="439">
                  <c:v>25.139999999999986</c:v>
                </c:pt>
                <c:pt idx="440">
                  <c:v>25.149999999999977</c:v>
                </c:pt>
                <c:pt idx="441">
                  <c:v>25.160000000000025</c:v>
                </c:pt>
                <c:pt idx="442">
                  <c:v>25.160000000000025</c:v>
                </c:pt>
                <c:pt idx="443">
                  <c:v>25.149999999999977</c:v>
                </c:pt>
                <c:pt idx="444">
                  <c:v>25.160000000000025</c:v>
                </c:pt>
                <c:pt idx="445">
                  <c:v>25.160000000000025</c:v>
                </c:pt>
                <c:pt idx="446">
                  <c:v>25.149999999999977</c:v>
                </c:pt>
                <c:pt idx="447">
                  <c:v>25.149999999999977</c:v>
                </c:pt>
                <c:pt idx="448">
                  <c:v>25.149999999999977</c:v>
                </c:pt>
                <c:pt idx="449">
                  <c:v>25.149999999999977</c:v>
                </c:pt>
                <c:pt idx="450">
                  <c:v>25.139999999999986</c:v>
                </c:pt>
                <c:pt idx="451">
                  <c:v>25.160000000000025</c:v>
                </c:pt>
                <c:pt idx="452">
                  <c:v>25.139999999999986</c:v>
                </c:pt>
                <c:pt idx="453">
                  <c:v>25.149999999999977</c:v>
                </c:pt>
                <c:pt idx="454">
                  <c:v>25.160000000000025</c:v>
                </c:pt>
                <c:pt idx="455">
                  <c:v>25.160000000000025</c:v>
                </c:pt>
                <c:pt idx="456">
                  <c:v>25.139999999999986</c:v>
                </c:pt>
                <c:pt idx="457">
                  <c:v>25.160000000000025</c:v>
                </c:pt>
                <c:pt idx="458">
                  <c:v>25.149999999999977</c:v>
                </c:pt>
                <c:pt idx="459">
                  <c:v>25.160000000000025</c:v>
                </c:pt>
                <c:pt idx="460">
                  <c:v>25.149999999999977</c:v>
                </c:pt>
                <c:pt idx="461">
                  <c:v>25.160000000000025</c:v>
                </c:pt>
                <c:pt idx="462">
                  <c:v>25.170000000000016</c:v>
                </c:pt>
                <c:pt idx="463">
                  <c:v>39.629999999999995</c:v>
                </c:pt>
                <c:pt idx="464">
                  <c:v>39.649999999999977</c:v>
                </c:pt>
                <c:pt idx="465">
                  <c:v>39.639999999999986</c:v>
                </c:pt>
                <c:pt idx="466">
                  <c:v>39.610000000000014</c:v>
                </c:pt>
                <c:pt idx="467">
                  <c:v>39.620000000000005</c:v>
                </c:pt>
                <c:pt idx="468">
                  <c:v>39.659999999999968</c:v>
                </c:pt>
                <c:pt idx="469">
                  <c:v>39.670000000000016</c:v>
                </c:pt>
                <c:pt idx="470">
                  <c:v>39.659999999999968</c:v>
                </c:pt>
                <c:pt idx="471">
                  <c:v>39.620000000000005</c:v>
                </c:pt>
                <c:pt idx="472">
                  <c:v>39.620000000000005</c:v>
                </c:pt>
                <c:pt idx="473">
                  <c:v>39.610000000000014</c:v>
                </c:pt>
                <c:pt idx="474">
                  <c:v>39.629999999999995</c:v>
                </c:pt>
                <c:pt idx="475">
                  <c:v>39.670000000000016</c:v>
                </c:pt>
                <c:pt idx="476">
                  <c:v>39.659999999999968</c:v>
                </c:pt>
                <c:pt idx="477">
                  <c:v>39.639999999999986</c:v>
                </c:pt>
                <c:pt idx="478">
                  <c:v>39.649999999999977</c:v>
                </c:pt>
                <c:pt idx="479">
                  <c:v>39.659999999999968</c:v>
                </c:pt>
                <c:pt idx="480">
                  <c:v>39.659999999999968</c:v>
                </c:pt>
                <c:pt idx="481">
                  <c:v>39.629999999999995</c:v>
                </c:pt>
                <c:pt idx="482">
                  <c:v>39.629999999999995</c:v>
                </c:pt>
                <c:pt idx="483">
                  <c:v>39.639999999999986</c:v>
                </c:pt>
                <c:pt idx="484">
                  <c:v>39.659999999999968</c:v>
                </c:pt>
                <c:pt idx="485">
                  <c:v>39.659999999999968</c:v>
                </c:pt>
                <c:pt idx="486">
                  <c:v>39.610000000000014</c:v>
                </c:pt>
                <c:pt idx="487">
                  <c:v>39.620000000000005</c:v>
                </c:pt>
                <c:pt idx="488">
                  <c:v>39.649999999999977</c:v>
                </c:pt>
                <c:pt idx="489">
                  <c:v>39.659999999999968</c:v>
                </c:pt>
                <c:pt idx="490">
                  <c:v>39.639999999999986</c:v>
                </c:pt>
                <c:pt idx="491">
                  <c:v>39.620000000000005</c:v>
                </c:pt>
                <c:pt idx="492">
                  <c:v>39.649999999999977</c:v>
                </c:pt>
                <c:pt idx="493">
                  <c:v>39.670000000000016</c:v>
                </c:pt>
                <c:pt idx="494">
                  <c:v>39.639999999999986</c:v>
                </c:pt>
                <c:pt idx="495">
                  <c:v>39.629999999999995</c:v>
                </c:pt>
                <c:pt idx="496">
                  <c:v>39.610000000000014</c:v>
                </c:pt>
                <c:pt idx="497">
                  <c:v>39.620000000000005</c:v>
                </c:pt>
                <c:pt idx="498">
                  <c:v>39.670000000000016</c:v>
                </c:pt>
                <c:pt idx="499">
                  <c:v>39.699999999999989</c:v>
                </c:pt>
                <c:pt idx="500">
                  <c:v>39.69</c:v>
                </c:pt>
                <c:pt idx="501">
                  <c:v>39.639999999999986</c:v>
                </c:pt>
                <c:pt idx="502">
                  <c:v>39.639999999999986</c:v>
                </c:pt>
                <c:pt idx="503">
                  <c:v>39.639999999999986</c:v>
                </c:pt>
                <c:pt idx="504">
                  <c:v>39.629999999999995</c:v>
                </c:pt>
                <c:pt idx="505">
                  <c:v>39.629999999999995</c:v>
                </c:pt>
                <c:pt idx="506">
                  <c:v>39.659999999999968</c:v>
                </c:pt>
                <c:pt idx="507">
                  <c:v>39.649999999999977</c:v>
                </c:pt>
                <c:pt idx="508">
                  <c:v>39.639999999999986</c:v>
                </c:pt>
                <c:pt idx="509">
                  <c:v>39.629999999999995</c:v>
                </c:pt>
                <c:pt idx="510">
                  <c:v>39.620000000000005</c:v>
                </c:pt>
                <c:pt idx="511">
                  <c:v>39.620000000000005</c:v>
                </c:pt>
                <c:pt idx="512">
                  <c:v>39.629999999999995</c:v>
                </c:pt>
                <c:pt idx="513">
                  <c:v>39.670000000000016</c:v>
                </c:pt>
                <c:pt idx="514">
                  <c:v>39.659999999999968</c:v>
                </c:pt>
                <c:pt idx="515">
                  <c:v>39.629999999999995</c:v>
                </c:pt>
                <c:pt idx="516">
                  <c:v>39.629999999999995</c:v>
                </c:pt>
                <c:pt idx="517">
                  <c:v>39.629999999999995</c:v>
                </c:pt>
                <c:pt idx="518">
                  <c:v>39.629999999999995</c:v>
                </c:pt>
                <c:pt idx="519">
                  <c:v>39.620000000000005</c:v>
                </c:pt>
                <c:pt idx="520">
                  <c:v>39.629999999999995</c:v>
                </c:pt>
                <c:pt idx="521">
                  <c:v>39.629999999999995</c:v>
                </c:pt>
                <c:pt idx="522">
                  <c:v>39.610000000000014</c:v>
                </c:pt>
                <c:pt idx="523">
                  <c:v>39.620000000000005</c:v>
                </c:pt>
                <c:pt idx="524">
                  <c:v>39.620000000000005</c:v>
                </c:pt>
                <c:pt idx="525">
                  <c:v>39.629999999999995</c:v>
                </c:pt>
                <c:pt idx="526">
                  <c:v>39.639999999999986</c:v>
                </c:pt>
                <c:pt idx="527">
                  <c:v>39.629999999999995</c:v>
                </c:pt>
                <c:pt idx="528">
                  <c:v>39.620000000000005</c:v>
                </c:pt>
                <c:pt idx="529">
                  <c:v>39.610000000000014</c:v>
                </c:pt>
                <c:pt idx="530">
                  <c:v>39.649999999999977</c:v>
                </c:pt>
                <c:pt idx="531">
                  <c:v>39.670000000000016</c:v>
                </c:pt>
                <c:pt idx="532">
                  <c:v>39.649999999999977</c:v>
                </c:pt>
                <c:pt idx="533">
                  <c:v>39.620000000000005</c:v>
                </c:pt>
                <c:pt idx="534">
                  <c:v>39.620000000000005</c:v>
                </c:pt>
                <c:pt idx="535">
                  <c:v>39.629999999999995</c:v>
                </c:pt>
                <c:pt idx="536">
                  <c:v>39.659999999999968</c:v>
                </c:pt>
                <c:pt idx="537">
                  <c:v>39.659999999999968</c:v>
                </c:pt>
                <c:pt idx="538">
                  <c:v>39.659999999999968</c:v>
                </c:pt>
                <c:pt idx="539">
                  <c:v>39.649999999999977</c:v>
                </c:pt>
                <c:pt idx="540">
                  <c:v>39.629999999999995</c:v>
                </c:pt>
                <c:pt idx="541">
                  <c:v>39.620000000000005</c:v>
                </c:pt>
                <c:pt idx="542">
                  <c:v>39.629999999999995</c:v>
                </c:pt>
                <c:pt idx="543">
                  <c:v>39.620000000000005</c:v>
                </c:pt>
                <c:pt idx="544">
                  <c:v>39.629999999999995</c:v>
                </c:pt>
                <c:pt idx="545">
                  <c:v>39.639999999999986</c:v>
                </c:pt>
                <c:pt idx="546">
                  <c:v>39.629999999999995</c:v>
                </c:pt>
                <c:pt idx="547">
                  <c:v>39.610000000000014</c:v>
                </c:pt>
                <c:pt idx="548">
                  <c:v>39.620000000000005</c:v>
                </c:pt>
                <c:pt idx="549">
                  <c:v>39.670000000000016</c:v>
                </c:pt>
                <c:pt idx="550">
                  <c:v>39.680000000000007</c:v>
                </c:pt>
                <c:pt idx="551">
                  <c:v>39.649999999999977</c:v>
                </c:pt>
                <c:pt idx="552">
                  <c:v>39.639999999999986</c:v>
                </c:pt>
                <c:pt idx="553">
                  <c:v>39.629999999999995</c:v>
                </c:pt>
                <c:pt idx="554">
                  <c:v>39.639999999999986</c:v>
                </c:pt>
                <c:pt idx="555">
                  <c:v>39.69</c:v>
                </c:pt>
                <c:pt idx="556">
                  <c:v>39.69</c:v>
                </c:pt>
                <c:pt idx="557">
                  <c:v>39.670000000000016</c:v>
                </c:pt>
                <c:pt idx="558">
                  <c:v>39.649999999999977</c:v>
                </c:pt>
                <c:pt idx="559">
                  <c:v>39.629999999999995</c:v>
                </c:pt>
                <c:pt idx="560">
                  <c:v>39.649999999999977</c:v>
                </c:pt>
                <c:pt idx="561">
                  <c:v>39.659999999999968</c:v>
                </c:pt>
                <c:pt idx="562">
                  <c:v>39.659999999999968</c:v>
                </c:pt>
                <c:pt idx="563">
                  <c:v>39.649999999999977</c:v>
                </c:pt>
                <c:pt idx="564">
                  <c:v>39.639999999999986</c:v>
                </c:pt>
                <c:pt idx="565">
                  <c:v>39.659999999999968</c:v>
                </c:pt>
                <c:pt idx="566">
                  <c:v>39.670000000000016</c:v>
                </c:pt>
                <c:pt idx="567">
                  <c:v>39.659999999999968</c:v>
                </c:pt>
                <c:pt idx="568">
                  <c:v>39.629999999999995</c:v>
                </c:pt>
                <c:pt idx="569">
                  <c:v>39.610000000000014</c:v>
                </c:pt>
                <c:pt idx="570">
                  <c:v>39.629999999999995</c:v>
                </c:pt>
                <c:pt idx="571">
                  <c:v>39.629999999999995</c:v>
                </c:pt>
                <c:pt idx="572">
                  <c:v>39.639999999999986</c:v>
                </c:pt>
                <c:pt idx="573">
                  <c:v>39.639999999999986</c:v>
                </c:pt>
                <c:pt idx="574">
                  <c:v>39.629999999999995</c:v>
                </c:pt>
                <c:pt idx="575">
                  <c:v>39.629999999999995</c:v>
                </c:pt>
                <c:pt idx="576">
                  <c:v>39.620000000000005</c:v>
                </c:pt>
                <c:pt idx="577">
                  <c:v>39.620000000000005</c:v>
                </c:pt>
                <c:pt idx="578">
                  <c:v>39.629999999999995</c:v>
                </c:pt>
                <c:pt idx="579">
                  <c:v>39.620000000000005</c:v>
                </c:pt>
                <c:pt idx="580">
                  <c:v>39.629999999999995</c:v>
                </c:pt>
                <c:pt idx="581">
                  <c:v>39.649999999999977</c:v>
                </c:pt>
                <c:pt idx="582">
                  <c:v>39.639999999999986</c:v>
                </c:pt>
                <c:pt idx="583">
                  <c:v>39.629999999999995</c:v>
                </c:pt>
                <c:pt idx="584">
                  <c:v>39.629999999999995</c:v>
                </c:pt>
                <c:pt idx="585">
                  <c:v>39.639999999999986</c:v>
                </c:pt>
                <c:pt idx="586">
                  <c:v>39.659999999999968</c:v>
                </c:pt>
                <c:pt idx="587">
                  <c:v>39.649999999999977</c:v>
                </c:pt>
                <c:pt idx="588">
                  <c:v>39.649999999999977</c:v>
                </c:pt>
                <c:pt idx="589">
                  <c:v>39.629999999999995</c:v>
                </c:pt>
                <c:pt idx="590">
                  <c:v>39.629999999999995</c:v>
                </c:pt>
                <c:pt idx="591">
                  <c:v>39.629999999999995</c:v>
                </c:pt>
                <c:pt idx="592">
                  <c:v>39.629999999999995</c:v>
                </c:pt>
                <c:pt idx="593">
                  <c:v>39.629999999999995</c:v>
                </c:pt>
                <c:pt idx="594">
                  <c:v>39.620000000000005</c:v>
                </c:pt>
                <c:pt idx="595">
                  <c:v>39.620000000000005</c:v>
                </c:pt>
                <c:pt idx="596">
                  <c:v>39.620000000000005</c:v>
                </c:pt>
                <c:pt idx="597">
                  <c:v>39.629999999999995</c:v>
                </c:pt>
                <c:pt idx="598">
                  <c:v>39.620000000000005</c:v>
                </c:pt>
                <c:pt idx="599">
                  <c:v>39.639999999999986</c:v>
                </c:pt>
                <c:pt idx="600">
                  <c:v>39.659999999999968</c:v>
                </c:pt>
                <c:pt idx="601">
                  <c:v>39.659999999999968</c:v>
                </c:pt>
                <c:pt idx="602">
                  <c:v>39.639999999999986</c:v>
                </c:pt>
                <c:pt idx="603">
                  <c:v>39.629999999999995</c:v>
                </c:pt>
                <c:pt idx="604">
                  <c:v>39.629999999999995</c:v>
                </c:pt>
                <c:pt idx="605">
                  <c:v>39.620000000000005</c:v>
                </c:pt>
                <c:pt idx="606">
                  <c:v>39.670000000000016</c:v>
                </c:pt>
                <c:pt idx="607">
                  <c:v>39.699999999999989</c:v>
                </c:pt>
                <c:pt idx="608">
                  <c:v>39.670000000000016</c:v>
                </c:pt>
                <c:pt idx="609">
                  <c:v>39.639999999999986</c:v>
                </c:pt>
                <c:pt idx="610">
                  <c:v>39.639999999999986</c:v>
                </c:pt>
                <c:pt idx="611">
                  <c:v>39.649999999999977</c:v>
                </c:pt>
                <c:pt idx="612">
                  <c:v>39.670000000000016</c:v>
                </c:pt>
                <c:pt idx="613">
                  <c:v>39.670000000000016</c:v>
                </c:pt>
                <c:pt idx="614">
                  <c:v>39.649999999999977</c:v>
                </c:pt>
                <c:pt idx="615">
                  <c:v>39.649999999999977</c:v>
                </c:pt>
                <c:pt idx="616">
                  <c:v>39.639999999999986</c:v>
                </c:pt>
                <c:pt idx="617">
                  <c:v>39.639999999999986</c:v>
                </c:pt>
                <c:pt idx="618">
                  <c:v>39.620000000000005</c:v>
                </c:pt>
                <c:pt idx="619">
                  <c:v>39.639999999999986</c:v>
                </c:pt>
                <c:pt idx="620">
                  <c:v>39.680000000000007</c:v>
                </c:pt>
                <c:pt idx="621">
                  <c:v>39.69</c:v>
                </c:pt>
                <c:pt idx="622">
                  <c:v>39.649999999999977</c:v>
                </c:pt>
                <c:pt idx="623">
                  <c:v>39.649999999999977</c:v>
                </c:pt>
                <c:pt idx="624">
                  <c:v>39.680000000000007</c:v>
                </c:pt>
                <c:pt idx="625">
                  <c:v>39.69</c:v>
                </c:pt>
                <c:pt idx="626">
                  <c:v>39.69</c:v>
                </c:pt>
                <c:pt idx="627">
                  <c:v>39.680000000000007</c:v>
                </c:pt>
                <c:pt idx="628">
                  <c:v>39.639999999999986</c:v>
                </c:pt>
                <c:pt idx="629">
                  <c:v>39.659999999999968</c:v>
                </c:pt>
                <c:pt idx="630">
                  <c:v>39.69</c:v>
                </c:pt>
                <c:pt idx="631">
                  <c:v>39.699999999999989</c:v>
                </c:pt>
                <c:pt idx="632">
                  <c:v>39.680000000000007</c:v>
                </c:pt>
                <c:pt idx="633">
                  <c:v>39.639999999999986</c:v>
                </c:pt>
                <c:pt idx="634">
                  <c:v>39.639999999999986</c:v>
                </c:pt>
                <c:pt idx="635">
                  <c:v>39.629999999999995</c:v>
                </c:pt>
                <c:pt idx="636">
                  <c:v>39.649999999999977</c:v>
                </c:pt>
                <c:pt idx="637">
                  <c:v>39.680000000000007</c:v>
                </c:pt>
                <c:pt idx="638">
                  <c:v>9.9999999999909051E-3</c:v>
                </c:pt>
                <c:pt idx="639">
                  <c:v>9.9999999999909051E-3</c:v>
                </c:pt>
                <c:pt idx="640">
                  <c:v>9.9999999999909051E-3</c:v>
                </c:pt>
                <c:pt idx="641">
                  <c:v>9.9999999999909051E-3</c:v>
                </c:pt>
                <c:pt idx="642">
                  <c:v>9.9999999999909051E-3</c:v>
                </c:pt>
                <c:pt idx="643">
                  <c:v>9.9999999999909051E-3</c:v>
                </c:pt>
                <c:pt idx="644">
                  <c:v>1.999999999998181E-2</c:v>
                </c:pt>
                <c:pt idx="645">
                  <c:v>9.9999999999909051E-3</c:v>
                </c:pt>
                <c:pt idx="646">
                  <c:v>9.9999999999909051E-3</c:v>
                </c:pt>
                <c:pt idx="647">
                  <c:v>9.9999999999909051E-3</c:v>
                </c:pt>
                <c:pt idx="648">
                  <c:v>0</c:v>
                </c:pt>
                <c:pt idx="649">
                  <c:v>9.9999999999909051E-3</c:v>
                </c:pt>
                <c:pt idx="650">
                  <c:v>9.9999999999909051E-3</c:v>
                </c:pt>
                <c:pt idx="651">
                  <c:v>9.9999999999909051E-3</c:v>
                </c:pt>
                <c:pt idx="652">
                  <c:v>0</c:v>
                </c:pt>
                <c:pt idx="653">
                  <c:v>9.9999999999909051E-3</c:v>
                </c:pt>
                <c:pt idx="654">
                  <c:v>1.999999999998181E-2</c:v>
                </c:pt>
                <c:pt idx="655">
                  <c:v>1.999999999998181E-2</c:v>
                </c:pt>
                <c:pt idx="656">
                  <c:v>0</c:v>
                </c:pt>
                <c:pt idx="657">
                  <c:v>0</c:v>
                </c:pt>
                <c:pt idx="658">
                  <c:v>9.9999999999909051E-3</c:v>
                </c:pt>
                <c:pt idx="659">
                  <c:v>9.9999999999909051E-3</c:v>
                </c:pt>
                <c:pt idx="660">
                  <c:v>1.999999999998181E-2</c:v>
                </c:pt>
                <c:pt idx="661">
                  <c:v>9.9999999999909051E-3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9.9999999999909051E-3</c:v>
                </c:pt>
                <c:pt idx="666">
                  <c:v>9.9999999999909051E-3</c:v>
                </c:pt>
                <c:pt idx="667">
                  <c:v>9.9999999999909051E-3</c:v>
                </c:pt>
                <c:pt idx="668">
                  <c:v>9.9999999999909051E-3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9.9999999999909051E-3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48-4CB6-9219-86E2BCCA920E}"/>
            </c:ext>
          </c:extLst>
        </c:ser>
        <c:ser>
          <c:idx val="1"/>
          <c:order val="1"/>
          <c:tx>
            <c:strRef>
              <c:f>Datos!$G$6</c:f>
              <c:strCache>
                <c:ptCount val="1"/>
                <c:pt idx="0">
                  <c:v>To / (°C)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Datos!$D$7:$D$684</c:f>
              <c:numCache>
                <c:formatCode>General</c:formatCode>
                <c:ptCount val="67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</c:numCache>
            </c:numRef>
          </c:xVal>
          <c:yVal>
            <c:numRef>
              <c:f>Datos!$G$7:$G$684</c:f>
              <c:numCache>
                <c:formatCode>0.00</c:formatCode>
                <c:ptCount val="678"/>
                <c:pt idx="0">
                  <c:v>0.13999999999998636</c:v>
                </c:pt>
                <c:pt idx="1">
                  <c:v>0.12999999999999545</c:v>
                </c:pt>
                <c:pt idx="2">
                  <c:v>0.12999999999999545</c:v>
                </c:pt>
                <c:pt idx="3">
                  <c:v>0.12999999999999545</c:v>
                </c:pt>
                <c:pt idx="4">
                  <c:v>0.12999999999999545</c:v>
                </c:pt>
                <c:pt idx="5">
                  <c:v>0.12999999999999545</c:v>
                </c:pt>
                <c:pt idx="6">
                  <c:v>0.12999999999999545</c:v>
                </c:pt>
                <c:pt idx="7">
                  <c:v>0.13999999999998636</c:v>
                </c:pt>
                <c:pt idx="8">
                  <c:v>0.12999999999999545</c:v>
                </c:pt>
                <c:pt idx="9">
                  <c:v>0.12999999999999545</c:v>
                </c:pt>
                <c:pt idx="10">
                  <c:v>0.12999999999999545</c:v>
                </c:pt>
                <c:pt idx="11">
                  <c:v>0.12999999999999545</c:v>
                </c:pt>
                <c:pt idx="12">
                  <c:v>0.12999999999999545</c:v>
                </c:pt>
                <c:pt idx="13">
                  <c:v>0.12000000000000455</c:v>
                </c:pt>
                <c:pt idx="14">
                  <c:v>0.12999999999999545</c:v>
                </c:pt>
                <c:pt idx="15">
                  <c:v>0.12999999999999545</c:v>
                </c:pt>
                <c:pt idx="16">
                  <c:v>0.12999999999999545</c:v>
                </c:pt>
                <c:pt idx="17">
                  <c:v>0.12999999999999545</c:v>
                </c:pt>
                <c:pt idx="18">
                  <c:v>0.12999999999999545</c:v>
                </c:pt>
                <c:pt idx="19">
                  <c:v>0.12999999999999545</c:v>
                </c:pt>
                <c:pt idx="20">
                  <c:v>0.13999999999998636</c:v>
                </c:pt>
                <c:pt idx="21">
                  <c:v>0.12000000000000455</c:v>
                </c:pt>
                <c:pt idx="22">
                  <c:v>0.12999999999999545</c:v>
                </c:pt>
                <c:pt idx="23">
                  <c:v>0.12999999999999545</c:v>
                </c:pt>
                <c:pt idx="24">
                  <c:v>0.12000000000000455</c:v>
                </c:pt>
                <c:pt idx="25">
                  <c:v>0.12999999999999545</c:v>
                </c:pt>
                <c:pt idx="26">
                  <c:v>0.13999999999998636</c:v>
                </c:pt>
                <c:pt idx="27">
                  <c:v>0.12999999999999545</c:v>
                </c:pt>
                <c:pt idx="28">
                  <c:v>0.12999999999999545</c:v>
                </c:pt>
                <c:pt idx="29">
                  <c:v>0.12999999999999545</c:v>
                </c:pt>
                <c:pt idx="30">
                  <c:v>0.13999999999998636</c:v>
                </c:pt>
                <c:pt idx="31">
                  <c:v>0.12999999999999545</c:v>
                </c:pt>
                <c:pt idx="32">
                  <c:v>0.12999999999999545</c:v>
                </c:pt>
                <c:pt idx="33">
                  <c:v>0.12999999999999545</c:v>
                </c:pt>
                <c:pt idx="34">
                  <c:v>0.12000000000000455</c:v>
                </c:pt>
                <c:pt idx="35">
                  <c:v>0.13999999999998636</c:v>
                </c:pt>
                <c:pt idx="36">
                  <c:v>0.12999999999999545</c:v>
                </c:pt>
                <c:pt idx="37">
                  <c:v>0.12999999999999545</c:v>
                </c:pt>
                <c:pt idx="38">
                  <c:v>0.12999999999999545</c:v>
                </c:pt>
                <c:pt idx="39">
                  <c:v>0.12999999999999545</c:v>
                </c:pt>
                <c:pt idx="40">
                  <c:v>0.12999999999999545</c:v>
                </c:pt>
                <c:pt idx="41">
                  <c:v>0.12999999999999545</c:v>
                </c:pt>
                <c:pt idx="42">
                  <c:v>0.13999999999998636</c:v>
                </c:pt>
                <c:pt idx="43">
                  <c:v>0.12999999999999545</c:v>
                </c:pt>
                <c:pt idx="44">
                  <c:v>0.12999999999999545</c:v>
                </c:pt>
                <c:pt idx="45">
                  <c:v>0.12999999999999545</c:v>
                </c:pt>
                <c:pt idx="46">
                  <c:v>0.12999999999999545</c:v>
                </c:pt>
                <c:pt idx="47">
                  <c:v>0.12999999999999545</c:v>
                </c:pt>
                <c:pt idx="48">
                  <c:v>0.12999999999999545</c:v>
                </c:pt>
                <c:pt idx="49">
                  <c:v>0.12999999999999545</c:v>
                </c:pt>
                <c:pt idx="50">
                  <c:v>0.12999999999999545</c:v>
                </c:pt>
                <c:pt idx="51">
                  <c:v>0.12999999999999545</c:v>
                </c:pt>
                <c:pt idx="52">
                  <c:v>0.12999999999999545</c:v>
                </c:pt>
                <c:pt idx="53">
                  <c:v>0.12999999999999545</c:v>
                </c:pt>
                <c:pt idx="54">
                  <c:v>0.12999999999999545</c:v>
                </c:pt>
                <c:pt idx="55">
                  <c:v>0.12999999999999545</c:v>
                </c:pt>
                <c:pt idx="56">
                  <c:v>0.12999999999999545</c:v>
                </c:pt>
                <c:pt idx="57">
                  <c:v>0.12999999999999545</c:v>
                </c:pt>
                <c:pt idx="58">
                  <c:v>0.12999999999999545</c:v>
                </c:pt>
                <c:pt idx="59">
                  <c:v>0.12999999999999545</c:v>
                </c:pt>
                <c:pt idx="60">
                  <c:v>0.12999999999999545</c:v>
                </c:pt>
                <c:pt idx="61">
                  <c:v>0.12999999999999545</c:v>
                </c:pt>
                <c:pt idx="62">
                  <c:v>25</c:v>
                </c:pt>
                <c:pt idx="63">
                  <c:v>25</c:v>
                </c:pt>
                <c:pt idx="64">
                  <c:v>24.990000000000009</c:v>
                </c:pt>
                <c:pt idx="65">
                  <c:v>24.990000000000009</c:v>
                </c:pt>
                <c:pt idx="66">
                  <c:v>25.009999999999991</c:v>
                </c:pt>
                <c:pt idx="67">
                  <c:v>25.009999999999991</c:v>
                </c:pt>
                <c:pt idx="68">
                  <c:v>25.009999999999991</c:v>
                </c:pt>
                <c:pt idx="69">
                  <c:v>25.009999999999991</c:v>
                </c:pt>
                <c:pt idx="70">
                  <c:v>25.009999999999991</c:v>
                </c:pt>
                <c:pt idx="71">
                  <c:v>25.009999999999991</c:v>
                </c:pt>
                <c:pt idx="72">
                  <c:v>24.990000000000009</c:v>
                </c:pt>
                <c:pt idx="73">
                  <c:v>24.990000000000009</c:v>
                </c:pt>
                <c:pt idx="74">
                  <c:v>25</c:v>
                </c:pt>
                <c:pt idx="75">
                  <c:v>25.009999999999991</c:v>
                </c:pt>
                <c:pt idx="76">
                  <c:v>25</c:v>
                </c:pt>
                <c:pt idx="77">
                  <c:v>25</c:v>
                </c:pt>
                <c:pt idx="78">
                  <c:v>25.009999999999991</c:v>
                </c:pt>
                <c:pt idx="79">
                  <c:v>25.009999999999991</c:v>
                </c:pt>
                <c:pt idx="80">
                  <c:v>25.009999999999991</c:v>
                </c:pt>
                <c:pt idx="81">
                  <c:v>25.009999999999991</c:v>
                </c:pt>
                <c:pt idx="82">
                  <c:v>25.009999999999991</c:v>
                </c:pt>
                <c:pt idx="83">
                  <c:v>24.949999999999989</c:v>
                </c:pt>
                <c:pt idx="84">
                  <c:v>24.939999999999998</c:v>
                </c:pt>
                <c:pt idx="85">
                  <c:v>24.949999999999989</c:v>
                </c:pt>
                <c:pt idx="86">
                  <c:v>24.949999999999989</c:v>
                </c:pt>
                <c:pt idx="87">
                  <c:v>24.939999999999998</c:v>
                </c:pt>
                <c:pt idx="88">
                  <c:v>24.939999999999998</c:v>
                </c:pt>
                <c:pt idx="89">
                  <c:v>24.939999999999998</c:v>
                </c:pt>
                <c:pt idx="90">
                  <c:v>24.939999999999998</c:v>
                </c:pt>
                <c:pt idx="91">
                  <c:v>24.939999999999998</c:v>
                </c:pt>
                <c:pt idx="92">
                  <c:v>24.939999999999998</c:v>
                </c:pt>
                <c:pt idx="93">
                  <c:v>24.930000000000007</c:v>
                </c:pt>
                <c:pt idx="94">
                  <c:v>24.949999999999989</c:v>
                </c:pt>
                <c:pt idx="95">
                  <c:v>24.939999999999998</c:v>
                </c:pt>
                <c:pt idx="96">
                  <c:v>24.939999999999998</c:v>
                </c:pt>
                <c:pt idx="97">
                  <c:v>24.939999999999998</c:v>
                </c:pt>
                <c:pt idx="98">
                  <c:v>24.930000000000007</c:v>
                </c:pt>
                <c:pt idx="99">
                  <c:v>24.939999999999998</c:v>
                </c:pt>
                <c:pt idx="100">
                  <c:v>24.939999999999998</c:v>
                </c:pt>
                <c:pt idx="101">
                  <c:v>24.939999999999998</c:v>
                </c:pt>
                <c:pt idx="102">
                  <c:v>24.939999999999998</c:v>
                </c:pt>
                <c:pt idx="103">
                  <c:v>24.939999999999998</c:v>
                </c:pt>
                <c:pt idx="104">
                  <c:v>24.939999999999998</c:v>
                </c:pt>
                <c:pt idx="105">
                  <c:v>24.939999999999998</c:v>
                </c:pt>
                <c:pt idx="106">
                  <c:v>24.939999999999998</c:v>
                </c:pt>
                <c:pt idx="107">
                  <c:v>24.939999999999998</c:v>
                </c:pt>
                <c:pt idx="108">
                  <c:v>24.939999999999998</c:v>
                </c:pt>
                <c:pt idx="109">
                  <c:v>24.939999999999998</c:v>
                </c:pt>
                <c:pt idx="110">
                  <c:v>24.930000000000007</c:v>
                </c:pt>
                <c:pt idx="111">
                  <c:v>24.939999999999998</c:v>
                </c:pt>
                <c:pt idx="112">
                  <c:v>24.939999999999998</c:v>
                </c:pt>
                <c:pt idx="113">
                  <c:v>24.939999999999998</c:v>
                </c:pt>
                <c:pt idx="114">
                  <c:v>24.939999999999998</c:v>
                </c:pt>
                <c:pt idx="115">
                  <c:v>24.930000000000007</c:v>
                </c:pt>
                <c:pt idx="116">
                  <c:v>24.930000000000007</c:v>
                </c:pt>
                <c:pt idx="117">
                  <c:v>24.930000000000007</c:v>
                </c:pt>
                <c:pt idx="118">
                  <c:v>24.939999999999998</c:v>
                </c:pt>
                <c:pt idx="119">
                  <c:v>24.930000000000007</c:v>
                </c:pt>
                <c:pt idx="120">
                  <c:v>34.840000000000032</c:v>
                </c:pt>
                <c:pt idx="121">
                  <c:v>34.850000000000023</c:v>
                </c:pt>
                <c:pt idx="122">
                  <c:v>34.850000000000023</c:v>
                </c:pt>
                <c:pt idx="123">
                  <c:v>34.850000000000023</c:v>
                </c:pt>
                <c:pt idx="124">
                  <c:v>34.850000000000023</c:v>
                </c:pt>
                <c:pt idx="125">
                  <c:v>34.840000000000032</c:v>
                </c:pt>
                <c:pt idx="126">
                  <c:v>34.850000000000023</c:v>
                </c:pt>
                <c:pt idx="127">
                  <c:v>34.850000000000023</c:v>
                </c:pt>
                <c:pt idx="128">
                  <c:v>34.850000000000023</c:v>
                </c:pt>
                <c:pt idx="129">
                  <c:v>34.850000000000023</c:v>
                </c:pt>
                <c:pt idx="130">
                  <c:v>34.840000000000032</c:v>
                </c:pt>
                <c:pt idx="131">
                  <c:v>34.850000000000023</c:v>
                </c:pt>
                <c:pt idx="132">
                  <c:v>34.850000000000023</c:v>
                </c:pt>
                <c:pt idx="133">
                  <c:v>34.850000000000023</c:v>
                </c:pt>
                <c:pt idx="134">
                  <c:v>34.850000000000023</c:v>
                </c:pt>
                <c:pt idx="135">
                  <c:v>34.850000000000023</c:v>
                </c:pt>
                <c:pt idx="136">
                  <c:v>34.840000000000032</c:v>
                </c:pt>
                <c:pt idx="137">
                  <c:v>34.850000000000023</c:v>
                </c:pt>
                <c:pt idx="138">
                  <c:v>34.840000000000032</c:v>
                </c:pt>
                <c:pt idx="139">
                  <c:v>34.840000000000032</c:v>
                </c:pt>
                <c:pt idx="140">
                  <c:v>34.850000000000023</c:v>
                </c:pt>
                <c:pt idx="141">
                  <c:v>34.850000000000023</c:v>
                </c:pt>
                <c:pt idx="142">
                  <c:v>34.850000000000023</c:v>
                </c:pt>
                <c:pt idx="143">
                  <c:v>34.850000000000023</c:v>
                </c:pt>
                <c:pt idx="144">
                  <c:v>34.850000000000023</c:v>
                </c:pt>
                <c:pt idx="145">
                  <c:v>34.850000000000023</c:v>
                </c:pt>
                <c:pt idx="146">
                  <c:v>34.850000000000023</c:v>
                </c:pt>
                <c:pt idx="147">
                  <c:v>34.850000000000023</c:v>
                </c:pt>
                <c:pt idx="148">
                  <c:v>34.850000000000023</c:v>
                </c:pt>
                <c:pt idx="149">
                  <c:v>34.850000000000023</c:v>
                </c:pt>
                <c:pt idx="150">
                  <c:v>34.860000000000014</c:v>
                </c:pt>
                <c:pt idx="151">
                  <c:v>34.850000000000023</c:v>
                </c:pt>
                <c:pt idx="152">
                  <c:v>34.850000000000023</c:v>
                </c:pt>
                <c:pt idx="153">
                  <c:v>34.850000000000023</c:v>
                </c:pt>
                <c:pt idx="154">
                  <c:v>34.840000000000032</c:v>
                </c:pt>
                <c:pt idx="155">
                  <c:v>34.850000000000023</c:v>
                </c:pt>
                <c:pt idx="156">
                  <c:v>34.850000000000023</c:v>
                </c:pt>
                <c:pt idx="157">
                  <c:v>34.840000000000032</c:v>
                </c:pt>
                <c:pt idx="158">
                  <c:v>34.850000000000023</c:v>
                </c:pt>
                <c:pt idx="159">
                  <c:v>34.850000000000023</c:v>
                </c:pt>
                <c:pt idx="160">
                  <c:v>34.850000000000023</c:v>
                </c:pt>
                <c:pt idx="161">
                  <c:v>34.840000000000032</c:v>
                </c:pt>
                <c:pt idx="162">
                  <c:v>34.850000000000023</c:v>
                </c:pt>
                <c:pt idx="163">
                  <c:v>34.850000000000023</c:v>
                </c:pt>
                <c:pt idx="164">
                  <c:v>34.850000000000023</c:v>
                </c:pt>
                <c:pt idx="165">
                  <c:v>34.840000000000032</c:v>
                </c:pt>
                <c:pt idx="166">
                  <c:v>34.850000000000023</c:v>
                </c:pt>
                <c:pt idx="167">
                  <c:v>34.850000000000023</c:v>
                </c:pt>
                <c:pt idx="168">
                  <c:v>34.840000000000032</c:v>
                </c:pt>
                <c:pt idx="169">
                  <c:v>34.840000000000032</c:v>
                </c:pt>
                <c:pt idx="170">
                  <c:v>34.850000000000023</c:v>
                </c:pt>
                <c:pt idx="171">
                  <c:v>34.850000000000023</c:v>
                </c:pt>
                <c:pt idx="172">
                  <c:v>34.850000000000023</c:v>
                </c:pt>
                <c:pt idx="173">
                  <c:v>34.850000000000023</c:v>
                </c:pt>
                <c:pt idx="174">
                  <c:v>34.850000000000023</c:v>
                </c:pt>
                <c:pt idx="175">
                  <c:v>34.840000000000032</c:v>
                </c:pt>
                <c:pt idx="176">
                  <c:v>34.840000000000032</c:v>
                </c:pt>
                <c:pt idx="177">
                  <c:v>34.840000000000032</c:v>
                </c:pt>
                <c:pt idx="178">
                  <c:v>34.850000000000023</c:v>
                </c:pt>
                <c:pt idx="179">
                  <c:v>34.850000000000023</c:v>
                </c:pt>
                <c:pt idx="180">
                  <c:v>34.840000000000032</c:v>
                </c:pt>
                <c:pt idx="181">
                  <c:v>34.840000000000032</c:v>
                </c:pt>
                <c:pt idx="182">
                  <c:v>34.850000000000023</c:v>
                </c:pt>
                <c:pt idx="183">
                  <c:v>34.850000000000023</c:v>
                </c:pt>
                <c:pt idx="184">
                  <c:v>34.840000000000032</c:v>
                </c:pt>
                <c:pt idx="185">
                  <c:v>34.850000000000023</c:v>
                </c:pt>
                <c:pt idx="186">
                  <c:v>34.850000000000023</c:v>
                </c:pt>
                <c:pt idx="187">
                  <c:v>34.850000000000023</c:v>
                </c:pt>
                <c:pt idx="188">
                  <c:v>34.850000000000023</c:v>
                </c:pt>
                <c:pt idx="189">
                  <c:v>34.850000000000023</c:v>
                </c:pt>
                <c:pt idx="190">
                  <c:v>34.850000000000023</c:v>
                </c:pt>
                <c:pt idx="191">
                  <c:v>34.850000000000023</c:v>
                </c:pt>
                <c:pt idx="192">
                  <c:v>34.850000000000023</c:v>
                </c:pt>
                <c:pt idx="193">
                  <c:v>34.840000000000032</c:v>
                </c:pt>
                <c:pt idx="194">
                  <c:v>34.850000000000023</c:v>
                </c:pt>
                <c:pt idx="195">
                  <c:v>34.850000000000023</c:v>
                </c:pt>
                <c:pt idx="196">
                  <c:v>34.840000000000032</c:v>
                </c:pt>
                <c:pt idx="197">
                  <c:v>34.850000000000023</c:v>
                </c:pt>
                <c:pt idx="198">
                  <c:v>34.850000000000023</c:v>
                </c:pt>
                <c:pt idx="199">
                  <c:v>34.850000000000023</c:v>
                </c:pt>
                <c:pt idx="200">
                  <c:v>34.840000000000032</c:v>
                </c:pt>
                <c:pt idx="201">
                  <c:v>34.840000000000032</c:v>
                </c:pt>
                <c:pt idx="202">
                  <c:v>34.840000000000032</c:v>
                </c:pt>
                <c:pt idx="203">
                  <c:v>34.840000000000032</c:v>
                </c:pt>
                <c:pt idx="204">
                  <c:v>34.840000000000032</c:v>
                </c:pt>
                <c:pt idx="205">
                  <c:v>34.850000000000023</c:v>
                </c:pt>
                <c:pt idx="206">
                  <c:v>34.850000000000023</c:v>
                </c:pt>
                <c:pt idx="207">
                  <c:v>34.840000000000032</c:v>
                </c:pt>
                <c:pt idx="208">
                  <c:v>34.840000000000032</c:v>
                </c:pt>
                <c:pt idx="209">
                  <c:v>34.840000000000032</c:v>
                </c:pt>
                <c:pt idx="210">
                  <c:v>34.840000000000032</c:v>
                </c:pt>
                <c:pt idx="211">
                  <c:v>34.840000000000032</c:v>
                </c:pt>
                <c:pt idx="212">
                  <c:v>34.850000000000023</c:v>
                </c:pt>
                <c:pt idx="213">
                  <c:v>34.840000000000032</c:v>
                </c:pt>
                <c:pt idx="214">
                  <c:v>34.850000000000023</c:v>
                </c:pt>
                <c:pt idx="215">
                  <c:v>34.840000000000032</c:v>
                </c:pt>
                <c:pt idx="216">
                  <c:v>34.840000000000032</c:v>
                </c:pt>
                <c:pt idx="217">
                  <c:v>34.840000000000032</c:v>
                </c:pt>
                <c:pt idx="218">
                  <c:v>34.840000000000032</c:v>
                </c:pt>
                <c:pt idx="219">
                  <c:v>34.850000000000023</c:v>
                </c:pt>
                <c:pt idx="220">
                  <c:v>34.840000000000032</c:v>
                </c:pt>
                <c:pt idx="221">
                  <c:v>34.850000000000023</c:v>
                </c:pt>
                <c:pt idx="222">
                  <c:v>34.840000000000032</c:v>
                </c:pt>
                <c:pt idx="223">
                  <c:v>34.840000000000032</c:v>
                </c:pt>
                <c:pt idx="224">
                  <c:v>34.840000000000032</c:v>
                </c:pt>
                <c:pt idx="225">
                  <c:v>34.850000000000023</c:v>
                </c:pt>
                <c:pt idx="226">
                  <c:v>34.840000000000032</c:v>
                </c:pt>
                <c:pt idx="227">
                  <c:v>34.840000000000032</c:v>
                </c:pt>
                <c:pt idx="228">
                  <c:v>34.850000000000023</c:v>
                </c:pt>
                <c:pt idx="229">
                  <c:v>34.840000000000032</c:v>
                </c:pt>
                <c:pt idx="230">
                  <c:v>34.840000000000032</c:v>
                </c:pt>
                <c:pt idx="231">
                  <c:v>34.840000000000032</c:v>
                </c:pt>
                <c:pt idx="232">
                  <c:v>34.840000000000032</c:v>
                </c:pt>
                <c:pt idx="233">
                  <c:v>34.840000000000032</c:v>
                </c:pt>
                <c:pt idx="234">
                  <c:v>34.840000000000032</c:v>
                </c:pt>
                <c:pt idx="235">
                  <c:v>34.840000000000032</c:v>
                </c:pt>
                <c:pt idx="236">
                  <c:v>34.840000000000032</c:v>
                </c:pt>
                <c:pt idx="237">
                  <c:v>34.840000000000032</c:v>
                </c:pt>
                <c:pt idx="238">
                  <c:v>34.850000000000023</c:v>
                </c:pt>
                <c:pt idx="239">
                  <c:v>34.840000000000032</c:v>
                </c:pt>
                <c:pt idx="240">
                  <c:v>34.840000000000032</c:v>
                </c:pt>
                <c:pt idx="241">
                  <c:v>34.840000000000032</c:v>
                </c:pt>
                <c:pt idx="242">
                  <c:v>34.840000000000032</c:v>
                </c:pt>
                <c:pt idx="243">
                  <c:v>34.840000000000032</c:v>
                </c:pt>
                <c:pt idx="244">
                  <c:v>10.25</c:v>
                </c:pt>
                <c:pt idx="245">
                  <c:v>10.240000000000009</c:v>
                </c:pt>
                <c:pt idx="246">
                  <c:v>10.240000000000009</c:v>
                </c:pt>
                <c:pt idx="247">
                  <c:v>10.240000000000009</c:v>
                </c:pt>
                <c:pt idx="248">
                  <c:v>10.240000000000009</c:v>
                </c:pt>
                <c:pt idx="249">
                  <c:v>10.240000000000009</c:v>
                </c:pt>
                <c:pt idx="250">
                  <c:v>10.240000000000009</c:v>
                </c:pt>
                <c:pt idx="251">
                  <c:v>10.230000000000018</c:v>
                </c:pt>
                <c:pt idx="252">
                  <c:v>10.230000000000018</c:v>
                </c:pt>
                <c:pt idx="253">
                  <c:v>10.230000000000018</c:v>
                </c:pt>
                <c:pt idx="254">
                  <c:v>10.230000000000018</c:v>
                </c:pt>
                <c:pt idx="255">
                  <c:v>10.240000000000009</c:v>
                </c:pt>
                <c:pt idx="256">
                  <c:v>10.220000000000027</c:v>
                </c:pt>
                <c:pt idx="257">
                  <c:v>10.230000000000018</c:v>
                </c:pt>
                <c:pt idx="258">
                  <c:v>10.230000000000018</c:v>
                </c:pt>
                <c:pt idx="259">
                  <c:v>10.220000000000027</c:v>
                </c:pt>
                <c:pt idx="260">
                  <c:v>10.240000000000009</c:v>
                </c:pt>
                <c:pt idx="261">
                  <c:v>10.240000000000009</c:v>
                </c:pt>
                <c:pt idx="262">
                  <c:v>10.240000000000009</c:v>
                </c:pt>
                <c:pt idx="263">
                  <c:v>10.240000000000009</c:v>
                </c:pt>
                <c:pt idx="264">
                  <c:v>10.230000000000018</c:v>
                </c:pt>
                <c:pt idx="265">
                  <c:v>10.230000000000018</c:v>
                </c:pt>
                <c:pt idx="266">
                  <c:v>10.230000000000018</c:v>
                </c:pt>
                <c:pt idx="267">
                  <c:v>10.230000000000018</c:v>
                </c:pt>
                <c:pt idx="268">
                  <c:v>10.220000000000027</c:v>
                </c:pt>
                <c:pt idx="269">
                  <c:v>10.230000000000018</c:v>
                </c:pt>
                <c:pt idx="270">
                  <c:v>10.230000000000018</c:v>
                </c:pt>
                <c:pt idx="271">
                  <c:v>10.220000000000027</c:v>
                </c:pt>
                <c:pt idx="272">
                  <c:v>10.240000000000009</c:v>
                </c:pt>
                <c:pt idx="273">
                  <c:v>10.220000000000027</c:v>
                </c:pt>
                <c:pt idx="274">
                  <c:v>10.230000000000018</c:v>
                </c:pt>
                <c:pt idx="275">
                  <c:v>10.230000000000018</c:v>
                </c:pt>
                <c:pt idx="276">
                  <c:v>10.230000000000018</c:v>
                </c:pt>
                <c:pt idx="277">
                  <c:v>15.29000000000002</c:v>
                </c:pt>
                <c:pt idx="278">
                  <c:v>15.269999999999982</c:v>
                </c:pt>
                <c:pt idx="279">
                  <c:v>15.279999999999973</c:v>
                </c:pt>
                <c:pt idx="280">
                  <c:v>15.269999999999982</c:v>
                </c:pt>
                <c:pt idx="281">
                  <c:v>15.300000000000011</c:v>
                </c:pt>
                <c:pt idx="282">
                  <c:v>15.319999999999993</c:v>
                </c:pt>
                <c:pt idx="283">
                  <c:v>15.310000000000002</c:v>
                </c:pt>
                <c:pt idx="284">
                  <c:v>15.300000000000011</c:v>
                </c:pt>
                <c:pt idx="285">
                  <c:v>15.279999999999973</c:v>
                </c:pt>
                <c:pt idx="286">
                  <c:v>15.300000000000011</c:v>
                </c:pt>
                <c:pt idx="287">
                  <c:v>15.300000000000011</c:v>
                </c:pt>
                <c:pt idx="288">
                  <c:v>15.279999999999973</c:v>
                </c:pt>
                <c:pt idx="289">
                  <c:v>15.300000000000011</c:v>
                </c:pt>
                <c:pt idx="290">
                  <c:v>15.279999999999973</c:v>
                </c:pt>
                <c:pt idx="291">
                  <c:v>15.310000000000002</c:v>
                </c:pt>
                <c:pt idx="292">
                  <c:v>15.310000000000002</c:v>
                </c:pt>
                <c:pt idx="293">
                  <c:v>15.29000000000002</c:v>
                </c:pt>
                <c:pt idx="294">
                  <c:v>15.29000000000002</c:v>
                </c:pt>
                <c:pt idx="295">
                  <c:v>15.25</c:v>
                </c:pt>
                <c:pt idx="296">
                  <c:v>15.269999999999982</c:v>
                </c:pt>
                <c:pt idx="297">
                  <c:v>15.269999999999982</c:v>
                </c:pt>
                <c:pt idx="298">
                  <c:v>15.310000000000002</c:v>
                </c:pt>
                <c:pt idx="299">
                  <c:v>15.29000000000002</c:v>
                </c:pt>
                <c:pt idx="300">
                  <c:v>15.300000000000011</c:v>
                </c:pt>
                <c:pt idx="301">
                  <c:v>15.319999999999993</c:v>
                </c:pt>
                <c:pt idx="302">
                  <c:v>15.269999999999982</c:v>
                </c:pt>
                <c:pt idx="303">
                  <c:v>15.29000000000002</c:v>
                </c:pt>
                <c:pt idx="304">
                  <c:v>15.300000000000011</c:v>
                </c:pt>
                <c:pt idx="305">
                  <c:v>15.300000000000011</c:v>
                </c:pt>
                <c:pt idx="306">
                  <c:v>15.300000000000011</c:v>
                </c:pt>
                <c:pt idx="307">
                  <c:v>15.269999999999982</c:v>
                </c:pt>
                <c:pt idx="308">
                  <c:v>15.29000000000002</c:v>
                </c:pt>
                <c:pt idx="309">
                  <c:v>15.310000000000002</c:v>
                </c:pt>
                <c:pt idx="310">
                  <c:v>15.310000000000002</c:v>
                </c:pt>
                <c:pt idx="311">
                  <c:v>15.300000000000011</c:v>
                </c:pt>
                <c:pt idx="312">
                  <c:v>15.269999999999982</c:v>
                </c:pt>
                <c:pt idx="313">
                  <c:v>15.29000000000002</c:v>
                </c:pt>
                <c:pt idx="314">
                  <c:v>15.279999999999973</c:v>
                </c:pt>
                <c:pt idx="315">
                  <c:v>15.300000000000011</c:v>
                </c:pt>
                <c:pt idx="316">
                  <c:v>15.279999999999973</c:v>
                </c:pt>
                <c:pt idx="317">
                  <c:v>15.29000000000002</c:v>
                </c:pt>
                <c:pt idx="318">
                  <c:v>15.300000000000011</c:v>
                </c:pt>
                <c:pt idx="319">
                  <c:v>15.279999999999973</c:v>
                </c:pt>
                <c:pt idx="320">
                  <c:v>15.310000000000002</c:v>
                </c:pt>
                <c:pt idx="321">
                  <c:v>15.279999999999973</c:v>
                </c:pt>
                <c:pt idx="322">
                  <c:v>15.319999999999993</c:v>
                </c:pt>
                <c:pt idx="323">
                  <c:v>15.300000000000011</c:v>
                </c:pt>
                <c:pt idx="324">
                  <c:v>15.329999999999984</c:v>
                </c:pt>
                <c:pt idx="325">
                  <c:v>15.300000000000011</c:v>
                </c:pt>
                <c:pt idx="326">
                  <c:v>15.319999999999993</c:v>
                </c:pt>
                <c:pt idx="327">
                  <c:v>15.300000000000011</c:v>
                </c:pt>
                <c:pt idx="328">
                  <c:v>15.319999999999993</c:v>
                </c:pt>
                <c:pt idx="329">
                  <c:v>15.29000000000002</c:v>
                </c:pt>
                <c:pt idx="330">
                  <c:v>15.319999999999993</c:v>
                </c:pt>
                <c:pt idx="331">
                  <c:v>15.319999999999993</c:v>
                </c:pt>
                <c:pt idx="332">
                  <c:v>15.319999999999993</c:v>
                </c:pt>
                <c:pt idx="333">
                  <c:v>15.300000000000011</c:v>
                </c:pt>
                <c:pt idx="334">
                  <c:v>15.310000000000002</c:v>
                </c:pt>
                <c:pt idx="335">
                  <c:v>15.319999999999993</c:v>
                </c:pt>
                <c:pt idx="336">
                  <c:v>15.300000000000011</c:v>
                </c:pt>
                <c:pt idx="337">
                  <c:v>15.310000000000002</c:v>
                </c:pt>
                <c:pt idx="338">
                  <c:v>15.269999999999982</c:v>
                </c:pt>
                <c:pt idx="339">
                  <c:v>15.300000000000011</c:v>
                </c:pt>
                <c:pt idx="340">
                  <c:v>15.310000000000002</c:v>
                </c:pt>
                <c:pt idx="341">
                  <c:v>15.300000000000011</c:v>
                </c:pt>
                <c:pt idx="342">
                  <c:v>15.269999999999982</c:v>
                </c:pt>
                <c:pt idx="343">
                  <c:v>15.29000000000002</c:v>
                </c:pt>
                <c:pt idx="344">
                  <c:v>15.300000000000011</c:v>
                </c:pt>
                <c:pt idx="345">
                  <c:v>15.29000000000002</c:v>
                </c:pt>
                <c:pt idx="346">
                  <c:v>15.319999999999993</c:v>
                </c:pt>
                <c:pt idx="347">
                  <c:v>15.279999999999973</c:v>
                </c:pt>
                <c:pt idx="348">
                  <c:v>15.300000000000011</c:v>
                </c:pt>
                <c:pt idx="349">
                  <c:v>15.310000000000002</c:v>
                </c:pt>
                <c:pt idx="350">
                  <c:v>15.329999999999984</c:v>
                </c:pt>
                <c:pt idx="351">
                  <c:v>15.29000000000002</c:v>
                </c:pt>
                <c:pt idx="352">
                  <c:v>15.300000000000011</c:v>
                </c:pt>
                <c:pt idx="353">
                  <c:v>15.310000000000002</c:v>
                </c:pt>
                <c:pt idx="354">
                  <c:v>15.29000000000002</c:v>
                </c:pt>
                <c:pt idx="355">
                  <c:v>15.300000000000011</c:v>
                </c:pt>
                <c:pt idx="356">
                  <c:v>15.269999999999982</c:v>
                </c:pt>
                <c:pt idx="357">
                  <c:v>15.300000000000011</c:v>
                </c:pt>
                <c:pt idx="358">
                  <c:v>15.29000000000002</c:v>
                </c:pt>
                <c:pt idx="359">
                  <c:v>15.319999999999993</c:v>
                </c:pt>
                <c:pt idx="360">
                  <c:v>15.319999999999993</c:v>
                </c:pt>
                <c:pt idx="361">
                  <c:v>15.29000000000002</c:v>
                </c:pt>
                <c:pt idx="362">
                  <c:v>15.29000000000002</c:v>
                </c:pt>
                <c:pt idx="363">
                  <c:v>15.279999999999973</c:v>
                </c:pt>
                <c:pt idx="364">
                  <c:v>15.29000000000002</c:v>
                </c:pt>
                <c:pt idx="365">
                  <c:v>15.29000000000002</c:v>
                </c:pt>
                <c:pt idx="366">
                  <c:v>15.259999999999991</c:v>
                </c:pt>
                <c:pt idx="367">
                  <c:v>15.279999999999973</c:v>
                </c:pt>
                <c:pt idx="368">
                  <c:v>15.25</c:v>
                </c:pt>
                <c:pt idx="369">
                  <c:v>15.300000000000011</c:v>
                </c:pt>
                <c:pt idx="370">
                  <c:v>15.29000000000002</c:v>
                </c:pt>
                <c:pt idx="371">
                  <c:v>15.300000000000011</c:v>
                </c:pt>
                <c:pt idx="372">
                  <c:v>15.279999999999973</c:v>
                </c:pt>
                <c:pt idx="373">
                  <c:v>15.310000000000002</c:v>
                </c:pt>
                <c:pt idx="374">
                  <c:v>15.300000000000011</c:v>
                </c:pt>
                <c:pt idx="375">
                  <c:v>15.29000000000002</c:v>
                </c:pt>
                <c:pt idx="376">
                  <c:v>15.300000000000011</c:v>
                </c:pt>
                <c:pt idx="377">
                  <c:v>15.279999999999973</c:v>
                </c:pt>
                <c:pt idx="378">
                  <c:v>15.29000000000002</c:v>
                </c:pt>
                <c:pt idx="379">
                  <c:v>15.269999999999982</c:v>
                </c:pt>
                <c:pt idx="380">
                  <c:v>15.279999999999973</c:v>
                </c:pt>
                <c:pt idx="381">
                  <c:v>15.279999999999973</c:v>
                </c:pt>
                <c:pt idx="382">
                  <c:v>15.29000000000002</c:v>
                </c:pt>
                <c:pt idx="383">
                  <c:v>15.29000000000002</c:v>
                </c:pt>
                <c:pt idx="384">
                  <c:v>15.269999999999982</c:v>
                </c:pt>
                <c:pt idx="385">
                  <c:v>15.269999999999982</c:v>
                </c:pt>
                <c:pt idx="386">
                  <c:v>15.269999999999982</c:v>
                </c:pt>
                <c:pt idx="387">
                  <c:v>15.279999999999973</c:v>
                </c:pt>
                <c:pt idx="388">
                  <c:v>15.269999999999982</c:v>
                </c:pt>
                <c:pt idx="389">
                  <c:v>15.25</c:v>
                </c:pt>
                <c:pt idx="390">
                  <c:v>15.259999999999991</c:v>
                </c:pt>
                <c:pt idx="391">
                  <c:v>15.279999999999973</c:v>
                </c:pt>
                <c:pt idx="392">
                  <c:v>15.300000000000011</c:v>
                </c:pt>
                <c:pt idx="393">
                  <c:v>15.279999999999973</c:v>
                </c:pt>
                <c:pt idx="394">
                  <c:v>15.29000000000002</c:v>
                </c:pt>
                <c:pt idx="395">
                  <c:v>15.279999999999973</c:v>
                </c:pt>
                <c:pt idx="396">
                  <c:v>15.29000000000002</c:v>
                </c:pt>
                <c:pt idx="397">
                  <c:v>15.259999999999991</c:v>
                </c:pt>
                <c:pt idx="398">
                  <c:v>15.279999999999973</c:v>
                </c:pt>
                <c:pt idx="399">
                  <c:v>15.269999999999982</c:v>
                </c:pt>
                <c:pt idx="400">
                  <c:v>15.29000000000002</c:v>
                </c:pt>
                <c:pt idx="401">
                  <c:v>15.29000000000002</c:v>
                </c:pt>
                <c:pt idx="402">
                  <c:v>15.259999999999991</c:v>
                </c:pt>
                <c:pt idx="403">
                  <c:v>15.29000000000002</c:v>
                </c:pt>
                <c:pt idx="404">
                  <c:v>15.269999999999982</c:v>
                </c:pt>
                <c:pt idx="405">
                  <c:v>15.310000000000002</c:v>
                </c:pt>
                <c:pt idx="406">
                  <c:v>15.310000000000002</c:v>
                </c:pt>
                <c:pt idx="407">
                  <c:v>15.300000000000011</c:v>
                </c:pt>
                <c:pt idx="408">
                  <c:v>15.29000000000002</c:v>
                </c:pt>
                <c:pt idx="409">
                  <c:v>15.279999999999973</c:v>
                </c:pt>
                <c:pt idx="410">
                  <c:v>15.279999999999973</c:v>
                </c:pt>
                <c:pt idx="411">
                  <c:v>15.279999999999973</c:v>
                </c:pt>
                <c:pt idx="412">
                  <c:v>15.310000000000002</c:v>
                </c:pt>
                <c:pt idx="413">
                  <c:v>15.279999999999973</c:v>
                </c:pt>
                <c:pt idx="414">
                  <c:v>15.300000000000011</c:v>
                </c:pt>
                <c:pt idx="415">
                  <c:v>15.29000000000002</c:v>
                </c:pt>
                <c:pt idx="416">
                  <c:v>15.300000000000011</c:v>
                </c:pt>
                <c:pt idx="417">
                  <c:v>15.29000000000002</c:v>
                </c:pt>
                <c:pt idx="418">
                  <c:v>15.269999999999982</c:v>
                </c:pt>
                <c:pt idx="419">
                  <c:v>15.279999999999973</c:v>
                </c:pt>
                <c:pt idx="420">
                  <c:v>15.279999999999973</c:v>
                </c:pt>
                <c:pt idx="421">
                  <c:v>15.300000000000011</c:v>
                </c:pt>
                <c:pt idx="422">
                  <c:v>15.29000000000002</c:v>
                </c:pt>
                <c:pt idx="423">
                  <c:v>15.279999999999973</c:v>
                </c:pt>
                <c:pt idx="424">
                  <c:v>15.29000000000002</c:v>
                </c:pt>
                <c:pt idx="425">
                  <c:v>15.259999999999991</c:v>
                </c:pt>
                <c:pt idx="426">
                  <c:v>15.29000000000002</c:v>
                </c:pt>
                <c:pt idx="427">
                  <c:v>15.269999999999982</c:v>
                </c:pt>
                <c:pt idx="428">
                  <c:v>15.300000000000011</c:v>
                </c:pt>
                <c:pt idx="429">
                  <c:v>15.29000000000002</c:v>
                </c:pt>
                <c:pt idx="430">
                  <c:v>15.300000000000011</c:v>
                </c:pt>
                <c:pt idx="431">
                  <c:v>15.29000000000002</c:v>
                </c:pt>
                <c:pt idx="432">
                  <c:v>15.29000000000002</c:v>
                </c:pt>
                <c:pt idx="433">
                  <c:v>15.29000000000002</c:v>
                </c:pt>
                <c:pt idx="434">
                  <c:v>15.29000000000002</c:v>
                </c:pt>
                <c:pt idx="435">
                  <c:v>15.310000000000002</c:v>
                </c:pt>
                <c:pt idx="436">
                  <c:v>15.310000000000002</c:v>
                </c:pt>
                <c:pt idx="437">
                  <c:v>25.329999999999984</c:v>
                </c:pt>
                <c:pt idx="438">
                  <c:v>25.310000000000002</c:v>
                </c:pt>
                <c:pt idx="439">
                  <c:v>25.310000000000002</c:v>
                </c:pt>
                <c:pt idx="440">
                  <c:v>25.310000000000002</c:v>
                </c:pt>
                <c:pt idx="441">
                  <c:v>25.329999999999984</c:v>
                </c:pt>
                <c:pt idx="442">
                  <c:v>25.319999999999993</c:v>
                </c:pt>
                <c:pt idx="443">
                  <c:v>25.310000000000002</c:v>
                </c:pt>
                <c:pt idx="444">
                  <c:v>25.329999999999984</c:v>
                </c:pt>
                <c:pt idx="445">
                  <c:v>25.329999999999984</c:v>
                </c:pt>
                <c:pt idx="446">
                  <c:v>25.310000000000002</c:v>
                </c:pt>
                <c:pt idx="447">
                  <c:v>25.319999999999993</c:v>
                </c:pt>
                <c:pt idx="448">
                  <c:v>25.310000000000002</c:v>
                </c:pt>
                <c:pt idx="449">
                  <c:v>25.319999999999993</c:v>
                </c:pt>
                <c:pt idx="450">
                  <c:v>25.300000000000011</c:v>
                </c:pt>
                <c:pt idx="451">
                  <c:v>25.319999999999993</c:v>
                </c:pt>
                <c:pt idx="452">
                  <c:v>25.310000000000002</c:v>
                </c:pt>
                <c:pt idx="453">
                  <c:v>25.319999999999993</c:v>
                </c:pt>
                <c:pt idx="454">
                  <c:v>25.329999999999984</c:v>
                </c:pt>
                <c:pt idx="455">
                  <c:v>25.319999999999993</c:v>
                </c:pt>
                <c:pt idx="456">
                  <c:v>25.310000000000002</c:v>
                </c:pt>
                <c:pt idx="457">
                  <c:v>25.319999999999993</c:v>
                </c:pt>
                <c:pt idx="458">
                  <c:v>25.319999999999993</c:v>
                </c:pt>
                <c:pt idx="459">
                  <c:v>25.329999999999984</c:v>
                </c:pt>
                <c:pt idx="460">
                  <c:v>25.310000000000002</c:v>
                </c:pt>
                <c:pt idx="461">
                  <c:v>25.319999999999993</c:v>
                </c:pt>
                <c:pt idx="462">
                  <c:v>25.329999999999984</c:v>
                </c:pt>
                <c:pt idx="463">
                  <c:v>39.779999999999973</c:v>
                </c:pt>
                <c:pt idx="464">
                  <c:v>39.81</c:v>
                </c:pt>
                <c:pt idx="465">
                  <c:v>39.800000000000011</c:v>
                </c:pt>
                <c:pt idx="466">
                  <c:v>39.769999999999982</c:v>
                </c:pt>
                <c:pt idx="467">
                  <c:v>39.779999999999973</c:v>
                </c:pt>
                <c:pt idx="468">
                  <c:v>39.819999999999993</c:v>
                </c:pt>
                <c:pt idx="469">
                  <c:v>39.819999999999993</c:v>
                </c:pt>
                <c:pt idx="470">
                  <c:v>39.81</c:v>
                </c:pt>
                <c:pt idx="471">
                  <c:v>39.769999999999982</c:v>
                </c:pt>
                <c:pt idx="472">
                  <c:v>39.769999999999982</c:v>
                </c:pt>
                <c:pt idx="473">
                  <c:v>39.769999999999982</c:v>
                </c:pt>
                <c:pt idx="474">
                  <c:v>39.79000000000002</c:v>
                </c:pt>
                <c:pt idx="475">
                  <c:v>39.829999999999984</c:v>
                </c:pt>
                <c:pt idx="476">
                  <c:v>39.819999999999993</c:v>
                </c:pt>
                <c:pt idx="477">
                  <c:v>39.800000000000011</c:v>
                </c:pt>
                <c:pt idx="478">
                  <c:v>39.81</c:v>
                </c:pt>
                <c:pt idx="479">
                  <c:v>39.819999999999993</c:v>
                </c:pt>
                <c:pt idx="480">
                  <c:v>39.819999999999993</c:v>
                </c:pt>
                <c:pt idx="481">
                  <c:v>39.79000000000002</c:v>
                </c:pt>
                <c:pt idx="482">
                  <c:v>39.779999999999973</c:v>
                </c:pt>
                <c:pt idx="483">
                  <c:v>39.800000000000011</c:v>
                </c:pt>
                <c:pt idx="484">
                  <c:v>39.819999999999993</c:v>
                </c:pt>
                <c:pt idx="485">
                  <c:v>39.819999999999993</c:v>
                </c:pt>
                <c:pt idx="486">
                  <c:v>39.769999999999982</c:v>
                </c:pt>
                <c:pt idx="487">
                  <c:v>39.769999999999982</c:v>
                </c:pt>
                <c:pt idx="488">
                  <c:v>39.81</c:v>
                </c:pt>
                <c:pt idx="489">
                  <c:v>39.81</c:v>
                </c:pt>
                <c:pt idx="490">
                  <c:v>39.79000000000002</c:v>
                </c:pt>
                <c:pt idx="491">
                  <c:v>39.779999999999973</c:v>
                </c:pt>
                <c:pt idx="492">
                  <c:v>39.81</c:v>
                </c:pt>
                <c:pt idx="493">
                  <c:v>39.819999999999993</c:v>
                </c:pt>
                <c:pt idx="494">
                  <c:v>39.800000000000011</c:v>
                </c:pt>
                <c:pt idx="495">
                  <c:v>39.79000000000002</c:v>
                </c:pt>
                <c:pt idx="496">
                  <c:v>39.769999999999982</c:v>
                </c:pt>
                <c:pt idx="497">
                  <c:v>39.779999999999973</c:v>
                </c:pt>
                <c:pt idx="498">
                  <c:v>39.829999999999984</c:v>
                </c:pt>
                <c:pt idx="499">
                  <c:v>39.860000000000014</c:v>
                </c:pt>
                <c:pt idx="500">
                  <c:v>39.850000000000023</c:v>
                </c:pt>
                <c:pt idx="501">
                  <c:v>39.800000000000011</c:v>
                </c:pt>
                <c:pt idx="502">
                  <c:v>39.79000000000002</c:v>
                </c:pt>
                <c:pt idx="503">
                  <c:v>39.79000000000002</c:v>
                </c:pt>
                <c:pt idx="504">
                  <c:v>39.779999999999973</c:v>
                </c:pt>
                <c:pt idx="505">
                  <c:v>39.79000000000002</c:v>
                </c:pt>
                <c:pt idx="506">
                  <c:v>39.81</c:v>
                </c:pt>
                <c:pt idx="507">
                  <c:v>39.81</c:v>
                </c:pt>
                <c:pt idx="508">
                  <c:v>39.79000000000002</c:v>
                </c:pt>
                <c:pt idx="509">
                  <c:v>39.779999999999973</c:v>
                </c:pt>
                <c:pt idx="510">
                  <c:v>39.779999999999973</c:v>
                </c:pt>
                <c:pt idx="511">
                  <c:v>39.769999999999982</c:v>
                </c:pt>
                <c:pt idx="512">
                  <c:v>39.779999999999973</c:v>
                </c:pt>
                <c:pt idx="513">
                  <c:v>39.819999999999993</c:v>
                </c:pt>
                <c:pt idx="514">
                  <c:v>39.819999999999993</c:v>
                </c:pt>
                <c:pt idx="515">
                  <c:v>39.79000000000002</c:v>
                </c:pt>
                <c:pt idx="516">
                  <c:v>39.779999999999973</c:v>
                </c:pt>
                <c:pt idx="517">
                  <c:v>39.779999999999973</c:v>
                </c:pt>
                <c:pt idx="518">
                  <c:v>39.779999999999973</c:v>
                </c:pt>
                <c:pt idx="519">
                  <c:v>39.779999999999973</c:v>
                </c:pt>
                <c:pt idx="520">
                  <c:v>39.79000000000002</c:v>
                </c:pt>
                <c:pt idx="521">
                  <c:v>39.79000000000002</c:v>
                </c:pt>
                <c:pt idx="522">
                  <c:v>39.769999999999982</c:v>
                </c:pt>
                <c:pt idx="523">
                  <c:v>39.779999999999973</c:v>
                </c:pt>
                <c:pt idx="524">
                  <c:v>39.769999999999982</c:v>
                </c:pt>
                <c:pt idx="525">
                  <c:v>39.79000000000002</c:v>
                </c:pt>
                <c:pt idx="526">
                  <c:v>39.800000000000011</c:v>
                </c:pt>
                <c:pt idx="527">
                  <c:v>39.800000000000011</c:v>
                </c:pt>
                <c:pt idx="528">
                  <c:v>39.769999999999982</c:v>
                </c:pt>
                <c:pt idx="529">
                  <c:v>39.769999999999982</c:v>
                </c:pt>
                <c:pt idx="530">
                  <c:v>39.81</c:v>
                </c:pt>
                <c:pt idx="531">
                  <c:v>39.819999999999993</c:v>
                </c:pt>
                <c:pt idx="532">
                  <c:v>39.800000000000011</c:v>
                </c:pt>
                <c:pt idx="533">
                  <c:v>39.779999999999973</c:v>
                </c:pt>
                <c:pt idx="534">
                  <c:v>39.779999999999973</c:v>
                </c:pt>
                <c:pt idx="535">
                  <c:v>39.779999999999973</c:v>
                </c:pt>
                <c:pt idx="536">
                  <c:v>39.819999999999993</c:v>
                </c:pt>
                <c:pt idx="537">
                  <c:v>39.819999999999993</c:v>
                </c:pt>
                <c:pt idx="538">
                  <c:v>39.819999999999993</c:v>
                </c:pt>
                <c:pt idx="539">
                  <c:v>39.81</c:v>
                </c:pt>
                <c:pt idx="540">
                  <c:v>39.79000000000002</c:v>
                </c:pt>
                <c:pt idx="541">
                  <c:v>39.779999999999973</c:v>
                </c:pt>
                <c:pt idx="542">
                  <c:v>39.779999999999973</c:v>
                </c:pt>
                <c:pt idx="543">
                  <c:v>39.779999999999973</c:v>
                </c:pt>
                <c:pt idx="544">
                  <c:v>39.779999999999973</c:v>
                </c:pt>
                <c:pt idx="545">
                  <c:v>39.79000000000002</c:v>
                </c:pt>
                <c:pt idx="546">
                  <c:v>39.79000000000002</c:v>
                </c:pt>
                <c:pt idx="547">
                  <c:v>39.759999999999991</c:v>
                </c:pt>
                <c:pt idx="548">
                  <c:v>39.779999999999973</c:v>
                </c:pt>
                <c:pt idx="549">
                  <c:v>39.829999999999984</c:v>
                </c:pt>
                <c:pt idx="550">
                  <c:v>39.829999999999984</c:v>
                </c:pt>
                <c:pt idx="551">
                  <c:v>39.81</c:v>
                </c:pt>
                <c:pt idx="552">
                  <c:v>39.800000000000011</c:v>
                </c:pt>
                <c:pt idx="553">
                  <c:v>39.779999999999973</c:v>
                </c:pt>
                <c:pt idx="554">
                  <c:v>39.800000000000011</c:v>
                </c:pt>
                <c:pt idx="555">
                  <c:v>39.850000000000023</c:v>
                </c:pt>
                <c:pt idx="556">
                  <c:v>39.850000000000023</c:v>
                </c:pt>
                <c:pt idx="557">
                  <c:v>39.829999999999984</c:v>
                </c:pt>
                <c:pt idx="558">
                  <c:v>39.800000000000011</c:v>
                </c:pt>
                <c:pt idx="559">
                  <c:v>39.79000000000002</c:v>
                </c:pt>
                <c:pt idx="560">
                  <c:v>39.81</c:v>
                </c:pt>
                <c:pt idx="561">
                  <c:v>39.819999999999993</c:v>
                </c:pt>
                <c:pt idx="562">
                  <c:v>39.81</c:v>
                </c:pt>
                <c:pt idx="563">
                  <c:v>39.800000000000011</c:v>
                </c:pt>
                <c:pt idx="564">
                  <c:v>39.79000000000002</c:v>
                </c:pt>
                <c:pt idx="565">
                  <c:v>39.81</c:v>
                </c:pt>
                <c:pt idx="566">
                  <c:v>39.819999999999993</c:v>
                </c:pt>
                <c:pt idx="567">
                  <c:v>39.819999999999993</c:v>
                </c:pt>
                <c:pt idx="568">
                  <c:v>39.779999999999973</c:v>
                </c:pt>
                <c:pt idx="569">
                  <c:v>39.769999999999982</c:v>
                </c:pt>
                <c:pt idx="570">
                  <c:v>39.779999999999973</c:v>
                </c:pt>
                <c:pt idx="571">
                  <c:v>39.79000000000002</c:v>
                </c:pt>
                <c:pt idx="572">
                  <c:v>39.800000000000011</c:v>
                </c:pt>
                <c:pt idx="573">
                  <c:v>39.79000000000002</c:v>
                </c:pt>
                <c:pt idx="574">
                  <c:v>39.79000000000002</c:v>
                </c:pt>
                <c:pt idx="575">
                  <c:v>39.79000000000002</c:v>
                </c:pt>
                <c:pt idx="576">
                  <c:v>39.779999999999973</c:v>
                </c:pt>
                <c:pt idx="577">
                  <c:v>39.779999999999973</c:v>
                </c:pt>
                <c:pt idx="578">
                  <c:v>39.779999999999973</c:v>
                </c:pt>
                <c:pt idx="579">
                  <c:v>39.769999999999982</c:v>
                </c:pt>
                <c:pt idx="580">
                  <c:v>39.79000000000002</c:v>
                </c:pt>
                <c:pt idx="581">
                  <c:v>39.81</c:v>
                </c:pt>
                <c:pt idx="582">
                  <c:v>39.800000000000011</c:v>
                </c:pt>
                <c:pt idx="583">
                  <c:v>39.779999999999973</c:v>
                </c:pt>
                <c:pt idx="584">
                  <c:v>39.779999999999973</c:v>
                </c:pt>
                <c:pt idx="585">
                  <c:v>39.800000000000011</c:v>
                </c:pt>
                <c:pt idx="586">
                  <c:v>39.81</c:v>
                </c:pt>
                <c:pt idx="587">
                  <c:v>39.81</c:v>
                </c:pt>
                <c:pt idx="588">
                  <c:v>39.800000000000011</c:v>
                </c:pt>
                <c:pt idx="589">
                  <c:v>39.779999999999973</c:v>
                </c:pt>
                <c:pt idx="590">
                  <c:v>39.779999999999973</c:v>
                </c:pt>
                <c:pt idx="591">
                  <c:v>39.79000000000002</c:v>
                </c:pt>
                <c:pt idx="592">
                  <c:v>39.779999999999973</c:v>
                </c:pt>
                <c:pt idx="593">
                  <c:v>39.79000000000002</c:v>
                </c:pt>
                <c:pt idx="594">
                  <c:v>39.779999999999973</c:v>
                </c:pt>
                <c:pt idx="595">
                  <c:v>39.779999999999973</c:v>
                </c:pt>
                <c:pt idx="596">
                  <c:v>39.779999999999973</c:v>
                </c:pt>
                <c:pt idx="597">
                  <c:v>39.79000000000002</c:v>
                </c:pt>
                <c:pt idx="598">
                  <c:v>39.769999999999982</c:v>
                </c:pt>
                <c:pt idx="599">
                  <c:v>39.79000000000002</c:v>
                </c:pt>
                <c:pt idx="600">
                  <c:v>39.819999999999993</c:v>
                </c:pt>
                <c:pt idx="601">
                  <c:v>39.819999999999993</c:v>
                </c:pt>
                <c:pt idx="602">
                  <c:v>39.79000000000002</c:v>
                </c:pt>
                <c:pt idx="603">
                  <c:v>39.79000000000002</c:v>
                </c:pt>
                <c:pt idx="604">
                  <c:v>39.779999999999973</c:v>
                </c:pt>
                <c:pt idx="605">
                  <c:v>39.79000000000002</c:v>
                </c:pt>
                <c:pt idx="606">
                  <c:v>39.829999999999984</c:v>
                </c:pt>
                <c:pt idx="607">
                  <c:v>39.850000000000023</c:v>
                </c:pt>
                <c:pt idx="608">
                  <c:v>39.819999999999993</c:v>
                </c:pt>
                <c:pt idx="609">
                  <c:v>39.800000000000011</c:v>
                </c:pt>
                <c:pt idx="610">
                  <c:v>39.79000000000002</c:v>
                </c:pt>
                <c:pt idx="611">
                  <c:v>39.800000000000011</c:v>
                </c:pt>
                <c:pt idx="612">
                  <c:v>39.819999999999993</c:v>
                </c:pt>
                <c:pt idx="613">
                  <c:v>39.819999999999993</c:v>
                </c:pt>
                <c:pt idx="614">
                  <c:v>39.81</c:v>
                </c:pt>
                <c:pt idx="615">
                  <c:v>39.800000000000011</c:v>
                </c:pt>
                <c:pt idx="616">
                  <c:v>39.79000000000002</c:v>
                </c:pt>
                <c:pt idx="617">
                  <c:v>39.79000000000002</c:v>
                </c:pt>
                <c:pt idx="618">
                  <c:v>39.769999999999982</c:v>
                </c:pt>
                <c:pt idx="619">
                  <c:v>39.800000000000011</c:v>
                </c:pt>
                <c:pt idx="620">
                  <c:v>39.840000000000032</c:v>
                </c:pt>
                <c:pt idx="621">
                  <c:v>39.850000000000023</c:v>
                </c:pt>
                <c:pt idx="622">
                  <c:v>39.81</c:v>
                </c:pt>
                <c:pt idx="623">
                  <c:v>39.819999999999993</c:v>
                </c:pt>
                <c:pt idx="624">
                  <c:v>39.840000000000032</c:v>
                </c:pt>
                <c:pt idx="625">
                  <c:v>39.850000000000023</c:v>
                </c:pt>
                <c:pt idx="626">
                  <c:v>39.850000000000023</c:v>
                </c:pt>
                <c:pt idx="627">
                  <c:v>39.829999999999984</c:v>
                </c:pt>
                <c:pt idx="628">
                  <c:v>39.800000000000011</c:v>
                </c:pt>
                <c:pt idx="629">
                  <c:v>39.81</c:v>
                </c:pt>
                <c:pt idx="630">
                  <c:v>39.850000000000023</c:v>
                </c:pt>
                <c:pt idx="631">
                  <c:v>39.850000000000023</c:v>
                </c:pt>
                <c:pt idx="632">
                  <c:v>39.840000000000032</c:v>
                </c:pt>
                <c:pt idx="633">
                  <c:v>39.800000000000011</c:v>
                </c:pt>
                <c:pt idx="634">
                  <c:v>39.800000000000011</c:v>
                </c:pt>
                <c:pt idx="635">
                  <c:v>39.779999999999973</c:v>
                </c:pt>
                <c:pt idx="636">
                  <c:v>39.800000000000011</c:v>
                </c:pt>
                <c:pt idx="637">
                  <c:v>39.840000000000032</c:v>
                </c:pt>
                <c:pt idx="638">
                  <c:v>0.16000000000002501</c:v>
                </c:pt>
                <c:pt idx="639">
                  <c:v>0.16000000000002501</c:v>
                </c:pt>
                <c:pt idx="640">
                  <c:v>0.16000000000002501</c:v>
                </c:pt>
                <c:pt idx="641">
                  <c:v>0.16000000000002501</c:v>
                </c:pt>
                <c:pt idx="642">
                  <c:v>0.16000000000002501</c:v>
                </c:pt>
                <c:pt idx="643">
                  <c:v>0.17000000000001592</c:v>
                </c:pt>
                <c:pt idx="644">
                  <c:v>0.16000000000002501</c:v>
                </c:pt>
                <c:pt idx="645">
                  <c:v>0.16000000000002501</c:v>
                </c:pt>
                <c:pt idx="646">
                  <c:v>0.16000000000002501</c:v>
                </c:pt>
                <c:pt idx="647">
                  <c:v>0.17000000000001592</c:v>
                </c:pt>
                <c:pt idx="648">
                  <c:v>0.14999999999997726</c:v>
                </c:pt>
                <c:pt idx="649">
                  <c:v>0.16000000000002501</c:v>
                </c:pt>
                <c:pt idx="650">
                  <c:v>0.16000000000002501</c:v>
                </c:pt>
                <c:pt idx="651">
                  <c:v>0.16000000000002501</c:v>
                </c:pt>
                <c:pt idx="652">
                  <c:v>0.14999999999997726</c:v>
                </c:pt>
                <c:pt idx="653">
                  <c:v>0.14999999999997726</c:v>
                </c:pt>
                <c:pt idx="654">
                  <c:v>0.16000000000002501</c:v>
                </c:pt>
                <c:pt idx="655">
                  <c:v>0.17000000000001592</c:v>
                </c:pt>
                <c:pt idx="656">
                  <c:v>0.14999999999997726</c:v>
                </c:pt>
                <c:pt idx="657">
                  <c:v>0.14999999999997726</c:v>
                </c:pt>
                <c:pt idx="658">
                  <c:v>0.14999999999997726</c:v>
                </c:pt>
                <c:pt idx="659">
                  <c:v>0.16000000000002501</c:v>
                </c:pt>
                <c:pt idx="660">
                  <c:v>0.17000000000001592</c:v>
                </c:pt>
                <c:pt idx="661">
                  <c:v>0.16000000000002501</c:v>
                </c:pt>
                <c:pt idx="662">
                  <c:v>0.14999999999997726</c:v>
                </c:pt>
                <c:pt idx="663">
                  <c:v>0.16000000000002501</c:v>
                </c:pt>
                <c:pt idx="664">
                  <c:v>0.14999999999997726</c:v>
                </c:pt>
                <c:pt idx="665">
                  <c:v>0.16000000000002501</c:v>
                </c:pt>
                <c:pt idx="666">
                  <c:v>0.14999999999997726</c:v>
                </c:pt>
                <c:pt idx="667">
                  <c:v>0.14999999999997726</c:v>
                </c:pt>
                <c:pt idx="668">
                  <c:v>0.16000000000002501</c:v>
                </c:pt>
                <c:pt idx="669">
                  <c:v>0.16000000000002501</c:v>
                </c:pt>
                <c:pt idx="670">
                  <c:v>0.16000000000002501</c:v>
                </c:pt>
                <c:pt idx="671">
                  <c:v>0.14999999999997726</c:v>
                </c:pt>
                <c:pt idx="672">
                  <c:v>0.16000000000002501</c:v>
                </c:pt>
                <c:pt idx="673">
                  <c:v>0.14999999999997726</c:v>
                </c:pt>
                <c:pt idx="674">
                  <c:v>0.14999999999997726</c:v>
                </c:pt>
                <c:pt idx="675">
                  <c:v>0.14999999999997726</c:v>
                </c:pt>
                <c:pt idx="676">
                  <c:v>0.14999999999997726</c:v>
                </c:pt>
                <c:pt idx="677">
                  <c:v>0.14999999999997726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48-4CB6-9219-86E2BCCA92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843480"/>
        <c:axId val="494837248"/>
      </c:scatterChart>
      <c:valAx>
        <c:axId val="494843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4837248"/>
        <c:crosses val="autoZero"/>
        <c:crossBetween val="midCat"/>
      </c:valAx>
      <c:valAx>
        <c:axId val="494837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4843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 b="1" i="0" baseline="0">
                <a:effectLst/>
              </a:rPr>
              <a:t>Temperatura experimental de los dados</a:t>
            </a:r>
          </a:p>
          <a:p>
            <a:pPr>
              <a:defRPr b="1"/>
            </a:pPr>
            <a:r>
              <a:rPr lang="es-ES" sz="1400" b="1" i="0" baseline="0">
                <a:effectLst/>
              </a:rPr>
              <a:t>tratados (</a:t>
            </a:r>
            <a:r>
              <a:rPr lang="es-ES" sz="1400" b="1" i="0" baseline="0">
                <a:solidFill>
                  <a:srgbClr val="0000CC"/>
                </a:solidFill>
                <a:effectLst/>
              </a:rPr>
              <a:t>patrón</a:t>
            </a:r>
            <a:r>
              <a:rPr lang="es-ES" sz="1400" b="1" i="0" baseline="0">
                <a:effectLst/>
              </a:rPr>
              <a:t> y </a:t>
            </a:r>
            <a:r>
              <a:rPr lang="es-ES" sz="1400" b="1" i="0" baseline="0">
                <a:solidFill>
                  <a:srgbClr val="FF0000"/>
                </a:solidFill>
                <a:effectLst/>
              </a:rPr>
              <a:t>objeto</a:t>
            </a:r>
            <a:r>
              <a:rPr lang="es-ES" sz="1400" b="1" i="0" baseline="0">
                <a:effectLst/>
              </a:rPr>
              <a:t>)</a:t>
            </a:r>
            <a:endParaRPr lang="es-ES" sz="1400">
              <a:effectLst/>
            </a:endParaRPr>
          </a:p>
        </c:rich>
      </c:tx>
      <c:layout>
        <c:manualLayout>
          <c:xMode val="edge"/>
          <c:yMode val="edge"/>
          <c:x val="5.2627229222491981E-2"/>
          <c:y val="1.32664477755505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Estadísticas!$F$6</c:f>
              <c:strCache>
                <c:ptCount val="1"/>
                <c:pt idx="0">
                  <c:v>Tp / (K)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00CC"/>
              </a:solidFill>
              <a:ln w="9525">
                <a:solidFill>
                  <a:srgbClr val="0000CC"/>
                </a:solidFill>
              </a:ln>
              <a:effectLst/>
            </c:spPr>
          </c:marker>
          <c:xVal>
            <c:strRef>
              <c:f>Estadísticas!$E$7:$E$684</c:f>
              <c:strCache>
                <c:ptCount val="678"/>
                <c:pt idx="0">
                  <c:v>a</c:v>
                </c:pt>
                <c:pt idx="1">
                  <c:v>a</c:v>
                </c:pt>
                <c:pt idx="2">
                  <c:v>a</c:v>
                </c:pt>
                <c:pt idx="3">
                  <c:v>a</c:v>
                </c:pt>
                <c:pt idx="4">
                  <c:v>a</c:v>
                </c:pt>
                <c:pt idx="5">
                  <c:v>a</c:v>
                </c:pt>
                <c:pt idx="6">
                  <c:v>a</c:v>
                </c:pt>
                <c:pt idx="7">
                  <c:v>a</c:v>
                </c:pt>
                <c:pt idx="8">
                  <c:v>a</c:v>
                </c:pt>
                <c:pt idx="9">
                  <c:v>a</c:v>
                </c:pt>
                <c:pt idx="10">
                  <c:v>a</c:v>
                </c:pt>
                <c:pt idx="11">
                  <c:v>a</c:v>
                </c:pt>
                <c:pt idx="12">
                  <c:v>a</c:v>
                </c:pt>
                <c:pt idx="13">
                  <c:v>a</c:v>
                </c:pt>
                <c:pt idx="14">
                  <c:v>a</c:v>
                </c:pt>
                <c:pt idx="15">
                  <c:v>a</c:v>
                </c:pt>
                <c:pt idx="16">
                  <c:v>a</c:v>
                </c:pt>
                <c:pt idx="17">
                  <c:v>a</c:v>
                </c:pt>
                <c:pt idx="18">
                  <c:v>a</c:v>
                </c:pt>
                <c:pt idx="19">
                  <c:v>a</c:v>
                </c:pt>
                <c:pt idx="20">
                  <c:v>a</c:v>
                </c:pt>
                <c:pt idx="21">
                  <c:v>a</c:v>
                </c:pt>
                <c:pt idx="22">
                  <c:v>a</c:v>
                </c:pt>
                <c:pt idx="23">
                  <c:v>a</c:v>
                </c:pt>
                <c:pt idx="24">
                  <c:v>a</c:v>
                </c:pt>
                <c:pt idx="25">
                  <c:v>a</c:v>
                </c:pt>
                <c:pt idx="26">
                  <c:v>a</c:v>
                </c:pt>
                <c:pt idx="27">
                  <c:v>a</c:v>
                </c:pt>
                <c:pt idx="28">
                  <c:v>a</c:v>
                </c:pt>
                <c:pt idx="29">
                  <c:v>a</c:v>
                </c:pt>
                <c:pt idx="30">
                  <c:v>a</c:v>
                </c:pt>
                <c:pt idx="31">
                  <c:v>a</c:v>
                </c:pt>
                <c:pt idx="32">
                  <c:v>a</c:v>
                </c:pt>
                <c:pt idx="33">
                  <c:v>a</c:v>
                </c:pt>
                <c:pt idx="34">
                  <c:v>a</c:v>
                </c:pt>
                <c:pt idx="35">
                  <c:v>a</c:v>
                </c:pt>
                <c:pt idx="36">
                  <c:v>a</c:v>
                </c:pt>
                <c:pt idx="37">
                  <c:v>a</c:v>
                </c:pt>
                <c:pt idx="38">
                  <c:v>a</c:v>
                </c:pt>
                <c:pt idx="39">
                  <c:v>a</c:v>
                </c:pt>
                <c:pt idx="40">
                  <c:v>a</c:v>
                </c:pt>
                <c:pt idx="41">
                  <c:v>a</c:v>
                </c:pt>
                <c:pt idx="42">
                  <c:v>a</c:v>
                </c:pt>
                <c:pt idx="43">
                  <c:v>a</c:v>
                </c:pt>
                <c:pt idx="44">
                  <c:v>a</c:v>
                </c:pt>
                <c:pt idx="45">
                  <c:v>a</c:v>
                </c:pt>
                <c:pt idx="46">
                  <c:v>a</c:v>
                </c:pt>
                <c:pt idx="47">
                  <c:v>a</c:v>
                </c:pt>
                <c:pt idx="48">
                  <c:v>a</c:v>
                </c:pt>
                <c:pt idx="49">
                  <c:v>a</c:v>
                </c:pt>
                <c:pt idx="50">
                  <c:v>a</c:v>
                </c:pt>
                <c:pt idx="51">
                  <c:v>a</c:v>
                </c:pt>
                <c:pt idx="52">
                  <c:v>a</c:v>
                </c:pt>
                <c:pt idx="53">
                  <c:v>a</c:v>
                </c:pt>
                <c:pt idx="54">
                  <c:v>a</c:v>
                </c:pt>
                <c:pt idx="55">
                  <c:v>a</c:v>
                </c:pt>
                <c:pt idx="56">
                  <c:v>a</c:v>
                </c:pt>
                <c:pt idx="57">
                  <c:v>a</c:v>
                </c:pt>
                <c:pt idx="58">
                  <c:v>a</c:v>
                </c:pt>
                <c:pt idx="59">
                  <c:v>a</c:v>
                </c:pt>
                <c:pt idx="60">
                  <c:v>a</c:v>
                </c:pt>
                <c:pt idx="61">
                  <c:v>a</c:v>
                </c:pt>
                <c:pt idx="62">
                  <c:v>b</c:v>
                </c:pt>
                <c:pt idx="63">
                  <c:v>b</c:v>
                </c:pt>
                <c:pt idx="64">
                  <c:v>b</c:v>
                </c:pt>
                <c:pt idx="65">
                  <c:v>b</c:v>
                </c:pt>
                <c:pt idx="66">
                  <c:v>b</c:v>
                </c:pt>
                <c:pt idx="67">
                  <c:v>b</c:v>
                </c:pt>
                <c:pt idx="68">
                  <c:v>b</c:v>
                </c:pt>
                <c:pt idx="69">
                  <c:v>b</c:v>
                </c:pt>
                <c:pt idx="70">
                  <c:v>b</c:v>
                </c:pt>
                <c:pt idx="71">
                  <c:v>b</c:v>
                </c:pt>
                <c:pt idx="72">
                  <c:v>b</c:v>
                </c:pt>
                <c:pt idx="73">
                  <c:v>b</c:v>
                </c:pt>
                <c:pt idx="74">
                  <c:v>b</c:v>
                </c:pt>
                <c:pt idx="75">
                  <c:v>b</c:v>
                </c:pt>
                <c:pt idx="76">
                  <c:v>b</c:v>
                </c:pt>
                <c:pt idx="77">
                  <c:v>b</c:v>
                </c:pt>
                <c:pt idx="78">
                  <c:v>b</c:v>
                </c:pt>
                <c:pt idx="79">
                  <c:v>b</c:v>
                </c:pt>
                <c:pt idx="80">
                  <c:v>b</c:v>
                </c:pt>
                <c:pt idx="81">
                  <c:v>b</c:v>
                </c:pt>
                <c:pt idx="82">
                  <c:v>b</c:v>
                </c:pt>
                <c:pt idx="83">
                  <c:v>c</c:v>
                </c:pt>
                <c:pt idx="84">
                  <c:v>c</c:v>
                </c:pt>
                <c:pt idx="85">
                  <c:v>c</c:v>
                </c:pt>
                <c:pt idx="86">
                  <c:v>c</c:v>
                </c:pt>
                <c:pt idx="87">
                  <c:v>c</c:v>
                </c:pt>
                <c:pt idx="88">
                  <c:v>c</c:v>
                </c:pt>
                <c:pt idx="89">
                  <c:v>c</c:v>
                </c:pt>
                <c:pt idx="90">
                  <c:v>c</c:v>
                </c:pt>
                <c:pt idx="91">
                  <c:v>c</c:v>
                </c:pt>
                <c:pt idx="92">
                  <c:v>c</c:v>
                </c:pt>
                <c:pt idx="93">
                  <c:v>c</c:v>
                </c:pt>
                <c:pt idx="94">
                  <c:v>c</c:v>
                </c:pt>
                <c:pt idx="95">
                  <c:v>c</c:v>
                </c:pt>
                <c:pt idx="96">
                  <c:v>c</c:v>
                </c:pt>
                <c:pt idx="97">
                  <c:v>c</c:v>
                </c:pt>
                <c:pt idx="98">
                  <c:v>c</c:v>
                </c:pt>
                <c:pt idx="99">
                  <c:v>c</c:v>
                </c:pt>
                <c:pt idx="100">
                  <c:v>c</c:v>
                </c:pt>
                <c:pt idx="101">
                  <c:v>c</c:v>
                </c:pt>
                <c:pt idx="102">
                  <c:v>c</c:v>
                </c:pt>
                <c:pt idx="103">
                  <c:v>c</c:v>
                </c:pt>
                <c:pt idx="104">
                  <c:v>c</c:v>
                </c:pt>
                <c:pt idx="105">
                  <c:v>c</c:v>
                </c:pt>
                <c:pt idx="106">
                  <c:v>c</c:v>
                </c:pt>
                <c:pt idx="107">
                  <c:v>c</c:v>
                </c:pt>
                <c:pt idx="108">
                  <c:v>c</c:v>
                </c:pt>
                <c:pt idx="109">
                  <c:v>c</c:v>
                </c:pt>
                <c:pt idx="110">
                  <c:v>c</c:v>
                </c:pt>
                <c:pt idx="111">
                  <c:v>c</c:v>
                </c:pt>
                <c:pt idx="112">
                  <c:v>c</c:v>
                </c:pt>
                <c:pt idx="113">
                  <c:v>c</c:v>
                </c:pt>
                <c:pt idx="114">
                  <c:v>c</c:v>
                </c:pt>
                <c:pt idx="115">
                  <c:v>c</c:v>
                </c:pt>
                <c:pt idx="116">
                  <c:v>c</c:v>
                </c:pt>
                <c:pt idx="117">
                  <c:v>c</c:v>
                </c:pt>
                <c:pt idx="118">
                  <c:v>c</c:v>
                </c:pt>
                <c:pt idx="119">
                  <c:v>c</c:v>
                </c:pt>
                <c:pt idx="120">
                  <c:v>d</c:v>
                </c:pt>
                <c:pt idx="121">
                  <c:v>d</c:v>
                </c:pt>
                <c:pt idx="122">
                  <c:v>d</c:v>
                </c:pt>
                <c:pt idx="123">
                  <c:v>d</c:v>
                </c:pt>
                <c:pt idx="124">
                  <c:v>d</c:v>
                </c:pt>
                <c:pt idx="125">
                  <c:v>d</c:v>
                </c:pt>
                <c:pt idx="126">
                  <c:v>d</c:v>
                </c:pt>
                <c:pt idx="127">
                  <c:v>d</c:v>
                </c:pt>
                <c:pt idx="128">
                  <c:v>d</c:v>
                </c:pt>
                <c:pt idx="129">
                  <c:v>d</c:v>
                </c:pt>
                <c:pt idx="130">
                  <c:v>d</c:v>
                </c:pt>
                <c:pt idx="131">
                  <c:v>d</c:v>
                </c:pt>
                <c:pt idx="132">
                  <c:v>d</c:v>
                </c:pt>
                <c:pt idx="133">
                  <c:v>d</c:v>
                </c:pt>
                <c:pt idx="134">
                  <c:v>d</c:v>
                </c:pt>
                <c:pt idx="135">
                  <c:v>d</c:v>
                </c:pt>
                <c:pt idx="136">
                  <c:v>d</c:v>
                </c:pt>
                <c:pt idx="137">
                  <c:v>d</c:v>
                </c:pt>
                <c:pt idx="138">
                  <c:v>d</c:v>
                </c:pt>
                <c:pt idx="139">
                  <c:v>d</c:v>
                </c:pt>
                <c:pt idx="140">
                  <c:v>d</c:v>
                </c:pt>
                <c:pt idx="141">
                  <c:v>d</c:v>
                </c:pt>
                <c:pt idx="142">
                  <c:v>d</c:v>
                </c:pt>
                <c:pt idx="143">
                  <c:v>d</c:v>
                </c:pt>
                <c:pt idx="144">
                  <c:v>d</c:v>
                </c:pt>
                <c:pt idx="145">
                  <c:v>d</c:v>
                </c:pt>
                <c:pt idx="146">
                  <c:v>d</c:v>
                </c:pt>
                <c:pt idx="147">
                  <c:v>d</c:v>
                </c:pt>
                <c:pt idx="148">
                  <c:v>d</c:v>
                </c:pt>
                <c:pt idx="149">
                  <c:v>d</c:v>
                </c:pt>
                <c:pt idx="150">
                  <c:v>d</c:v>
                </c:pt>
                <c:pt idx="151">
                  <c:v>d</c:v>
                </c:pt>
                <c:pt idx="152">
                  <c:v>d</c:v>
                </c:pt>
                <c:pt idx="153">
                  <c:v>d</c:v>
                </c:pt>
                <c:pt idx="154">
                  <c:v>d</c:v>
                </c:pt>
                <c:pt idx="155">
                  <c:v>d</c:v>
                </c:pt>
                <c:pt idx="156">
                  <c:v>d</c:v>
                </c:pt>
                <c:pt idx="157">
                  <c:v>d</c:v>
                </c:pt>
                <c:pt idx="158">
                  <c:v>d</c:v>
                </c:pt>
                <c:pt idx="159">
                  <c:v>d</c:v>
                </c:pt>
                <c:pt idx="160">
                  <c:v>d</c:v>
                </c:pt>
                <c:pt idx="161">
                  <c:v>d</c:v>
                </c:pt>
                <c:pt idx="162">
                  <c:v>d</c:v>
                </c:pt>
                <c:pt idx="163">
                  <c:v>d</c:v>
                </c:pt>
                <c:pt idx="164">
                  <c:v>d</c:v>
                </c:pt>
                <c:pt idx="165">
                  <c:v>d</c:v>
                </c:pt>
                <c:pt idx="166">
                  <c:v>d</c:v>
                </c:pt>
                <c:pt idx="167">
                  <c:v>d</c:v>
                </c:pt>
                <c:pt idx="168">
                  <c:v>d</c:v>
                </c:pt>
                <c:pt idx="169">
                  <c:v>d</c:v>
                </c:pt>
                <c:pt idx="170">
                  <c:v>d</c:v>
                </c:pt>
                <c:pt idx="171">
                  <c:v>d</c:v>
                </c:pt>
                <c:pt idx="172">
                  <c:v>d</c:v>
                </c:pt>
                <c:pt idx="173">
                  <c:v>d</c:v>
                </c:pt>
                <c:pt idx="174">
                  <c:v>d</c:v>
                </c:pt>
                <c:pt idx="175">
                  <c:v>d</c:v>
                </c:pt>
                <c:pt idx="176">
                  <c:v>d</c:v>
                </c:pt>
                <c:pt idx="177">
                  <c:v>d</c:v>
                </c:pt>
                <c:pt idx="178">
                  <c:v>d</c:v>
                </c:pt>
                <c:pt idx="179">
                  <c:v>d</c:v>
                </c:pt>
                <c:pt idx="180">
                  <c:v>d</c:v>
                </c:pt>
                <c:pt idx="181">
                  <c:v>d</c:v>
                </c:pt>
                <c:pt idx="182">
                  <c:v>d</c:v>
                </c:pt>
                <c:pt idx="183">
                  <c:v>d</c:v>
                </c:pt>
                <c:pt idx="184">
                  <c:v>d</c:v>
                </c:pt>
                <c:pt idx="185">
                  <c:v>d</c:v>
                </c:pt>
                <c:pt idx="186">
                  <c:v>d</c:v>
                </c:pt>
                <c:pt idx="187">
                  <c:v>d</c:v>
                </c:pt>
                <c:pt idx="188">
                  <c:v>d</c:v>
                </c:pt>
                <c:pt idx="189">
                  <c:v>d</c:v>
                </c:pt>
                <c:pt idx="190">
                  <c:v>d</c:v>
                </c:pt>
                <c:pt idx="191">
                  <c:v>d</c:v>
                </c:pt>
                <c:pt idx="192">
                  <c:v>d</c:v>
                </c:pt>
                <c:pt idx="193">
                  <c:v>d</c:v>
                </c:pt>
                <c:pt idx="194">
                  <c:v>d</c:v>
                </c:pt>
                <c:pt idx="195">
                  <c:v>d</c:v>
                </c:pt>
                <c:pt idx="196">
                  <c:v>d</c:v>
                </c:pt>
                <c:pt idx="197">
                  <c:v>d</c:v>
                </c:pt>
                <c:pt idx="198">
                  <c:v>d</c:v>
                </c:pt>
                <c:pt idx="199">
                  <c:v>d</c:v>
                </c:pt>
                <c:pt idx="200">
                  <c:v>d</c:v>
                </c:pt>
                <c:pt idx="201">
                  <c:v>d</c:v>
                </c:pt>
                <c:pt idx="202">
                  <c:v>d</c:v>
                </c:pt>
                <c:pt idx="203">
                  <c:v>d</c:v>
                </c:pt>
                <c:pt idx="204">
                  <c:v>d</c:v>
                </c:pt>
                <c:pt idx="205">
                  <c:v>d</c:v>
                </c:pt>
                <c:pt idx="206">
                  <c:v>d</c:v>
                </c:pt>
                <c:pt idx="207">
                  <c:v>d</c:v>
                </c:pt>
                <c:pt idx="208">
                  <c:v>d</c:v>
                </c:pt>
                <c:pt idx="209">
                  <c:v>d</c:v>
                </c:pt>
                <c:pt idx="210">
                  <c:v>d</c:v>
                </c:pt>
                <c:pt idx="211">
                  <c:v>d</c:v>
                </c:pt>
                <c:pt idx="212">
                  <c:v>d</c:v>
                </c:pt>
                <c:pt idx="213">
                  <c:v>d</c:v>
                </c:pt>
                <c:pt idx="214">
                  <c:v>d</c:v>
                </c:pt>
                <c:pt idx="215">
                  <c:v>d</c:v>
                </c:pt>
                <c:pt idx="216">
                  <c:v>d</c:v>
                </c:pt>
                <c:pt idx="217">
                  <c:v>d</c:v>
                </c:pt>
                <c:pt idx="218">
                  <c:v>d</c:v>
                </c:pt>
                <c:pt idx="219">
                  <c:v>d</c:v>
                </c:pt>
                <c:pt idx="220">
                  <c:v>d</c:v>
                </c:pt>
                <c:pt idx="221">
                  <c:v>d</c:v>
                </c:pt>
                <c:pt idx="222">
                  <c:v>d</c:v>
                </c:pt>
                <c:pt idx="223">
                  <c:v>d</c:v>
                </c:pt>
                <c:pt idx="224">
                  <c:v>d</c:v>
                </c:pt>
                <c:pt idx="225">
                  <c:v>d</c:v>
                </c:pt>
                <c:pt idx="226">
                  <c:v>d</c:v>
                </c:pt>
                <c:pt idx="227">
                  <c:v>d</c:v>
                </c:pt>
                <c:pt idx="228">
                  <c:v>d</c:v>
                </c:pt>
                <c:pt idx="229">
                  <c:v>d</c:v>
                </c:pt>
                <c:pt idx="230">
                  <c:v>d</c:v>
                </c:pt>
                <c:pt idx="231">
                  <c:v>d</c:v>
                </c:pt>
                <c:pt idx="232">
                  <c:v>d</c:v>
                </c:pt>
                <c:pt idx="233">
                  <c:v>d</c:v>
                </c:pt>
                <c:pt idx="234">
                  <c:v>d</c:v>
                </c:pt>
                <c:pt idx="235">
                  <c:v>d</c:v>
                </c:pt>
                <c:pt idx="236">
                  <c:v>d</c:v>
                </c:pt>
                <c:pt idx="237">
                  <c:v>d</c:v>
                </c:pt>
                <c:pt idx="238">
                  <c:v>d</c:v>
                </c:pt>
                <c:pt idx="239">
                  <c:v>d</c:v>
                </c:pt>
                <c:pt idx="240">
                  <c:v>d</c:v>
                </c:pt>
                <c:pt idx="241">
                  <c:v>d</c:v>
                </c:pt>
                <c:pt idx="242">
                  <c:v>d</c:v>
                </c:pt>
                <c:pt idx="243">
                  <c:v>d</c:v>
                </c:pt>
                <c:pt idx="244">
                  <c:v>e</c:v>
                </c:pt>
                <c:pt idx="245">
                  <c:v>e</c:v>
                </c:pt>
                <c:pt idx="246">
                  <c:v>e</c:v>
                </c:pt>
                <c:pt idx="247">
                  <c:v>e</c:v>
                </c:pt>
                <c:pt idx="248">
                  <c:v>e</c:v>
                </c:pt>
                <c:pt idx="249">
                  <c:v>e</c:v>
                </c:pt>
                <c:pt idx="250">
                  <c:v>e</c:v>
                </c:pt>
                <c:pt idx="251">
                  <c:v>e</c:v>
                </c:pt>
                <c:pt idx="252">
                  <c:v>e</c:v>
                </c:pt>
                <c:pt idx="253">
                  <c:v>e</c:v>
                </c:pt>
                <c:pt idx="254">
                  <c:v>e</c:v>
                </c:pt>
                <c:pt idx="255">
                  <c:v>e</c:v>
                </c:pt>
                <c:pt idx="256">
                  <c:v>e</c:v>
                </c:pt>
                <c:pt idx="257">
                  <c:v>e</c:v>
                </c:pt>
                <c:pt idx="258">
                  <c:v>e</c:v>
                </c:pt>
                <c:pt idx="259">
                  <c:v>e</c:v>
                </c:pt>
                <c:pt idx="260">
                  <c:v>e</c:v>
                </c:pt>
                <c:pt idx="261">
                  <c:v>e</c:v>
                </c:pt>
                <c:pt idx="262">
                  <c:v>e</c:v>
                </c:pt>
                <c:pt idx="263">
                  <c:v>e</c:v>
                </c:pt>
                <c:pt idx="264">
                  <c:v>e</c:v>
                </c:pt>
                <c:pt idx="265">
                  <c:v>e</c:v>
                </c:pt>
                <c:pt idx="266">
                  <c:v>e</c:v>
                </c:pt>
                <c:pt idx="267">
                  <c:v>e</c:v>
                </c:pt>
                <c:pt idx="268">
                  <c:v>e</c:v>
                </c:pt>
                <c:pt idx="269">
                  <c:v>e</c:v>
                </c:pt>
                <c:pt idx="270">
                  <c:v>e</c:v>
                </c:pt>
                <c:pt idx="271">
                  <c:v>e</c:v>
                </c:pt>
                <c:pt idx="272">
                  <c:v>e</c:v>
                </c:pt>
                <c:pt idx="273">
                  <c:v>e</c:v>
                </c:pt>
                <c:pt idx="274">
                  <c:v>e</c:v>
                </c:pt>
                <c:pt idx="275">
                  <c:v>e</c:v>
                </c:pt>
                <c:pt idx="276">
                  <c:v>e</c:v>
                </c:pt>
                <c:pt idx="277">
                  <c:v>f</c:v>
                </c:pt>
                <c:pt idx="278">
                  <c:v>f</c:v>
                </c:pt>
                <c:pt idx="279">
                  <c:v>f</c:v>
                </c:pt>
                <c:pt idx="280">
                  <c:v>f</c:v>
                </c:pt>
                <c:pt idx="281">
                  <c:v>f</c:v>
                </c:pt>
                <c:pt idx="282">
                  <c:v>f</c:v>
                </c:pt>
                <c:pt idx="283">
                  <c:v>f</c:v>
                </c:pt>
                <c:pt idx="284">
                  <c:v>f</c:v>
                </c:pt>
                <c:pt idx="285">
                  <c:v>f</c:v>
                </c:pt>
                <c:pt idx="286">
                  <c:v>f</c:v>
                </c:pt>
                <c:pt idx="287">
                  <c:v>f</c:v>
                </c:pt>
                <c:pt idx="288">
                  <c:v>f</c:v>
                </c:pt>
                <c:pt idx="289">
                  <c:v>f</c:v>
                </c:pt>
                <c:pt idx="290">
                  <c:v>f</c:v>
                </c:pt>
                <c:pt idx="291">
                  <c:v>f</c:v>
                </c:pt>
                <c:pt idx="292">
                  <c:v>f</c:v>
                </c:pt>
                <c:pt idx="293">
                  <c:v>f</c:v>
                </c:pt>
                <c:pt idx="294">
                  <c:v>f</c:v>
                </c:pt>
                <c:pt idx="295">
                  <c:v>f</c:v>
                </c:pt>
                <c:pt idx="296">
                  <c:v>f</c:v>
                </c:pt>
                <c:pt idx="297">
                  <c:v>f</c:v>
                </c:pt>
                <c:pt idx="298">
                  <c:v>f</c:v>
                </c:pt>
                <c:pt idx="299">
                  <c:v>f</c:v>
                </c:pt>
                <c:pt idx="300">
                  <c:v>f</c:v>
                </c:pt>
                <c:pt idx="301">
                  <c:v>f</c:v>
                </c:pt>
                <c:pt idx="302">
                  <c:v>f</c:v>
                </c:pt>
                <c:pt idx="303">
                  <c:v>f</c:v>
                </c:pt>
                <c:pt idx="304">
                  <c:v>f</c:v>
                </c:pt>
                <c:pt idx="305">
                  <c:v>f</c:v>
                </c:pt>
                <c:pt idx="306">
                  <c:v>f</c:v>
                </c:pt>
                <c:pt idx="307">
                  <c:v>f</c:v>
                </c:pt>
                <c:pt idx="308">
                  <c:v>f</c:v>
                </c:pt>
                <c:pt idx="309">
                  <c:v>f</c:v>
                </c:pt>
                <c:pt idx="310">
                  <c:v>f</c:v>
                </c:pt>
                <c:pt idx="311">
                  <c:v>f</c:v>
                </c:pt>
                <c:pt idx="312">
                  <c:v>f</c:v>
                </c:pt>
                <c:pt idx="313">
                  <c:v>f</c:v>
                </c:pt>
                <c:pt idx="314">
                  <c:v>f</c:v>
                </c:pt>
                <c:pt idx="315">
                  <c:v>f</c:v>
                </c:pt>
                <c:pt idx="316">
                  <c:v>f</c:v>
                </c:pt>
                <c:pt idx="317">
                  <c:v>f</c:v>
                </c:pt>
                <c:pt idx="318">
                  <c:v>f</c:v>
                </c:pt>
                <c:pt idx="319">
                  <c:v>f</c:v>
                </c:pt>
                <c:pt idx="320">
                  <c:v>f</c:v>
                </c:pt>
                <c:pt idx="321">
                  <c:v>f</c:v>
                </c:pt>
                <c:pt idx="322">
                  <c:v>f</c:v>
                </c:pt>
                <c:pt idx="323">
                  <c:v>f</c:v>
                </c:pt>
                <c:pt idx="324">
                  <c:v>f</c:v>
                </c:pt>
                <c:pt idx="325">
                  <c:v>f</c:v>
                </c:pt>
                <c:pt idx="326">
                  <c:v>f</c:v>
                </c:pt>
                <c:pt idx="327">
                  <c:v>f</c:v>
                </c:pt>
                <c:pt idx="328">
                  <c:v>f</c:v>
                </c:pt>
                <c:pt idx="329">
                  <c:v>f</c:v>
                </c:pt>
                <c:pt idx="330">
                  <c:v>f</c:v>
                </c:pt>
                <c:pt idx="331">
                  <c:v>f</c:v>
                </c:pt>
                <c:pt idx="332">
                  <c:v>f</c:v>
                </c:pt>
                <c:pt idx="333">
                  <c:v>f</c:v>
                </c:pt>
                <c:pt idx="334">
                  <c:v>f</c:v>
                </c:pt>
                <c:pt idx="335">
                  <c:v>f</c:v>
                </c:pt>
                <c:pt idx="336">
                  <c:v>f</c:v>
                </c:pt>
                <c:pt idx="337">
                  <c:v>f</c:v>
                </c:pt>
                <c:pt idx="338">
                  <c:v>f</c:v>
                </c:pt>
                <c:pt idx="339">
                  <c:v>f</c:v>
                </c:pt>
                <c:pt idx="340">
                  <c:v>f</c:v>
                </c:pt>
                <c:pt idx="341">
                  <c:v>f</c:v>
                </c:pt>
                <c:pt idx="342">
                  <c:v>f</c:v>
                </c:pt>
                <c:pt idx="343">
                  <c:v>f</c:v>
                </c:pt>
                <c:pt idx="344">
                  <c:v>f</c:v>
                </c:pt>
                <c:pt idx="345">
                  <c:v>f</c:v>
                </c:pt>
                <c:pt idx="346">
                  <c:v>f</c:v>
                </c:pt>
                <c:pt idx="347">
                  <c:v>f</c:v>
                </c:pt>
                <c:pt idx="348">
                  <c:v>f</c:v>
                </c:pt>
                <c:pt idx="349">
                  <c:v>f</c:v>
                </c:pt>
                <c:pt idx="350">
                  <c:v>f</c:v>
                </c:pt>
                <c:pt idx="351">
                  <c:v>f</c:v>
                </c:pt>
                <c:pt idx="352">
                  <c:v>f</c:v>
                </c:pt>
                <c:pt idx="353">
                  <c:v>f</c:v>
                </c:pt>
                <c:pt idx="354">
                  <c:v>f</c:v>
                </c:pt>
                <c:pt idx="355">
                  <c:v>f</c:v>
                </c:pt>
                <c:pt idx="356">
                  <c:v>f</c:v>
                </c:pt>
                <c:pt idx="357">
                  <c:v>f</c:v>
                </c:pt>
                <c:pt idx="358">
                  <c:v>f</c:v>
                </c:pt>
                <c:pt idx="359">
                  <c:v>f</c:v>
                </c:pt>
                <c:pt idx="360">
                  <c:v>f</c:v>
                </c:pt>
                <c:pt idx="361">
                  <c:v>f</c:v>
                </c:pt>
                <c:pt idx="362">
                  <c:v>f</c:v>
                </c:pt>
                <c:pt idx="363">
                  <c:v>f</c:v>
                </c:pt>
                <c:pt idx="364">
                  <c:v>f</c:v>
                </c:pt>
                <c:pt idx="365">
                  <c:v>f</c:v>
                </c:pt>
                <c:pt idx="366">
                  <c:v>f</c:v>
                </c:pt>
                <c:pt idx="367">
                  <c:v>f</c:v>
                </c:pt>
                <c:pt idx="368">
                  <c:v>f</c:v>
                </c:pt>
                <c:pt idx="369">
                  <c:v>f</c:v>
                </c:pt>
                <c:pt idx="370">
                  <c:v>f</c:v>
                </c:pt>
                <c:pt idx="371">
                  <c:v>f</c:v>
                </c:pt>
                <c:pt idx="372">
                  <c:v>f</c:v>
                </c:pt>
                <c:pt idx="373">
                  <c:v>f</c:v>
                </c:pt>
                <c:pt idx="374">
                  <c:v>f</c:v>
                </c:pt>
                <c:pt idx="375">
                  <c:v>f</c:v>
                </c:pt>
                <c:pt idx="376">
                  <c:v>f</c:v>
                </c:pt>
                <c:pt idx="377">
                  <c:v>f</c:v>
                </c:pt>
                <c:pt idx="378">
                  <c:v>f</c:v>
                </c:pt>
                <c:pt idx="379">
                  <c:v>f</c:v>
                </c:pt>
                <c:pt idx="380">
                  <c:v>f</c:v>
                </c:pt>
                <c:pt idx="381">
                  <c:v>f</c:v>
                </c:pt>
                <c:pt idx="382">
                  <c:v>f</c:v>
                </c:pt>
                <c:pt idx="383">
                  <c:v>f</c:v>
                </c:pt>
                <c:pt idx="384">
                  <c:v>f</c:v>
                </c:pt>
                <c:pt idx="385">
                  <c:v>f</c:v>
                </c:pt>
                <c:pt idx="386">
                  <c:v>f</c:v>
                </c:pt>
                <c:pt idx="387">
                  <c:v>f</c:v>
                </c:pt>
                <c:pt idx="388">
                  <c:v>f</c:v>
                </c:pt>
                <c:pt idx="389">
                  <c:v>f</c:v>
                </c:pt>
                <c:pt idx="390">
                  <c:v>f</c:v>
                </c:pt>
                <c:pt idx="391">
                  <c:v>f</c:v>
                </c:pt>
                <c:pt idx="392">
                  <c:v>f</c:v>
                </c:pt>
                <c:pt idx="393">
                  <c:v>f</c:v>
                </c:pt>
                <c:pt idx="394">
                  <c:v>f</c:v>
                </c:pt>
                <c:pt idx="395">
                  <c:v>f</c:v>
                </c:pt>
                <c:pt idx="396">
                  <c:v>f</c:v>
                </c:pt>
                <c:pt idx="397">
                  <c:v>f</c:v>
                </c:pt>
                <c:pt idx="398">
                  <c:v>f</c:v>
                </c:pt>
                <c:pt idx="399">
                  <c:v>f</c:v>
                </c:pt>
                <c:pt idx="400">
                  <c:v>f</c:v>
                </c:pt>
                <c:pt idx="401">
                  <c:v>f</c:v>
                </c:pt>
                <c:pt idx="402">
                  <c:v>f</c:v>
                </c:pt>
                <c:pt idx="403">
                  <c:v>f</c:v>
                </c:pt>
                <c:pt idx="404">
                  <c:v>f</c:v>
                </c:pt>
                <c:pt idx="405">
                  <c:v>f</c:v>
                </c:pt>
                <c:pt idx="406">
                  <c:v>f</c:v>
                </c:pt>
                <c:pt idx="407">
                  <c:v>f</c:v>
                </c:pt>
                <c:pt idx="408">
                  <c:v>f</c:v>
                </c:pt>
                <c:pt idx="409">
                  <c:v>f</c:v>
                </c:pt>
                <c:pt idx="410">
                  <c:v>f</c:v>
                </c:pt>
                <c:pt idx="411">
                  <c:v>f</c:v>
                </c:pt>
                <c:pt idx="412">
                  <c:v>f</c:v>
                </c:pt>
                <c:pt idx="413">
                  <c:v>f</c:v>
                </c:pt>
                <c:pt idx="414">
                  <c:v>f</c:v>
                </c:pt>
                <c:pt idx="415">
                  <c:v>f</c:v>
                </c:pt>
                <c:pt idx="416">
                  <c:v>f</c:v>
                </c:pt>
                <c:pt idx="417">
                  <c:v>f</c:v>
                </c:pt>
                <c:pt idx="418">
                  <c:v>f</c:v>
                </c:pt>
                <c:pt idx="419">
                  <c:v>f</c:v>
                </c:pt>
                <c:pt idx="420">
                  <c:v>f</c:v>
                </c:pt>
                <c:pt idx="421">
                  <c:v>f</c:v>
                </c:pt>
                <c:pt idx="422">
                  <c:v>f</c:v>
                </c:pt>
                <c:pt idx="423">
                  <c:v>f</c:v>
                </c:pt>
                <c:pt idx="424">
                  <c:v>f</c:v>
                </c:pt>
                <c:pt idx="425">
                  <c:v>f</c:v>
                </c:pt>
                <c:pt idx="426">
                  <c:v>f</c:v>
                </c:pt>
                <c:pt idx="427">
                  <c:v>f</c:v>
                </c:pt>
                <c:pt idx="428">
                  <c:v>f</c:v>
                </c:pt>
                <c:pt idx="429">
                  <c:v>f</c:v>
                </c:pt>
                <c:pt idx="430">
                  <c:v>f</c:v>
                </c:pt>
                <c:pt idx="431">
                  <c:v>f</c:v>
                </c:pt>
                <c:pt idx="432">
                  <c:v>f</c:v>
                </c:pt>
                <c:pt idx="433">
                  <c:v>f</c:v>
                </c:pt>
                <c:pt idx="434">
                  <c:v>f</c:v>
                </c:pt>
                <c:pt idx="435">
                  <c:v>f</c:v>
                </c:pt>
                <c:pt idx="436">
                  <c:v>f</c:v>
                </c:pt>
                <c:pt idx="437">
                  <c:v>g</c:v>
                </c:pt>
                <c:pt idx="438">
                  <c:v>g</c:v>
                </c:pt>
                <c:pt idx="439">
                  <c:v>g</c:v>
                </c:pt>
                <c:pt idx="440">
                  <c:v>g</c:v>
                </c:pt>
                <c:pt idx="441">
                  <c:v>g</c:v>
                </c:pt>
                <c:pt idx="442">
                  <c:v>g</c:v>
                </c:pt>
                <c:pt idx="443">
                  <c:v>g</c:v>
                </c:pt>
                <c:pt idx="444">
                  <c:v>g</c:v>
                </c:pt>
                <c:pt idx="445">
                  <c:v>g</c:v>
                </c:pt>
                <c:pt idx="446">
                  <c:v>g</c:v>
                </c:pt>
                <c:pt idx="447">
                  <c:v>g</c:v>
                </c:pt>
                <c:pt idx="448">
                  <c:v>g</c:v>
                </c:pt>
                <c:pt idx="449">
                  <c:v>g</c:v>
                </c:pt>
                <c:pt idx="450">
                  <c:v>g</c:v>
                </c:pt>
                <c:pt idx="451">
                  <c:v>g</c:v>
                </c:pt>
                <c:pt idx="452">
                  <c:v>g</c:v>
                </c:pt>
                <c:pt idx="453">
                  <c:v>g</c:v>
                </c:pt>
                <c:pt idx="454">
                  <c:v>g</c:v>
                </c:pt>
                <c:pt idx="455">
                  <c:v>g</c:v>
                </c:pt>
                <c:pt idx="456">
                  <c:v>g</c:v>
                </c:pt>
                <c:pt idx="457">
                  <c:v>g</c:v>
                </c:pt>
                <c:pt idx="458">
                  <c:v>g</c:v>
                </c:pt>
                <c:pt idx="459">
                  <c:v>g</c:v>
                </c:pt>
                <c:pt idx="460">
                  <c:v>g</c:v>
                </c:pt>
                <c:pt idx="461">
                  <c:v>g</c:v>
                </c:pt>
                <c:pt idx="462">
                  <c:v>g</c:v>
                </c:pt>
                <c:pt idx="463">
                  <c:v>h</c:v>
                </c:pt>
                <c:pt idx="464">
                  <c:v>h</c:v>
                </c:pt>
                <c:pt idx="465">
                  <c:v>h</c:v>
                </c:pt>
                <c:pt idx="466">
                  <c:v>h</c:v>
                </c:pt>
                <c:pt idx="467">
                  <c:v>h</c:v>
                </c:pt>
                <c:pt idx="468">
                  <c:v>h</c:v>
                </c:pt>
                <c:pt idx="469">
                  <c:v>h</c:v>
                </c:pt>
                <c:pt idx="470">
                  <c:v>h</c:v>
                </c:pt>
                <c:pt idx="471">
                  <c:v>h</c:v>
                </c:pt>
                <c:pt idx="472">
                  <c:v>h</c:v>
                </c:pt>
                <c:pt idx="473">
                  <c:v>h</c:v>
                </c:pt>
                <c:pt idx="474">
                  <c:v>h</c:v>
                </c:pt>
                <c:pt idx="475">
                  <c:v>h</c:v>
                </c:pt>
                <c:pt idx="476">
                  <c:v>h</c:v>
                </c:pt>
                <c:pt idx="477">
                  <c:v>h</c:v>
                </c:pt>
                <c:pt idx="478">
                  <c:v>h</c:v>
                </c:pt>
                <c:pt idx="479">
                  <c:v>h</c:v>
                </c:pt>
                <c:pt idx="480">
                  <c:v>h</c:v>
                </c:pt>
                <c:pt idx="481">
                  <c:v>h</c:v>
                </c:pt>
                <c:pt idx="482">
                  <c:v>h</c:v>
                </c:pt>
                <c:pt idx="483">
                  <c:v>h</c:v>
                </c:pt>
                <c:pt idx="484">
                  <c:v>h</c:v>
                </c:pt>
                <c:pt idx="485">
                  <c:v>h</c:v>
                </c:pt>
                <c:pt idx="486">
                  <c:v>h</c:v>
                </c:pt>
                <c:pt idx="487">
                  <c:v>h</c:v>
                </c:pt>
                <c:pt idx="488">
                  <c:v>h</c:v>
                </c:pt>
                <c:pt idx="489">
                  <c:v>h</c:v>
                </c:pt>
                <c:pt idx="490">
                  <c:v>h</c:v>
                </c:pt>
                <c:pt idx="491">
                  <c:v>h</c:v>
                </c:pt>
                <c:pt idx="492">
                  <c:v>h</c:v>
                </c:pt>
                <c:pt idx="493">
                  <c:v>h</c:v>
                </c:pt>
                <c:pt idx="494">
                  <c:v>h</c:v>
                </c:pt>
                <c:pt idx="495">
                  <c:v>h</c:v>
                </c:pt>
                <c:pt idx="496">
                  <c:v>h</c:v>
                </c:pt>
                <c:pt idx="497">
                  <c:v>h</c:v>
                </c:pt>
                <c:pt idx="498">
                  <c:v>h</c:v>
                </c:pt>
                <c:pt idx="499">
                  <c:v>h</c:v>
                </c:pt>
                <c:pt idx="500">
                  <c:v>h</c:v>
                </c:pt>
                <c:pt idx="501">
                  <c:v>h</c:v>
                </c:pt>
                <c:pt idx="502">
                  <c:v>h</c:v>
                </c:pt>
                <c:pt idx="503">
                  <c:v>h</c:v>
                </c:pt>
                <c:pt idx="504">
                  <c:v>h</c:v>
                </c:pt>
                <c:pt idx="505">
                  <c:v>h</c:v>
                </c:pt>
                <c:pt idx="506">
                  <c:v>h</c:v>
                </c:pt>
                <c:pt idx="507">
                  <c:v>h</c:v>
                </c:pt>
                <c:pt idx="508">
                  <c:v>h</c:v>
                </c:pt>
                <c:pt idx="509">
                  <c:v>h</c:v>
                </c:pt>
                <c:pt idx="510">
                  <c:v>h</c:v>
                </c:pt>
                <c:pt idx="511">
                  <c:v>h</c:v>
                </c:pt>
                <c:pt idx="512">
                  <c:v>h</c:v>
                </c:pt>
                <c:pt idx="513">
                  <c:v>h</c:v>
                </c:pt>
                <c:pt idx="514">
                  <c:v>h</c:v>
                </c:pt>
                <c:pt idx="515">
                  <c:v>h</c:v>
                </c:pt>
                <c:pt idx="516">
                  <c:v>h</c:v>
                </c:pt>
                <c:pt idx="517">
                  <c:v>h</c:v>
                </c:pt>
                <c:pt idx="518">
                  <c:v>h</c:v>
                </c:pt>
                <c:pt idx="519">
                  <c:v>h</c:v>
                </c:pt>
                <c:pt idx="520">
                  <c:v>h</c:v>
                </c:pt>
                <c:pt idx="521">
                  <c:v>h</c:v>
                </c:pt>
                <c:pt idx="522">
                  <c:v>h</c:v>
                </c:pt>
                <c:pt idx="523">
                  <c:v>h</c:v>
                </c:pt>
                <c:pt idx="524">
                  <c:v>h</c:v>
                </c:pt>
                <c:pt idx="525">
                  <c:v>h</c:v>
                </c:pt>
                <c:pt idx="526">
                  <c:v>h</c:v>
                </c:pt>
                <c:pt idx="527">
                  <c:v>h</c:v>
                </c:pt>
                <c:pt idx="528">
                  <c:v>h</c:v>
                </c:pt>
                <c:pt idx="529">
                  <c:v>h</c:v>
                </c:pt>
                <c:pt idx="530">
                  <c:v>h</c:v>
                </c:pt>
                <c:pt idx="531">
                  <c:v>h</c:v>
                </c:pt>
                <c:pt idx="532">
                  <c:v>h</c:v>
                </c:pt>
                <c:pt idx="533">
                  <c:v>h</c:v>
                </c:pt>
                <c:pt idx="534">
                  <c:v>h</c:v>
                </c:pt>
                <c:pt idx="535">
                  <c:v>h</c:v>
                </c:pt>
                <c:pt idx="536">
                  <c:v>h</c:v>
                </c:pt>
                <c:pt idx="537">
                  <c:v>h</c:v>
                </c:pt>
                <c:pt idx="538">
                  <c:v>h</c:v>
                </c:pt>
                <c:pt idx="539">
                  <c:v>h</c:v>
                </c:pt>
                <c:pt idx="540">
                  <c:v>h</c:v>
                </c:pt>
                <c:pt idx="541">
                  <c:v>h</c:v>
                </c:pt>
                <c:pt idx="542">
                  <c:v>h</c:v>
                </c:pt>
                <c:pt idx="543">
                  <c:v>h</c:v>
                </c:pt>
                <c:pt idx="544">
                  <c:v>h</c:v>
                </c:pt>
                <c:pt idx="545">
                  <c:v>h</c:v>
                </c:pt>
                <c:pt idx="546">
                  <c:v>h</c:v>
                </c:pt>
                <c:pt idx="547">
                  <c:v>h</c:v>
                </c:pt>
                <c:pt idx="548">
                  <c:v>h</c:v>
                </c:pt>
                <c:pt idx="549">
                  <c:v>h</c:v>
                </c:pt>
                <c:pt idx="550">
                  <c:v>h</c:v>
                </c:pt>
                <c:pt idx="551">
                  <c:v>h</c:v>
                </c:pt>
                <c:pt idx="552">
                  <c:v>h</c:v>
                </c:pt>
                <c:pt idx="553">
                  <c:v>h</c:v>
                </c:pt>
                <c:pt idx="554">
                  <c:v>h</c:v>
                </c:pt>
                <c:pt idx="555">
                  <c:v>h</c:v>
                </c:pt>
                <c:pt idx="556">
                  <c:v>h</c:v>
                </c:pt>
                <c:pt idx="557">
                  <c:v>h</c:v>
                </c:pt>
                <c:pt idx="558">
                  <c:v>h</c:v>
                </c:pt>
                <c:pt idx="559">
                  <c:v>h</c:v>
                </c:pt>
                <c:pt idx="560">
                  <c:v>h</c:v>
                </c:pt>
                <c:pt idx="561">
                  <c:v>h</c:v>
                </c:pt>
                <c:pt idx="562">
                  <c:v>h</c:v>
                </c:pt>
                <c:pt idx="563">
                  <c:v>h</c:v>
                </c:pt>
                <c:pt idx="564">
                  <c:v>h</c:v>
                </c:pt>
                <c:pt idx="565">
                  <c:v>h</c:v>
                </c:pt>
                <c:pt idx="566">
                  <c:v>h</c:v>
                </c:pt>
                <c:pt idx="567">
                  <c:v>h</c:v>
                </c:pt>
                <c:pt idx="568">
                  <c:v>h</c:v>
                </c:pt>
                <c:pt idx="569">
                  <c:v>h</c:v>
                </c:pt>
                <c:pt idx="570">
                  <c:v>h</c:v>
                </c:pt>
                <c:pt idx="571">
                  <c:v>h</c:v>
                </c:pt>
                <c:pt idx="572">
                  <c:v>h</c:v>
                </c:pt>
                <c:pt idx="573">
                  <c:v>h</c:v>
                </c:pt>
                <c:pt idx="574">
                  <c:v>h</c:v>
                </c:pt>
                <c:pt idx="575">
                  <c:v>h</c:v>
                </c:pt>
                <c:pt idx="576">
                  <c:v>h</c:v>
                </c:pt>
                <c:pt idx="577">
                  <c:v>h</c:v>
                </c:pt>
                <c:pt idx="578">
                  <c:v>h</c:v>
                </c:pt>
                <c:pt idx="579">
                  <c:v>h</c:v>
                </c:pt>
                <c:pt idx="580">
                  <c:v>h</c:v>
                </c:pt>
                <c:pt idx="581">
                  <c:v>h</c:v>
                </c:pt>
                <c:pt idx="582">
                  <c:v>h</c:v>
                </c:pt>
                <c:pt idx="583">
                  <c:v>h</c:v>
                </c:pt>
                <c:pt idx="584">
                  <c:v>h</c:v>
                </c:pt>
                <c:pt idx="585">
                  <c:v>h</c:v>
                </c:pt>
                <c:pt idx="586">
                  <c:v>h</c:v>
                </c:pt>
                <c:pt idx="587">
                  <c:v>h</c:v>
                </c:pt>
                <c:pt idx="588">
                  <c:v>h</c:v>
                </c:pt>
                <c:pt idx="589">
                  <c:v>h</c:v>
                </c:pt>
                <c:pt idx="590">
                  <c:v>h</c:v>
                </c:pt>
                <c:pt idx="591">
                  <c:v>h</c:v>
                </c:pt>
                <c:pt idx="592">
                  <c:v>h</c:v>
                </c:pt>
                <c:pt idx="593">
                  <c:v>h</c:v>
                </c:pt>
                <c:pt idx="594">
                  <c:v>h</c:v>
                </c:pt>
                <c:pt idx="595">
                  <c:v>h</c:v>
                </c:pt>
                <c:pt idx="596">
                  <c:v>h</c:v>
                </c:pt>
                <c:pt idx="597">
                  <c:v>h</c:v>
                </c:pt>
                <c:pt idx="598">
                  <c:v>h</c:v>
                </c:pt>
                <c:pt idx="599">
                  <c:v>h</c:v>
                </c:pt>
                <c:pt idx="600">
                  <c:v>h</c:v>
                </c:pt>
                <c:pt idx="601">
                  <c:v>h</c:v>
                </c:pt>
                <c:pt idx="602">
                  <c:v>h</c:v>
                </c:pt>
                <c:pt idx="603">
                  <c:v>h</c:v>
                </c:pt>
                <c:pt idx="604">
                  <c:v>h</c:v>
                </c:pt>
                <c:pt idx="605">
                  <c:v>h</c:v>
                </c:pt>
                <c:pt idx="606">
                  <c:v>h</c:v>
                </c:pt>
                <c:pt idx="607">
                  <c:v>h</c:v>
                </c:pt>
                <c:pt idx="608">
                  <c:v>h</c:v>
                </c:pt>
                <c:pt idx="609">
                  <c:v>h</c:v>
                </c:pt>
                <c:pt idx="610">
                  <c:v>h</c:v>
                </c:pt>
                <c:pt idx="611">
                  <c:v>h</c:v>
                </c:pt>
                <c:pt idx="612">
                  <c:v>h</c:v>
                </c:pt>
                <c:pt idx="613">
                  <c:v>h</c:v>
                </c:pt>
                <c:pt idx="614">
                  <c:v>h</c:v>
                </c:pt>
                <c:pt idx="615">
                  <c:v>h</c:v>
                </c:pt>
                <c:pt idx="616">
                  <c:v>h</c:v>
                </c:pt>
                <c:pt idx="617">
                  <c:v>h</c:v>
                </c:pt>
                <c:pt idx="618">
                  <c:v>h</c:v>
                </c:pt>
                <c:pt idx="619">
                  <c:v>h</c:v>
                </c:pt>
                <c:pt idx="620">
                  <c:v>h</c:v>
                </c:pt>
                <c:pt idx="621">
                  <c:v>h</c:v>
                </c:pt>
                <c:pt idx="622">
                  <c:v>h</c:v>
                </c:pt>
                <c:pt idx="623">
                  <c:v>h</c:v>
                </c:pt>
                <c:pt idx="624">
                  <c:v>h</c:v>
                </c:pt>
                <c:pt idx="625">
                  <c:v>h</c:v>
                </c:pt>
                <c:pt idx="626">
                  <c:v>h</c:v>
                </c:pt>
                <c:pt idx="627">
                  <c:v>h</c:v>
                </c:pt>
                <c:pt idx="628">
                  <c:v>h</c:v>
                </c:pt>
                <c:pt idx="629">
                  <c:v>h</c:v>
                </c:pt>
                <c:pt idx="630">
                  <c:v>h</c:v>
                </c:pt>
                <c:pt idx="631">
                  <c:v>h</c:v>
                </c:pt>
                <c:pt idx="632">
                  <c:v>h</c:v>
                </c:pt>
                <c:pt idx="633">
                  <c:v>h</c:v>
                </c:pt>
                <c:pt idx="634">
                  <c:v>h</c:v>
                </c:pt>
                <c:pt idx="635">
                  <c:v>h</c:v>
                </c:pt>
                <c:pt idx="636">
                  <c:v>h</c:v>
                </c:pt>
                <c:pt idx="637">
                  <c:v>h</c:v>
                </c:pt>
                <c:pt idx="638">
                  <c:v>i</c:v>
                </c:pt>
                <c:pt idx="639">
                  <c:v>i</c:v>
                </c:pt>
                <c:pt idx="640">
                  <c:v>i</c:v>
                </c:pt>
                <c:pt idx="641">
                  <c:v>i</c:v>
                </c:pt>
                <c:pt idx="642">
                  <c:v>i</c:v>
                </c:pt>
                <c:pt idx="643">
                  <c:v>i</c:v>
                </c:pt>
                <c:pt idx="644">
                  <c:v>i</c:v>
                </c:pt>
                <c:pt idx="645">
                  <c:v>i</c:v>
                </c:pt>
                <c:pt idx="646">
                  <c:v>i</c:v>
                </c:pt>
                <c:pt idx="647">
                  <c:v>i</c:v>
                </c:pt>
                <c:pt idx="648">
                  <c:v>i</c:v>
                </c:pt>
                <c:pt idx="649">
                  <c:v>i</c:v>
                </c:pt>
                <c:pt idx="650">
                  <c:v>i</c:v>
                </c:pt>
                <c:pt idx="651">
                  <c:v>i</c:v>
                </c:pt>
                <c:pt idx="652">
                  <c:v>i</c:v>
                </c:pt>
                <c:pt idx="653">
                  <c:v>i</c:v>
                </c:pt>
                <c:pt idx="654">
                  <c:v>i</c:v>
                </c:pt>
                <c:pt idx="655">
                  <c:v>i</c:v>
                </c:pt>
                <c:pt idx="656">
                  <c:v>i</c:v>
                </c:pt>
                <c:pt idx="657">
                  <c:v>i</c:v>
                </c:pt>
                <c:pt idx="658">
                  <c:v>i</c:v>
                </c:pt>
                <c:pt idx="659">
                  <c:v>i</c:v>
                </c:pt>
                <c:pt idx="660">
                  <c:v>i</c:v>
                </c:pt>
                <c:pt idx="661">
                  <c:v>i</c:v>
                </c:pt>
                <c:pt idx="662">
                  <c:v>i</c:v>
                </c:pt>
                <c:pt idx="663">
                  <c:v>i</c:v>
                </c:pt>
                <c:pt idx="664">
                  <c:v>i</c:v>
                </c:pt>
                <c:pt idx="665">
                  <c:v>i</c:v>
                </c:pt>
                <c:pt idx="666">
                  <c:v>i</c:v>
                </c:pt>
                <c:pt idx="667">
                  <c:v>i</c:v>
                </c:pt>
                <c:pt idx="668">
                  <c:v>i</c:v>
                </c:pt>
                <c:pt idx="669">
                  <c:v>i</c:v>
                </c:pt>
                <c:pt idx="670">
                  <c:v>i</c:v>
                </c:pt>
                <c:pt idx="671">
                  <c:v>i</c:v>
                </c:pt>
                <c:pt idx="672">
                  <c:v>i</c:v>
                </c:pt>
                <c:pt idx="673">
                  <c:v>i</c:v>
                </c:pt>
                <c:pt idx="674">
                  <c:v>i</c:v>
                </c:pt>
                <c:pt idx="675">
                  <c:v>i</c:v>
                </c:pt>
                <c:pt idx="676">
                  <c:v>i</c:v>
                </c:pt>
                <c:pt idx="677">
                  <c:v>i</c:v>
                </c:pt>
              </c:strCache>
            </c:strRef>
          </c:xVal>
          <c:yVal>
            <c:numRef>
              <c:f>Estadísticas!$F$7:$F$684</c:f>
              <c:numCache>
                <c:formatCode>0.00</c:formatCode>
                <c:ptCount val="678"/>
                <c:pt idx="0">
                  <c:v>273.13</c:v>
                </c:pt>
                <c:pt idx="1">
                  <c:v>273.13</c:v>
                </c:pt>
                <c:pt idx="2">
                  <c:v>273.13</c:v>
                </c:pt>
                <c:pt idx="3">
                  <c:v>273.13</c:v>
                </c:pt>
                <c:pt idx="4">
                  <c:v>273.13</c:v>
                </c:pt>
                <c:pt idx="5">
                  <c:v>273.13</c:v>
                </c:pt>
                <c:pt idx="6">
                  <c:v>273.14</c:v>
                </c:pt>
                <c:pt idx="7">
                  <c:v>273.13</c:v>
                </c:pt>
                <c:pt idx="8">
                  <c:v>273.13</c:v>
                </c:pt>
                <c:pt idx="9">
                  <c:v>273.13</c:v>
                </c:pt>
                <c:pt idx="10">
                  <c:v>273.13</c:v>
                </c:pt>
                <c:pt idx="11">
                  <c:v>273.13</c:v>
                </c:pt>
                <c:pt idx="12">
                  <c:v>273.13</c:v>
                </c:pt>
                <c:pt idx="13">
                  <c:v>273.13</c:v>
                </c:pt>
                <c:pt idx="14">
                  <c:v>273.14</c:v>
                </c:pt>
                <c:pt idx="15">
                  <c:v>273.13</c:v>
                </c:pt>
                <c:pt idx="16">
                  <c:v>273.13</c:v>
                </c:pt>
                <c:pt idx="17">
                  <c:v>273.13</c:v>
                </c:pt>
                <c:pt idx="18">
                  <c:v>273.13</c:v>
                </c:pt>
                <c:pt idx="19">
                  <c:v>273.14</c:v>
                </c:pt>
                <c:pt idx="20">
                  <c:v>273.13</c:v>
                </c:pt>
                <c:pt idx="21">
                  <c:v>273.13</c:v>
                </c:pt>
                <c:pt idx="22">
                  <c:v>273.13</c:v>
                </c:pt>
                <c:pt idx="23">
                  <c:v>273.13</c:v>
                </c:pt>
                <c:pt idx="24">
                  <c:v>273.13</c:v>
                </c:pt>
                <c:pt idx="25">
                  <c:v>273.14</c:v>
                </c:pt>
                <c:pt idx="26">
                  <c:v>273.13</c:v>
                </c:pt>
                <c:pt idx="27">
                  <c:v>273.13</c:v>
                </c:pt>
                <c:pt idx="28">
                  <c:v>273.13</c:v>
                </c:pt>
                <c:pt idx="29">
                  <c:v>273.14</c:v>
                </c:pt>
                <c:pt idx="30">
                  <c:v>273.13</c:v>
                </c:pt>
                <c:pt idx="31">
                  <c:v>273.13</c:v>
                </c:pt>
                <c:pt idx="32">
                  <c:v>273.13</c:v>
                </c:pt>
                <c:pt idx="33">
                  <c:v>273.13</c:v>
                </c:pt>
                <c:pt idx="34">
                  <c:v>273.14</c:v>
                </c:pt>
                <c:pt idx="35">
                  <c:v>273.13</c:v>
                </c:pt>
                <c:pt idx="36">
                  <c:v>273.13</c:v>
                </c:pt>
                <c:pt idx="37">
                  <c:v>273.13</c:v>
                </c:pt>
                <c:pt idx="38">
                  <c:v>273.13</c:v>
                </c:pt>
                <c:pt idx="39">
                  <c:v>273.14</c:v>
                </c:pt>
                <c:pt idx="40">
                  <c:v>273.14</c:v>
                </c:pt>
                <c:pt idx="41">
                  <c:v>273.14</c:v>
                </c:pt>
                <c:pt idx="42">
                  <c:v>273.13</c:v>
                </c:pt>
                <c:pt idx="43">
                  <c:v>273.13</c:v>
                </c:pt>
                <c:pt idx="44">
                  <c:v>273.13</c:v>
                </c:pt>
                <c:pt idx="45">
                  <c:v>273.14</c:v>
                </c:pt>
                <c:pt idx="46">
                  <c:v>273.13</c:v>
                </c:pt>
                <c:pt idx="47">
                  <c:v>273.13</c:v>
                </c:pt>
                <c:pt idx="48">
                  <c:v>273.13</c:v>
                </c:pt>
                <c:pt idx="49">
                  <c:v>273.14</c:v>
                </c:pt>
                <c:pt idx="50">
                  <c:v>273.14</c:v>
                </c:pt>
                <c:pt idx="51">
                  <c:v>273.14</c:v>
                </c:pt>
                <c:pt idx="52">
                  <c:v>273.13</c:v>
                </c:pt>
                <c:pt idx="53">
                  <c:v>273.13</c:v>
                </c:pt>
                <c:pt idx="54">
                  <c:v>273.13</c:v>
                </c:pt>
                <c:pt idx="55">
                  <c:v>273.14</c:v>
                </c:pt>
                <c:pt idx="56">
                  <c:v>273.14</c:v>
                </c:pt>
                <c:pt idx="57">
                  <c:v>273.13</c:v>
                </c:pt>
                <c:pt idx="58">
                  <c:v>273.13</c:v>
                </c:pt>
                <c:pt idx="59">
                  <c:v>273.13</c:v>
                </c:pt>
                <c:pt idx="60">
                  <c:v>273.13</c:v>
                </c:pt>
                <c:pt idx="61">
                  <c:v>273.13</c:v>
                </c:pt>
                <c:pt idx="62">
                  <c:v>298</c:v>
                </c:pt>
                <c:pt idx="63">
                  <c:v>297.98999999999995</c:v>
                </c:pt>
                <c:pt idx="64">
                  <c:v>297.98999999999995</c:v>
                </c:pt>
                <c:pt idx="65">
                  <c:v>298.01</c:v>
                </c:pt>
                <c:pt idx="66">
                  <c:v>298.01</c:v>
                </c:pt>
                <c:pt idx="67">
                  <c:v>298.01</c:v>
                </c:pt>
                <c:pt idx="68">
                  <c:v>298.01</c:v>
                </c:pt>
                <c:pt idx="69">
                  <c:v>298</c:v>
                </c:pt>
                <c:pt idx="70">
                  <c:v>298.01</c:v>
                </c:pt>
                <c:pt idx="71">
                  <c:v>297.98999999999995</c:v>
                </c:pt>
                <c:pt idx="72">
                  <c:v>297.98999999999995</c:v>
                </c:pt>
                <c:pt idx="73">
                  <c:v>298</c:v>
                </c:pt>
                <c:pt idx="74">
                  <c:v>298.01</c:v>
                </c:pt>
                <c:pt idx="75">
                  <c:v>298</c:v>
                </c:pt>
                <c:pt idx="76">
                  <c:v>298</c:v>
                </c:pt>
                <c:pt idx="77">
                  <c:v>298.01</c:v>
                </c:pt>
                <c:pt idx="78">
                  <c:v>298.01</c:v>
                </c:pt>
                <c:pt idx="79">
                  <c:v>298</c:v>
                </c:pt>
                <c:pt idx="80">
                  <c:v>298.01</c:v>
                </c:pt>
                <c:pt idx="81">
                  <c:v>298</c:v>
                </c:pt>
                <c:pt idx="82">
                  <c:v>298</c:v>
                </c:pt>
                <c:pt idx="83">
                  <c:v>297.94</c:v>
                </c:pt>
                <c:pt idx="84">
                  <c:v>297.94</c:v>
                </c:pt>
                <c:pt idx="85">
                  <c:v>297.94</c:v>
                </c:pt>
                <c:pt idx="86">
                  <c:v>297.94</c:v>
                </c:pt>
                <c:pt idx="87">
                  <c:v>297.94</c:v>
                </c:pt>
                <c:pt idx="88">
                  <c:v>297.94</c:v>
                </c:pt>
                <c:pt idx="89">
                  <c:v>297.94</c:v>
                </c:pt>
                <c:pt idx="90">
                  <c:v>297.94</c:v>
                </c:pt>
                <c:pt idx="91">
                  <c:v>297.94</c:v>
                </c:pt>
                <c:pt idx="92">
                  <c:v>297.94</c:v>
                </c:pt>
                <c:pt idx="93">
                  <c:v>297.92999999999995</c:v>
                </c:pt>
                <c:pt idx="94">
                  <c:v>297.94</c:v>
                </c:pt>
                <c:pt idx="95">
                  <c:v>297.92999999999995</c:v>
                </c:pt>
                <c:pt idx="96">
                  <c:v>297.92999999999995</c:v>
                </c:pt>
                <c:pt idx="97">
                  <c:v>297.92999999999995</c:v>
                </c:pt>
                <c:pt idx="98">
                  <c:v>297.92999999999995</c:v>
                </c:pt>
                <c:pt idx="99">
                  <c:v>297.94</c:v>
                </c:pt>
                <c:pt idx="100">
                  <c:v>297.94</c:v>
                </c:pt>
                <c:pt idx="101">
                  <c:v>297.92999999999995</c:v>
                </c:pt>
                <c:pt idx="102">
                  <c:v>297.94</c:v>
                </c:pt>
                <c:pt idx="103">
                  <c:v>297.94</c:v>
                </c:pt>
                <c:pt idx="104">
                  <c:v>297.94</c:v>
                </c:pt>
                <c:pt idx="105">
                  <c:v>297.92999999999995</c:v>
                </c:pt>
                <c:pt idx="106">
                  <c:v>297.92999999999995</c:v>
                </c:pt>
                <c:pt idx="107">
                  <c:v>297.94</c:v>
                </c:pt>
                <c:pt idx="108">
                  <c:v>297.94</c:v>
                </c:pt>
                <c:pt idx="109">
                  <c:v>297.94</c:v>
                </c:pt>
                <c:pt idx="110">
                  <c:v>297.92999999999995</c:v>
                </c:pt>
                <c:pt idx="111">
                  <c:v>297.92999999999995</c:v>
                </c:pt>
                <c:pt idx="112">
                  <c:v>297.92999999999995</c:v>
                </c:pt>
                <c:pt idx="113">
                  <c:v>297.92999999999995</c:v>
                </c:pt>
                <c:pt idx="114">
                  <c:v>297.94</c:v>
                </c:pt>
                <c:pt idx="115">
                  <c:v>297.92999999999995</c:v>
                </c:pt>
                <c:pt idx="116">
                  <c:v>297.92999999999995</c:v>
                </c:pt>
                <c:pt idx="117">
                  <c:v>297.92999999999995</c:v>
                </c:pt>
                <c:pt idx="118">
                  <c:v>297.94</c:v>
                </c:pt>
                <c:pt idx="119">
                  <c:v>297.92999999999995</c:v>
                </c:pt>
                <c:pt idx="120">
                  <c:v>307.83999999999997</c:v>
                </c:pt>
                <c:pt idx="121">
                  <c:v>307.83999999999997</c:v>
                </c:pt>
                <c:pt idx="122">
                  <c:v>307.83999999999997</c:v>
                </c:pt>
                <c:pt idx="123">
                  <c:v>307.83999999999997</c:v>
                </c:pt>
                <c:pt idx="124">
                  <c:v>307.83999999999997</c:v>
                </c:pt>
                <c:pt idx="125">
                  <c:v>307.83999999999997</c:v>
                </c:pt>
                <c:pt idx="126">
                  <c:v>307.83999999999997</c:v>
                </c:pt>
                <c:pt idx="127">
                  <c:v>307.83999999999997</c:v>
                </c:pt>
                <c:pt idx="128">
                  <c:v>307.83999999999997</c:v>
                </c:pt>
                <c:pt idx="129">
                  <c:v>307.83999999999997</c:v>
                </c:pt>
                <c:pt idx="130">
                  <c:v>307.83999999999997</c:v>
                </c:pt>
                <c:pt idx="131">
                  <c:v>307.83999999999997</c:v>
                </c:pt>
                <c:pt idx="132">
                  <c:v>307.84999999999997</c:v>
                </c:pt>
                <c:pt idx="133">
                  <c:v>307.83999999999997</c:v>
                </c:pt>
                <c:pt idx="134">
                  <c:v>307.83999999999997</c:v>
                </c:pt>
                <c:pt idx="135">
                  <c:v>307.83999999999997</c:v>
                </c:pt>
                <c:pt idx="136">
                  <c:v>307.83999999999997</c:v>
                </c:pt>
                <c:pt idx="137">
                  <c:v>307.83999999999997</c:v>
                </c:pt>
                <c:pt idx="138">
                  <c:v>307.83999999999997</c:v>
                </c:pt>
                <c:pt idx="139">
                  <c:v>307.83999999999997</c:v>
                </c:pt>
                <c:pt idx="140">
                  <c:v>307.83999999999997</c:v>
                </c:pt>
                <c:pt idx="141">
                  <c:v>307.83999999999997</c:v>
                </c:pt>
                <c:pt idx="142">
                  <c:v>307.83999999999997</c:v>
                </c:pt>
                <c:pt idx="143">
                  <c:v>307.83999999999997</c:v>
                </c:pt>
                <c:pt idx="144">
                  <c:v>307.83999999999997</c:v>
                </c:pt>
                <c:pt idx="145">
                  <c:v>307.83999999999997</c:v>
                </c:pt>
                <c:pt idx="146">
                  <c:v>307.83999999999997</c:v>
                </c:pt>
                <c:pt idx="147">
                  <c:v>307.83999999999997</c:v>
                </c:pt>
                <c:pt idx="148">
                  <c:v>307.84999999999997</c:v>
                </c:pt>
                <c:pt idx="149">
                  <c:v>307.83999999999997</c:v>
                </c:pt>
                <c:pt idx="150">
                  <c:v>307.83999999999997</c:v>
                </c:pt>
                <c:pt idx="151">
                  <c:v>307.84999999999997</c:v>
                </c:pt>
                <c:pt idx="152">
                  <c:v>307.84999999999997</c:v>
                </c:pt>
                <c:pt idx="153">
                  <c:v>307.83999999999997</c:v>
                </c:pt>
                <c:pt idx="154">
                  <c:v>307.83999999999997</c:v>
                </c:pt>
                <c:pt idx="155">
                  <c:v>307.84999999999997</c:v>
                </c:pt>
                <c:pt idx="156">
                  <c:v>307.84999999999997</c:v>
                </c:pt>
                <c:pt idx="157">
                  <c:v>307.84999999999997</c:v>
                </c:pt>
                <c:pt idx="158">
                  <c:v>307.83999999999997</c:v>
                </c:pt>
                <c:pt idx="159">
                  <c:v>307.83999999999997</c:v>
                </c:pt>
                <c:pt idx="160">
                  <c:v>307.83999999999997</c:v>
                </c:pt>
                <c:pt idx="161">
                  <c:v>307.83999999999997</c:v>
                </c:pt>
                <c:pt idx="162">
                  <c:v>307.83999999999997</c:v>
                </c:pt>
                <c:pt idx="163">
                  <c:v>307.83999999999997</c:v>
                </c:pt>
                <c:pt idx="164">
                  <c:v>307.83999999999997</c:v>
                </c:pt>
                <c:pt idx="165">
                  <c:v>307.83999999999997</c:v>
                </c:pt>
                <c:pt idx="166">
                  <c:v>307.83999999999997</c:v>
                </c:pt>
                <c:pt idx="167">
                  <c:v>307.84999999999997</c:v>
                </c:pt>
                <c:pt idx="168">
                  <c:v>307.83999999999997</c:v>
                </c:pt>
                <c:pt idx="169">
                  <c:v>307.83999999999997</c:v>
                </c:pt>
                <c:pt idx="170">
                  <c:v>307.83999999999997</c:v>
                </c:pt>
                <c:pt idx="171">
                  <c:v>307.83999999999997</c:v>
                </c:pt>
                <c:pt idx="172">
                  <c:v>307.84999999999997</c:v>
                </c:pt>
                <c:pt idx="173">
                  <c:v>307.83999999999997</c:v>
                </c:pt>
                <c:pt idx="174">
                  <c:v>307.83999999999997</c:v>
                </c:pt>
                <c:pt idx="175">
                  <c:v>307.83999999999997</c:v>
                </c:pt>
                <c:pt idx="176">
                  <c:v>307.83999999999997</c:v>
                </c:pt>
                <c:pt idx="177">
                  <c:v>307.83999999999997</c:v>
                </c:pt>
                <c:pt idx="178">
                  <c:v>307.84999999999997</c:v>
                </c:pt>
                <c:pt idx="179">
                  <c:v>307.83999999999997</c:v>
                </c:pt>
                <c:pt idx="180">
                  <c:v>307.83</c:v>
                </c:pt>
                <c:pt idx="181">
                  <c:v>307.83999999999997</c:v>
                </c:pt>
                <c:pt idx="182">
                  <c:v>307.83999999999997</c:v>
                </c:pt>
                <c:pt idx="183">
                  <c:v>307.83999999999997</c:v>
                </c:pt>
                <c:pt idx="184">
                  <c:v>307.83999999999997</c:v>
                </c:pt>
                <c:pt idx="185">
                  <c:v>307.84999999999997</c:v>
                </c:pt>
                <c:pt idx="186">
                  <c:v>307.83999999999997</c:v>
                </c:pt>
                <c:pt idx="187">
                  <c:v>307.83999999999997</c:v>
                </c:pt>
                <c:pt idx="188">
                  <c:v>307.83999999999997</c:v>
                </c:pt>
                <c:pt idx="189">
                  <c:v>307.83999999999997</c:v>
                </c:pt>
                <c:pt idx="190">
                  <c:v>307.83999999999997</c:v>
                </c:pt>
                <c:pt idx="191">
                  <c:v>307.83999999999997</c:v>
                </c:pt>
                <c:pt idx="192">
                  <c:v>307.83999999999997</c:v>
                </c:pt>
                <c:pt idx="193">
                  <c:v>307.83999999999997</c:v>
                </c:pt>
                <c:pt idx="194">
                  <c:v>307.83999999999997</c:v>
                </c:pt>
                <c:pt idx="195">
                  <c:v>307.83999999999997</c:v>
                </c:pt>
                <c:pt idx="196">
                  <c:v>307.83999999999997</c:v>
                </c:pt>
                <c:pt idx="197">
                  <c:v>307.84999999999997</c:v>
                </c:pt>
                <c:pt idx="198">
                  <c:v>307.84999999999997</c:v>
                </c:pt>
                <c:pt idx="199">
                  <c:v>307.83999999999997</c:v>
                </c:pt>
                <c:pt idx="200">
                  <c:v>307.83</c:v>
                </c:pt>
                <c:pt idx="201">
                  <c:v>307.83999999999997</c:v>
                </c:pt>
                <c:pt idx="202">
                  <c:v>307.83999999999997</c:v>
                </c:pt>
                <c:pt idx="203">
                  <c:v>307.83999999999997</c:v>
                </c:pt>
                <c:pt idx="204">
                  <c:v>307.83999999999997</c:v>
                </c:pt>
                <c:pt idx="205">
                  <c:v>307.83999999999997</c:v>
                </c:pt>
                <c:pt idx="206">
                  <c:v>307.83999999999997</c:v>
                </c:pt>
                <c:pt idx="207">
                  <c:v>307.83999999999997</c:v>
                </c:pt>
                <c:pt idx="208">
                  <c:v>307.83999999999997</c:v>
                </c:pt>
                <c:pt idx="209">
                  <c:v>307.83999999999997</c:v>
                </c:pt>
                <c:pt idx="210">
                  <c:v>307.83999999999997</c:v>
                </c:pt>
                <c:pt idx="211">
                  <c:v>307.83</c:v>
                </c:pt>
                <c:pt idx="212">
                  <c:v>307.83999999999997</c:v>
                </c:pt>
                <c:pt idx="213">
                  <c:v>307.83999999999997</c:v>
                </c:pt>
                <c:pt idx="214">
                  <c:v>307.83999999999997</c:v>
                </c:pt>
                <c:pt idx="215">
                  <c:v>307.83</c:v>
                </c:pt>
                <c:pt idx="216">
                  <c:v>307.83999999999997</c:v>
                </c:pt>
                <c:pt idx="217">
                  <c:v>307.83999999999997</c:v>
                </c:pt>
                <c:pt idx="218">
                  <c:v>307.83999999999997</c:v>
                </c:pt>
                <c:pt idx="219">
                  <c:v>307.83999999999997</c:v>
                </c:pt>
                <c:pt idx="220">
                  <c:v>307.83999999999997</c:v>
                </c:pt>
                <c:pt idx="221">
                  <c:v>307.83999999999997</c:v>
                </c:pt>
                <c:pt idx="222">
                  <c:v>307.83999999999997</c:v>
                </c:pt>
                <c:pt idx="223">
                  <c:v>307.83999999999997</c:v>
                </c:pt>
                <c:pt idx="224">
                  <c:v>307.83999999999997</c:v>
                </c:pt>
                <c:pt idx="225">
                  <c:v>307.83999999999997</c:v>
                </c:pt>
                <c:pt idx="226">
                  <c:v>307.83</c:v>
                </c:pt>
                <c:pt idx="227">
                  <c:v>307.83999999999997</c:v>
                </c:pt>
                <c:pt idx="228">
                  <c:v>307.83999999999997</c:v>
                </c:pt>
                <c:pt idx="229">
                  <c:v>307.83999999999997</c:v>
                </c:pt>
                <c:pt idx="230">
                  <c:v>307.83999999999997</c:v>
                </c:pt>
                <c:pt idx="231">
                  <c:v>307.83999999999997</c:v>
                </c:pt>
                <c:pt idx="232">
                  <c:v>307.83999999999997</c:v>
                </c:pt>
                <c:pt idx="233">
                  <c:v>307.83999999999997</c:v>
                </c:pt>
                <c:pt idx="234">
                  <c:v>307.83999999999997</c:v>
                </c:pt>
                <c:pt idx="235">
                  <c:v>307.83</c:v>
                </c:pt>
                <c:pt idx="236">
                  <c:v>307.83</c:v>
                </c:pt>
                <c:pt idx="237">
                  <c:v>307.83999999999997</c:v>
                </c:pt>
                <c:pt idx="238">
                  <c:v>307.83999999999997</c:v>
                </c:pt>
                <c:pt idx="239">
                  <c:v>307.83999999999997</c:v>
                </c:pt>
                <c:pt idx="240">
                  <c:v>307.83</c:v>
                </c:pt>
                <c:pt idx="241">
                  <c:v>307.83999999999997</c:v>
                </c:pt>
                <c:pt idx="242">
                  <c:v>307.83999999999997</c:v>
                </c:pt>
                <c:pt idx="243">
                  <c:v>307.83999999999997</c:v>
                </c:pt>
                <c:pt idx="244">
                  <c:v>283.23999999999995</c:v>
                </c:pt>
                <c:pt idx="245">
                  <c:v>283.23999999999995</c:v>
                </c:pt>
                <c:pt idx="246">
                  <c:v>283.23999999999995</c:v>
                </c:pt>
                <c:pt idx="247">
                  <c:v>283.23999999999995</c:v>
                </c:pt>
                <c:pt idx="248">
                  <c:v>283.23999999999995</c:v>
                </c:pt>
                <c:pt idx="249">
                  <c:v>283.23999999999995</c:v>
                </c:pt>
                <c:pt idx="250">
                  <c:v>283.23999999999995</c:v>
                </c:pt>
                <c:pt idx="251">
                  <c:v>283.22999999999996</c:v>
                </c:pt>
                <c:pt idx="252">
                  <c:v>283.22999999999996</c:v>
                </c:pt>
                <c:pt idx="253">
                  <c:v>283.22999999999996</c:v>
                </c:pt>
                <c:pt idx="254">
                  <c:v>283.22999999999996</c:v>
                </c:pt>
                <c:pt idx="255">
                  <c:v>283.23999999999995</c:v>
                </c:pt>
                <c:pt idx="256">
                  <c:v>283.21999999999997</c:v>
                </c:pt>
                <c:pt idx="257">
                  <c:v>283.22999999999996</c:v>
                </c:pt>
                <c:pt idx="258">
                  <c:v>283.22999999999996</c:v>
                </c:pt>
                <c:pt idx="259">
                  <c:v>283.22999999999996</c:v>
                </c:pt>
                <c:pt idx="260">
                  <c:v>283.23999999999995</c:v>
                </c:pt>
                <c:pt idx="261">
                  <c:v>283.23999999999995</c:v>
                </c:pt>
                <c:pt idx="262">
                  <c:v>283.23999999999995</c:v>
                </c:pt>
                <c:pt idx="263">
                  <c:v>283.23999999999995</c:v>
                </c:pt>
                <c:pt idx="264">
                  <c:v>283.22999999999996</c:v>
                </c:pt>
                <c:pt idx="265">
                  <c:v>283.22999999999996</c:v>
                </c:pt>
                <c:pt idx="266">
                  <c:v>283.22999999999996</c:v>
                </c:pt>
                <c:pt idx="267">
                  <c:v>283.22999999999996</c:v>
                </c:pt>
                <c:pt idx="268">
                  <c:v>283.22999999999996</c:v>
                </c:pt>
                <c:pt idx="269">
                  <c:v>283.22999999999996</c:v>
                </c:pt>
                <c:pt idx="270">
                  <c:v>283.22999999999996</c:v>
                </c:pt>
                <c:pt idx="271">
                  <c:v>283.21999999999997</c:v>
                </c:pt>
                <c:pt idx="272">
                  <c:v>283.22999999999996</c:v>
                </c:pt>
                <c:pt idx="273">
                  <c:v>283.21999999999997</c:v>
                </c:pt>
                <c:pt idx="274">
                  <c:v>283.23999999999995</c:v>
                </c:pt>
                <c:pt idx="275">
                  <c:v>283.22999999999996</c:v>
                </c:pt>
                <c:pt idx="276">
                  <c:v>283.22999999999996</c:v>
                </c:pt>
                <c:pt idx="277">
                  <c:v>288.28999999999996</c:v>
                </c:pt>
                <c:pt idx="278">
                  <c:v>288.26</c:v>
                </c:pt>
                <c:pt idx="279">
                  <c:v>288.27</c:v>
                </c:pt>
                <c:pt idx="280">
                  <c:v>288.26</c:v>
                </c:pt>
                <c:pt idx="281">
                  <c:v>288.29999999999995</c:v>
                </c:pt>
                <c:pt idx="282">
                  <c:v>288.31</c:v>
                </c:pt>
                <c:pt idx="283">
                  <c:v>288.29999999999995</c:v>
                </c:pt>
                <c:pt idx="284">
                  <c:v>288.29999999999995</c:v>
                </c:pt>
                <c:pt idx="285">
                  <c:v>288.27</c:v>
                </c:pt>
                <c:pt idx="286">
                  <c:v>288.28999999999996</c:v>
                </c:pt>
                <c:pt idx="287">
                  <c:v>288.28999999999996</c:v>
                </c:pt>
                <c:pt idx="288">
                  <c:v>288.27999999999997</c:v>
                </c:pt>
                <c:pt idx="289">
                  <c:v>288.28999999999996</c:v>
                </c:pt>
                <c:pt idx="290">
                  <c:v>288.27</c:v>
                </c:pt>
                <c:pt idx="291">
                  <c:v>288.31</c:v>
                </c:pt>
                <c:pt idx="292">
                  <c:v>288.29999999999995</c:v>
                </c:pt>
                <c:pt idx="293">
                  <c:v>288.28999999999996</c:v>
                </c:pt>
                <c:pt idx="294">
                  <c:v>288.27999999999997</c:v>
                </c:pt>
                <c:pt idx="295">
                  <c:v>288.23999999999995</c:v>
                </c:pt>
                <c:pt idx="296">
                  <c:v>288.27</c:v>
                </c:pt>
                <c:pt idx="297">
                  <c:v>288.26</c:v>
                </c:pt>
                <c:pt idx="298">
                  <c:v>288.31</c:v>
                </c:pt>
                <c:pt idx="299">
                  <c:v>288.27999999999997</c:v>
                </c:pt>
                <c:pt idx="300">
                  <c:v>288.29999999999995</c:v>
                </c:pt>
                <c:pt idx="301">
                  <c:v>288.32</c:v>
                </c:pt>
                <c:pt idx="302">
                  <c:v>288.26</c:v>
                </c:pt>
                <c:pt idx="303">
                  <c:v>288.28999999999996</c:v>
                </c:pt>
                <c:pt idx="304">
                  <c:v>288.28999999999996</c:v>
                </c:pt>
                <c:pt idx="305">
                  <c:v>288.28999999999996</c:v>
                </c:pt>
                <c:pt idx="306">
                  <c:v>288.28999999999996</c:v>
                </c:pt>
                <c:pt idx="307">
                  <c:v>288.27</c:v>
                </c:pt>
                <c:pt idx="308">
                  <c:v>288.27999999999997</c:v>
                </c:pt>
                <c:pt idx="309">
                  <c:v>288.29999999999995</c:v>
                </c:pt>
                <c:pt idx="310">
                  <c:v>288.29999999999995</c:v>
                </c:pt>
                <c:pt idx="311">
                  <c:v>288.28999999999996</c:v>
                </c:pt>
                <c:pt idx="312">
                  <c:v>288.26</c:v>
                </c:pt>
                <c:pt idx="313">
                  <c:v>288.27999999999997</c:v>
                </c:pt>
                <c:pt idx="314">
                  <c:v>288.27999999999997</c:v>
                </c:pt>
                <c:pt idx="315">
                  <c:v>288.28999999999996</c:v>
                </c:pt>
                <c:pt idx="316">
                  <c:v>288.26</c:v>
                </c:pt>
                <c:pt idx="317">
                  <c:v>288.27</c:v>
                </c:pt>
                <c:pt idx="318">
                  <c:v>288.28999999999996</c:v>
                </c:pt>
                <c:pt idx="319">
                  <c:v>288.27</c:v>
                </c:pt>
                <c:pt idx="320">
                  <c:v>288.28999999999996</c:v>
                </c:pt>
                <c:pt idx="321">
                  <c:v>288.27</c:v>
                </c:pt>
                <c:pt idx="322">
                  <c:v>288.29999999999995</c:v>
                </c:pt>
                <c:pt idx="323">
                  <c:v>288.27999999999997</c:v>
                </c:pt>
                <c:pt idx="324">
                  <c:v>288.32</c:v>
                </c:pt>
                <c:pt idx="325">
                  <c:v>288.28999999999996</c:v>
                </c:pt>
                <c:pt idx="326">
                  <c:v>288.31</c:v>
                </c:pt>
                <c:pt idx="327">
                  <c:v>288.27999999999997</c:v>
                </c:pt>
                <c:pt idx="328">
                  <c:v>288.29999999999995</c:v>
                </c:pt>
                <c:pt idx="329">
                  <c:v>288.27999999999997</c:v>
                </c:pt>
                <c:pt idx="330">
                  <c:v>288.31</c:v>
                </c:pt>
                <c:pt idx="331">
                  <c:v>288.29999999999995</c:v>
                </c:pt>
                <c:pt idx="332">
                  <c:v>288.31</c:v>
                </c:pt>
                <c:pt idx="333">
                  <c:v>288.28999999999996</c:v>
                </c:pt>
                <c:pt idx="334">
                  <c:v>288.29999999999995</c:v>
                </c:pt>
                <c:pt idx="335">
                  <c:v>288.29999999999995</c:v>
                </c:pt>
                <c:pt idx="336">
                  <c:v>288.28999999999996</c:v>
                </c:pt>
                <c:pt idx="337">
                  <c:v>288.29999999999995</c:v>
                </c:pt>
                <c:pt idx="338">
                  <c:v>288.26</c:v>
                </c:pt>
                <c:pt idx="339">
                  <c:v>288.29999999999995</c:v>
                </c:pt>
                <c:pt idx="340">
                  <c:v>288.29999999999995</c:v>
                </c:pt>
                <c:pt idx="341">
                  <c:v>288.29999999999995</c:v>
                </c:pt>
                <c:pt idx="342">
                  <c:v>288.26</c:v>
                </c:pt>
                <c:pt idx="343">
                  <c:v>288.28999999999996</c:v>
                </c:pt>
                <c:pt idx="344">
                  <c:v>288.28999999999996</c:v>
                </c:pt>
                <c:pt idx="345">
                  <c:v>288.28999999999996</c:v>
                </c:pt>
                <c:pt idx="346">
                  <c:v>288.31</c:v>
                </c:pt>
                <c:pt idx="347">
                  <c:v>288.27</c:v>
                </c:pt>
                <c:pt idx="348">
                  <c:v>288.28999999999996</c:v>
                </c:pt>
                <c:pt idx="349">
                  <c:v>288.29999999999995</c:v>
                </c:pt>
                <c:pt idx="350">
                  <c:v>288.32</c:v>
                </c:pt>
                <c:pt idx="351">
                  <c:v>288.28999999999996</c:v>
                </c:pt>
                <c:pt idx="352">
                  <c:v>288.28999999999996</c:v>
                </c:pt>
                <c:pt idx="353">
                  <c:v>288.29999999999995</c:v>
                </c:pt>
                <c:pt idx="354">
                  <c:v>288.27999999999997</c:v>
                </c:pt>
                <c:pt idx="355">
                  <c:v>288.28999999999996</c:v>
                </c:pt>
                <c:pt idx="356">
                  <c:v>288.26</c:v>
                </c:pt>
                <c:pt idx="357">
                  <c:v>288.29999999999995</c:v>
                </c:pt>
                <c:pt idx="358">
                  <c:v>288.27999999999997</c:v>
                </c:pt>
                <c:pt idx="359">
                  <c:v>288.31</c:v>
                </c:pt>
                <c:pt idx="360">
                  <c:v>288.32</c:v>
                </c:pt>
                <c:pt idx="361">
                  <c:v>288.28999999999996</c:v>
                </c:pt>
                <c:pt idx="362">
                  <c:v>288.27999999999997</c:v>
                </c:pt>
                <c:pt idx="363">
                  <c:v>288.27</c:v>
                </c:pt>
                <c:pt idx="364">
                  <c:v>288.28999999999996</c:v>
                </c:pt>
                <c:pt idx="365">
                  <c:v>288.28999999999996</c:v>
                </c:pt>
                <c:pt idx="366">
                  <c:v>288.26</c:v>
                </c:pt>
                <c:pt idx="367">
                  <c:v>288.27999999999997</c:v>
                </c:pt>
                <c:pt idx="368">
                  <c:v>288.23999999999995</c:v>
                </c:pt>
                <c:pt idx="369">
                  <c:v>288.29999999999995</c:v>
                </c:pt>
                <c:pt idx="370">
                  <c:v>288.27999999999997</c:v>
                </c:pt>
                <c:pt idx="371">
                  <c:v>288.29999999999995</c:v>
                </c:pt>
                <c:pt idx="372">
                  <c:v>288.27999999999997</c:v>
                </c:pt>
                <c:pt idx="373">
                  <c:v>288.29999999999995</c:v>
                </c:pt>
                <c:pt idx="374">
                  <c:v>288.29999999999995</c:v>
                </c:pt>
                <c:pt idx="375">
                  <c:v>288.28999999999996</c:v>
                </c:pt>
                <c:pt idx="376">
                  <c:v>288.28999999999996</c:v>
                </c:pt>
                <c:pt idx="377">
                  <c:v>288.27</c:v>
                </c:pt>
                <c:pt idx="378">
                  <c:v>288.27999999999997</c:v>
                </c:pt>
                <c:pt idx="379">
                  <c:v>288.26</c:v>
                </c:pt>
                <c:pt idx="380">
                  <c:v>288.27</c:v>
                </c:pt>
                <c:pt idx="381">
                  <c:v>288.27</c:v>
                </c:pt>
                <c:pt idx="382">
                  <c:v>288.28999999999996</c:v>
                </c:pt>
                <c:pt idx="383">
                  <c:v>288.27999999999997</c:v>
                </c:pt>
                <c:pt idx="384">
                  <c:v>288.27</c:v>
                </c:pt>
                <c:pt idx="385">
                  <c:v>288.26</c:v>
                </c:pt>
                <c:pt idx="386">
                  <c:v>288.26</c:v>
                </c:pt>
                <c:pt idx="387">
                  <c:v>288.27</c:v>
                </c:pt>
                <c:pt idx="388">
                  <c:v>288.27</c:v>
                </c:pt>
                <c:pt idx="389">
                  <c:v>288.25</c:v>
                </c:pt>
                <c:pt idx="390">
                  <c:v>288.25</c:v>
                </c:pt>
                <c:pt idx="391">
                  <c:v>288.27</c:v>
                </c:pt>
                <c:pt idx="392">
                  <c:v>288.29999999999995</c:v>
                </c:pt>
                <c:pt idx="393">
                  <c:v>288.27</c:v>
                </c:pt>
                <c:pt idx="394">
                  <c:v>288.27999999999997</c:v>
                </c:pt>
                <c:pt idx="395">
                  <c:v>288.27</c:v>
                </c:pt>
                <c:pt idx="396">
                  <c:v>288.28999999999996</c:v>
                </c:pt>
                <c:pt idx="397">
                  <c:v>288.26</c:v>
                </c:pt>
                <c:pt idx="398">
                  <c:v>288.27</c:v>
                </c:pt>
                <c:pt idx="399">
                  <c:v>288.26</c:v>
                </c:pt>
                <c:pt idx="400">
                  <c:v>288.27999999999997</c:v>
                </c:pt>
                <c:pt idx="401">
                  <c:v>288.28999999999996</c:v>
                </c:pt>
                <c:pt idx="402">
                  <c:v>288.26</c:v>
                </c:pt>
                <c:pt idx="403">
                  <c:v>288.27999999999997</c:v>
                </c:pt>
                <c:pt idx="404">
                  <c:v>288.26</c:v>
                </c:pt>
                <c:pt idx="405">
                  <c:v>288.29999999999995</c:v>
                </c:pt>
                <c:pt idx="406">
                  <c:v>288.29999999999995</c:v>
                </c:pt>
                <c:pt idx="407">
                  <c:v>288.28999999999996</c:v>
                </c:pt>
                <c:pt idx="408">
                  <c:v>288.28999999999996</c:v>
                </c:pt>
                <c:pt idx="409">
                  <c:v>288.27</c:v>
                </c:pt>
                <c:pt idx="410">
                  <c:v>288.27999999999997</c:v>
                </c:pt>
                <c:pt idx="411">
                  <c:v>288.27</c:v>
                </c:pt>
                <c:pt idx="412">
                  <c:v>288.29999999999995</c:v>
                </c:pt>
                <c:pt idx="413">
                  <c:v>288.27999999999997</c:v>
                </c:pt>
                <c:pt idx="414">
                  <c:v>288.28999999999996</c:v>
                </c:pt>
                <c:pt idx="415">
                  <c:v>288.27999999999997</c:v>
                </c:pt>
                <c:pt idx="416">
                  <c:v>288.28999999999996</c:v>
                </c:pt>
                <c:pt idx="417">
                  <c:v>288.27999999999997</c:v>
                </c:pt>
                <c:pt idx="418">
                  <c:v>288.26</c:v>
                </c:pt>
                <c:pt idx="419">
                  <c:v>288.27999999999997</c:v>
                </c:pt>
                <c:pt idx="420">
                  <c:v>288.27</c:v>
                </c:pt>
                <c:pt idx="421">
                  <c:v>288.29999999999995</c:v>
                </c:pt>
                <c:pt idx="422">
                  <c:v>288.27999999999997</c:v>
                </c:pt>
                <c:pt idx="423">
                  <c:v>288.27999999999997</c:v>
                </c:pt>
                <c:pt idx="424">
                  <c:v>288.27999999999997</c:v>
                </c:pt>
                <c:pt idx="425">
                  <c:v>288.25</c:v>
                </c:pt>
                <c:pt idx="426">
                  <c:v>288.27999999999997</c:v>
                </c:pt>
                <c:pt idx="427">
                  <c:v>288.26</c:v>
                </c:pt>
                <c:pt idx="428">
                  <c:v>288.28999999999996</c:v>
                </c:pt>
                <c:pt idx="429">
                  <c:v>288.27999999999997</c:v>
                </c:pt>
                <c:pt idx="430">
                  <c:v>288.28999999999996</c:v>
                </c:pt>
                <c:pt idx="431">
                  <c:v>288.27999999999997</c:v>
                </c:pt>
                <c:pt idx="432">
                  <c:v>288.28999999999996</c:v>
                </c:pt>
                <c:pt idx="433">
                  <c:v>288.27999999999997</c:v>
                </c:pt>
                <c:pt idx="434">
                  <c:v>288.28999999999996</c:v>
                </c:pt>
                <c:pt idx="435">
                  <c:v>288.29999999999995</c:v>
                </c:pt>
                <c:pt idx="436">
                  <c:v>288.29999999999995</c:v>
                </c:pt>
                <c:pt idx="437">
                  <c:v>298.31</c:v>
                </c:pt>
                <c:pt idx="438">
                  <c:v>298.29999999999995</c:v>
                </c:pt>
                <c:pt idx="439">
                  <c:v>298.28999999999996</c:v>
                </c:pt>
                <c:pt idx="440">
                  <c:v>298.29999999999995</c:v>
                </c:pt>
                <c:pt idx="441">
                  <c:v>298.31</c:v>
                </c:pt>
                <c:pt idx="442">
                  <c:v>298.31</c:v>
                </c:pt>
                <c:pt idx="443">
                  <c:v>298.29999999999995</c:v>
                </c:pt>
                <c:pt idx="444">
                  <c:v>298.31</c:v>
                </c:pt>
                <c:pt idx="445">
                  <c:v>298.31</c:v>
                </c:pt>
                <c:pt idx="446">
                  <c:v>298.29999999999995</c:v>
                </c:pt>
                <c:pt idx="447">
                  <c:v>298.29999999999995</c:v>
                </c:pt>
                <c:pt idx="448">
                  <c:v>298.29999999999995</c:v>
                </c:pt>
                <c:pt idx="449">
                  <c:v>298.29999999999995</c:v>
                </c:pt>
                <c:pt idx="450">
                  <c:v>298.28999999999996</c:v>
                </c:pt>
                <c:pt idx="451">
                  <c:v>298.31</c:v>
                </c:pt>
                <c:pt idx="452">
                  <c:v>298.28999999999996</c:v>
                </c:pt>
                <c:pt idx="453">
                  <c:v>298.29999999999995</c:v>
                </c:pt>
                <c:pt idx="454">
                  <c:v>298.31</c:v>
                </c:pt>
                <c:pt idx="455">
                  <c:v>298.31</c:v>
                </c:pt>
                <c:pt idx="456">
                  <c:v>298.28999999999996</c:v>
                </c:pt>
                <c:pt idx="457">
                  <c:v>298.31</c:v>
                </c:pt>
                <c:pt idx="458">
                  <c:v>298.29999999999995</c:v>
                </c:pt>
                <c:pt idx="459">
                  <c:v>298.31</c:v>
                </c:pt>
                <c:pt idx="460">
                  <c:v>298.29999999999995</c:v>
                </c:pt>
                <c:pt idx="461">
                  <c:v>298.31</c:v>
                </c:pt>
                <c:pt idx="462">
                  <c:v>298.32</c:v>
                </c:pt>
                <c:pt idx="463">
                  <c:v>312.77999999999997</c:v>
                </c:pt>
                <c:pt idx="464">
                  <c:v>312.79999999999995</c:v>
                </c:pt>
                <c:pt idx="465">
                  <c:v>312.78999999999996</c:v>
                </c:pt>
                <c:pt idx="466">
                  <c:v>312.76</c:v>
                </c:pt>
                <c:pt idx="467">
                  <c:v>312.77</c:v>
                </c:pt>
                <c:pt idx="468">
                  <c:v>312.80999999999995</c:v>
                </c:pt>
                <c:pt idx="469">
                  <c:v>312.82</c:v>
                </c:pt>
                <c:pt idx="470">
                  <c:v>312.80999999999995</c:v>
                </c:pt>
                <c:pt idx="471">
                  <c:v>312.77</c:v>
                </c:pt>
                <c:pt idx="472">
                  <c:v>312.77</c:v>
                </c:pt>
                <c:pt idx="473">
                  <c:v>312.76</c:v>
                </c:pt>
                <c:pt idx="474">
                  <c:v>312.77999999999997</c:v>
                </c:pt>
                <c:pt idx="475">
                  <c:v>312.82</c:v>
                </c:pt>
                <c:pt idx="476">
                  <c:v>312.80999999999995</c:v>
                </c:pt>
                <c:pt idx="477">
                  <c:v>312.78999999999996</c:v>
                </c:pt>
                <c:pt idx="478">
                  <c:v>312.79999999999995</c:v>
                </c:pt>
                <c:pt idx="479">
                  <c:v>312.80999999999995</c:v>
                </c:pt>
                <c:pt idx="480">
                  <c:v>312.80999999999995</c:v>
                </c:pt>
                <c:pt idx="481">
                  <c:v>312.77999999999997</c:v>
                </c:pt>
                <c:pt idx="482">
                  <c:v>312.77999999999997</c:v>
                </c:pt>
                <c:pt idx="483">
                  <c:v>312.78999999999996</c:v>
                </c:pt>
                <c:pt idx="484">
                  <c:v>312.80999999999995</c:v>
                </c:pt>
                <c:pt idx="485">
                  <c:v>312.80999999999995</c:v>
                </c:pt>
                <c:pt idx="486">
                  <c:v>312.76</c:v>
                </c:pt>
                <c:pt idx="487">
                  <c:v>312.77</c:v>
                </c:pt>
                <c:pt idx="488">
                  <c:v>312.79999999999995</c:v>
                </c:pt>
                <c:pt idx="489">
                  <c:v>312.80999999999995</c:v>
                </c:pt>
                <c:pt idx="490">
                  <c:v>312.78999999999996</c:v>
                </c:pt>
                <c:pt idx="491">
                  <c:v>312.77</c:v>
                </c:pt>
                <c:pt idx="492">
                  <c:v>312.79999999999995</c:v>
                </c:pt>
                <c:pt idx="493">
                  <c:v>312.82</c:v>
                </c:pt>
                <c:pt idx="494">
                  <c:v>312.78999999999996</c:v>
                </c:pt>
                <c:pt idx="495">
                  <c:v>312.77999999999997</c:v>
                </c:pt>
                <c:pt idx="496">
                  <c:v>312.76</c:v>
                </c:pt>
                <c:pt idx="497">
                  <c:v>312.77</c:v>
                </c:pt>
                <c:pt idx="498">
                  <c:v>312.82</c:v>
                </c:pt>
                <c:pt idx="499">
                  <c:v>312.84999999999997</c:v>
                </c:pt>
                <c:pt idx="500">
                  <c:v>312.83999999999997</c:v>
                </c:pt>
                <c:pt idx="501">
                  <c:v>312.78999999999996</c:v>
                </c:pt>
                <c:pt idx="502">
                  <c:v>312.78999999999996</c:v>
                </c:pt>
                <c:pt idx="503">
                  <c:v>312.78999999999996</c:v>
                </c:pt>
                <c:pt idx="504">
                  <c:v>312.77999999999997</c:v>
                </c:pt>
                <c:pt idx="505">
                  <c:v>312.77999999999997</c:v>
                </c:pt>
                <c:pt idx="506">
                  <c:v>312.80999999999995</c:v>
                </c:pt>
                <c:pt idx="507">
                  <c:v>312.79999999999995</c:v>
                </c:pt>
                <c:pt idx="508">
                  <c:v>312.78999999999996</c:v>
                </c:pt>
                <c:pt idx="509">
                  <c:v>312.77999999999997</c:v>
                </c:pt>
                <c:pt idx="510">
                  <c:v>312.77</c:v>
                </c:pt>
                <c:pt idx="511">
                  <c:v>312.77</c:v>
                </c:pt>
                <c:pt idx="512">
                  <c:v>312.77999999999997</c:v>
                </c:pt>
                <c:pt idx="513">
                  <c:v>312.82</c:v>
                </c:pt>
                <c:pt idx="514">
                  <c:v>312.80999999999995</c:v>
                </c:pt>
                <c:pt idx="515">
                  <c:v>312.77999999999997</c:v>
                </c:pt>
                <c:pt idx="516">
                  <c:v>312.77999999999997</c:v>
                </c:pt>
                <c:pt idx="517">
                  <c:v>312.77999999999997</c:v>
                </c:pt>
                <c:pt idx="518">
                  <c:v>312.77999999999997</c:v>
                </c:pt>
                <c:pt idx="519">
                  <c:v>312.77</c:v>
                </c:pt>
                <c:pt idx="520">
                  <c:v>312.77999999999997</c:v>
                </c:pt>
                <c:pt idx="521">
                  <c:v>312.77999999999997</c:v>
                </c:pt>
                <c:pt idx="522">
                  <c:v>312.76</c:v>
                </c:pt>
                <c:pt idx="523">
                  <c:v>312.77</c:v>
                </c:pt>
                <c:pt idx="524">
                  <c:v>312.77</c:v>
                </c:pt>
                <c:pt idx="525">
                  <c:v>312.77999999999997</c:v>
                </c:pt>
                <c:pt idx="526">
                  <c:v>312.78999999999996</c:v>
                </c:pt>
                <c:pt idx="527">
                  <c:v>312.77999999999997</c:v>
                </c:pt>
                <c:pt idx="528">
                  <c:v>312.77</c:v>
                </c:pt>
                <c:pt idx="529">
                  <c:v>312.76</c:v>
                </c:pt>
                <c:pt idx="530">
                  <c:v>312.79999999999995</c:v>
                </c:pt>
                <c:pt idx="531">
                  <c:v>312.82</c:v>
                </c:pt>
                <c:pt idx="532">
                  <c:v>312.79999999999995</c:v>
                </c:pt>
                <c:pt idx="533">
                  <c:v>312.77</c:v>
                </c:pt>
                <c:pt idx="534">
                  <c:v>312.77</c:v>
                </c:pt>
                <c:pt idx="535">
                  <c:v>312.77999999999997</c:v>
                </c:pt>
                <c:pt idx="536">
                  <c:v>312.80999999999995</c:v>
                </c:pt>
                <c:pt idx="537">
                  <c:v>312.80999999999995</c:v>
                </c:pt>
                <c:pt idx="538">
                  <c:v>312.80999999999995</c:v>
                </c:pt>
                <c:pt idx="539">
                  <c:v>312.79999999999995</c:v>
                </c:pt>
                <c:pt idx="540">
                  <c:v>312.77999999999997</c:v>
                </c:pt>
                <c:pt idx="541">
                  <c:v>312.77</c:v>
                </c:pt>
                <c:pt idx="542">
                  <c:v>312.77999999999997</c:v>
                </c:pt>
                <c:pt idx="543">
                  <c:v>312.77</c:v>
                </c:pt>
                <c:pt idx="544">
                  <c:v>312.77999999999997</c:v>
                </c:pt>
                <c:pt idx="545">
                  <c:v>312.78999999999996</c:v>
                </c:pt>
                <c:pt idx="546">
                  <c:v>312.77999999999997</c:v>
                </c:pt>
                <c:pt idx="547">
                  <c:v>312.76</c:v>
                </c:pt>
                <c:pt idx="548">
                  <c:v>312.77</c:v>
                </c:pt>
                <c:pt idx="549">
                  <c:v>312.82</c:v>
                </c:pt>
                <c:pt idx="550">
                  <c:v>312.83</c:v>
                </c:pt>
                <c:pt idx="551">
                  <c:v>312.79999999999995</c:v>
                </c:pt>
                <c:pt idx="552">
                  <c:v>312.78999999999996</c:v>
                </c:pt>
                <c:pt idx="553">
                  <c:v>312.77999999999997</c:v>
                </c:pt>
                <c:pt idx="554">
                  <c:v>312.78999999999996</c:v>
                </c:pt>
                <c:pt idx="555">
                  <c:v>312.83999999999997</c:v>
                </c:pt>
                <c:pt idx="556">
                  <c:v>312.83999999999997</c:v>
                </c:pt>
                <c:pt idx="557">
                  <c:v>312.82</c:v>
                </c:pt>
                <c:pt idx="558">
                  <c:v>312.79999999999995</c:v>
                </c:pt>
                <c:pt idx="559">
                  <c:v>312.77999999999997</c:v>
                </c:pt>
                <c:pt idx="560">
                  <c:v>312.79999999999995</c:v>
                </c:pt>
                <c:pt idx="561">
                  <c:v>312.80999999999995</c:v>
                </c:pt>
                <c:pt idx="562">
                  <c:v>312.80999999999995</c:v>
                </c:pt>
                <c:pt idx="563">
                  <c:v>312.79999999999995</c:v>
                </c:pt>
                <c:pt idx="564">
                  <c:v>312.78999999999996</c:v>
                </c:pt>
                <c:pt idx="565">
                  <c:v>312.80999999999995</c:v>
                </c:pt>
                <c:pt idx="566">
                  <c:v>312.82</c:v>
                </c:pt>
                <c:pt idx="567">
                  <c:v>312.80999999999995</c:v>
                </c:pt>
                <c:pt idx="568">
                  <c:v>312.77999999999997</c:v>
                </c:pt>
                <c:pt idx="569">
                  <c:v>312.76</c:v>
                </c:pt>
                <c:pt idx="570">
                  <c:v>312.77999999999997</c:v>
                </c:pt>
                <c:pt idx="571">
                  <c:v>312.77999999999997</c:v>
                </c:pt>
                <c:pt idx="572">
                  <c:v>312.78999999999996</c:v>
                </c:pt>
                <c:pt idx="573">
                  <c:v>312.78999999999996</c:v>
                </c:pt>
                <c:pt idx="574">
                  <c:v>312.77999999999997</c:v>
                </c:pt>
                <c:pt idx="575">
                  <c:v>312.77999999999997</c:v>
                </c:pt>
                <c:pt idx="576">
                  <c:v>312.77</c:v>
                </c:pt>
                <c:pt idx="577">
                  <c:v>312.77</c:v>
                </c:pt>
                <c:pt idx="578">
                  <c:v>312.77999999999997</c:v>
                </c:pt>
                <c:pt idx="579">
                  <c:v>312.77</c:v>
                </c:pt>
                <c:pt idx="580">
                  <c:v>312.77999999999997</c:v>
                </c:pt>
                <c:pt idx="581">
                  <c:v>312.79999999999995</c:v>
                </c:pt>
                <c:pt idx="582">
                  <c:v>312.78999999999996</c:v>
                </c:pt>
                <c:pt idx="583">
                  <c:v>312.77999999999997</c:v>
                </c:pt>
                <c:pt idx="584">
                  <c:v>312.77999999999997</c:v>
                </c:pt>
                <c:pt idx="585">
                  <c:v>312.78999999999996</c:v>
                </c:pt>
                <c:pt idx="586">
                  <c:v>312.80999999999995</c:v>
                </c:pt>
                <c:pt idx="587">
                  <c:v>312.79999999999995</c:v>
                </c:pt>
                <c:pt idx="588">
                  <c:v>312.79999999999995</c:v>
                </c:pt>
                <c:pt idx="589">
                  <c:v>312.77999999999997</c:v>
                </c:pt>
                <c:pt idx="590">
                  <c:v>312.77999999999997</c:v>
                </c:pt>
                <c:pt idx="591">
                  <c:v>312.77999999999997</c:v>
                </c:pt>
                <c:pt idx="592">
                  <c:v>312.77999999999997</c:v>
                </c:pt>
                <c:pt idx="593">
                  <c:v>312.77999999999997</c:v>
                </c:pt>
                <c:pt idx="594">
                  <c:v>312.77</c:v>
                </c:pt>
                <c:pt idx="595">
                  <c:v>312.77</c:v>
                </c:pt>
                <c:pt idx="596">
                  <c:v>312.77</c:v>
                </c:pt>
                <c:pt idx="597">
                  <c:v>312.77999999999997</c:v>
                </c:pt>
                <c:pt idx="598">
                  <c:v>312.77</c:v>
                </c:pt>
                <c:pt idx="599">
                  <c:v>312.78999999999996</c:v>
                </c:pt>
                <c:pt idx="600">
                  <c:v>312.80999999999995</c:v>
                </c:pt>
                <c:pt idx="601">
                  <c:v>312.80999999999995</c:v>
                </c:pt>
                <c:pt idx="602">
                  <c:v>312.78999999999996</c:v>
                </c:pt>
                <c:pt idx="603">
                  <c:v>312.77999999999997</c:v>
                </c:pt>
                <c:pt idx="604">
                  <c:v>312.77999999999997</c:v>
                </c:pt>
                <c:pt idx="605">
                  <c:v>312.77</c:v>
                </c:pt>
                <c:pt idx="606">
                  <c:v>312.82</c:v>
                </c:pt>
                <c:pt idx="607">
                  <c:v>312.84999999999997</c:v>
                </c:pt>
                <c:pt idx="608">
                  <c:v>312.82</c:v>
                </c:pt>
                <c:pt idx="609">
                  <c:v>312.78999999999996</c:v>
                </c:pt>
                <c:pt idx="610">
                  <c:v>312.78999999999996</c:v>
                </c:pt>
                <c:pt idx="611">
                  <c:v>312.79999999999995</c:v>
                </c:pt>
                <c:pt idx="612">
                  <c:v>312.82</c:v>
                </c:pt>
                <c:pt idx="613">
                  <c:v>312.82</c:v>
                </c:pt>
                <c:pt idx="614">
                  <c:v>312.79999999999995</c:v>
                </c:pt>
                <c:pt idx="615">
                  <c:v>312.79999999999995</c:v>
                </c:pt>
                <c:pt idx="616">
                  <c:v>312.78999999999996</c:v>
                </c:pt>
                <c:pt idx="617">
                  <c:v>312.78999999999996</c:v>
                </c:pt>
                <c:pt idx="618">
                  <c:v>312.77</c:v>
                </c:pt>
                <c:pt idx="619">
                  <c:v>312.78999999999996</c:v>
                </c:pt>
                <c:pt idx="620">
                  <c:v>312.83</c:v>
                </c:pt>
                <c:pt idx="621">
                  <c:v>312.83999999999997</c:v>
                </c:pt>
                <c:pt idx="622">
                  <c:v>312.79999999999995</c:v>
                </c:pt>
                <c:pt idx="623">
                  <c:v>312.79999999999995</c:v>
                </c:pt>
                <c:pt idx="624">
                  <c:v>312.83</c:v>
                </c:pt>
                <c:pt idx="625">
                  <c:v>312.83999999999997</c:v>
                </c:pt>
                <c:pt idx="626">
                  <c:v>312.83999999999997</c:v>
                </c:pt>
                <c:pt idx="627">
                  <c:v>312.83</c:v>
                </c:pt>
                <c:pt idx="628">
                  <c:v>312.78999999999996</c:v>
                </c:pt>
                <c:pt idx="629">
                  <c:v>312.80999999999995</c:v>
                </c:pt>
                <c:pt idx="630">
                  <c:v>312.83999999999997</c:v>
                </c:pt>
                <c:pt idx="631">
                  <c:v>312.84999999999997</c:v>
                </c:pt>
                <c:pt idx="632">
                  <c:v>312.83</c:v>
                </c:pt>
                <c:pt idx="633">
                  <c:v>312.78999999999996</c:v>
                </c:pt>
                <c:pt idx="634">
                  <c:v>312.78999999999996</c:v>
                </c:pt>
                <c:pt idx="635">
                  <c:v>312.77999999999997</c:v>
                </c:pt>
                <c:pt idx="636">
                  <c:v>312.79999999999995</c:v>
                </c:pt>
                <c:pt idx="637">
                  <c:v>312.83</c:v>
                </c:pt>
                <c:pt idx="638">
                  <c:v>273.15999999999997</c:v>
                </c:pt>
                <c:pt idx="639">
                  <c:v>273.15999999999997</c:v>
                </c:pt>
                <c:pt idx="640">
                  <c:v>273.15999999999997</c:v>
                </c:pt>
                <c:pt idx="641">
                  <c:v>273.15999999999997</c:v>
                </c:pt>
                <c:pt idx="642">
                  <c:v>273.15999999999997</c:v>
                </c:pt>
                <c:pt idx="643">
                  <c:v>273.15999999999997</c:v>
                </c:pt>
                <c:pt idx="644">
                  <c:v>273.16999999999996</c:v>
                </c:pt>
                <c:pt idx="645">
                  <c:v>273.15999999999997</c:v>
                </c:pt>
                <c:pt idx="646">
                  <c:v>273.15999999999997</c:v>
                </c:pt>
                <c:pt idx="647">
                  <c:v>273.15999999999997</c:v>
                </c:pt>
                <c:pt idx="648">
                  <c:v>273.14999999999998</c:v>
                </c:pt>
                <c:pt idx="649">
                  <c:v>273.15999999999997</c:v>
                </c:pt>
                <c:pt idx="650">
                  <c:v>273.15999999999997</c:v>
                </c:pt>
                <c:pt idx="651">
                  <c:v>273.15999999999997</c:v>
                </c:pt>
                <c:pt idx="652">
                  <c:v>273.14999999999998</c:v>
                </c:pt>
                <c:pt idx="653">
                  <c:v>273.15999999999997</c:v>
                </c:pt>
                <c:pt idx="654">
                  <c:v>273.16999999999996</c:v>
                </c:pt>
                <c:pt idx="655">
                  <c:v>273.16999999999996</c:v>
                </c:pt>
                <c:pt idx="656">
                  <c:v>273.14999999999998</c:v>
                </c:pt>
                <c:pt idx="657">
                  <c:v>273.14999999999998</c:v>
                </c:pt>
                <c:pt idx="658">
                  <c:v>273.15999999999997</c:v>
                </c:pt>
                <c:pt idx="659">
                  <c:v>273.15999999999997</c:v>
                </c:pt>
                <c:pt idx="660">
                  <c:v>273.16999999999996</c:v>
                </c:pt>
                <c:pt idx="661">
                  <c:v>273.15999999999997</c:v>
                </c:pt>
                <c:pt idx="662">
                  <c:v>273.14999999999998</c:v>
                </c:pt>
                <c:pt idx="663">
                  <c:v>273.14999999999998</c:v>
                </c:pt>
                <c:pt idx="664">
                  <c:v>273.14999999999998</c:v>
                </c:pt>
                <c:pt idx="665">
                  <c:v>273.15999999999997</c:v>
                </c:pt>
                <c:pt idx="666">
                  <c:v>273.15999999999997</c:v>
                </c:pt>
                <c:pt idx="667">
                  <c:v>273.15999999999997</c:v>
                </c:pt>
                <c:pt idx="668">
                  <c:v>273.15999999999997</c:v>
                </c:pt>
                <c:pt idx="669">
                  <c:v>273.14999999999998</c:v>
                </c:pt>
                <c:pt idx="670">
                  <c:v>273.14999999999998</c:v>
                </c:pt>
                <c:pt idx="671">
                  <c:v>273.14999999999998</c:v>
                </c:pt>
                <c:pt idx="672">
                  <c:v>273.15999999999997</c:v>
                </c:pt>
                <c:pt idx="673">
                  <c:v>273.14999999999998</c:v>
                </c:pt>
                <c:pt idx="674">
                  <c:v>273.14999999999998</c:v>
                </c:pt>
                <c:pt idx="675">
                  <c:v>273.14999999999998</c:v>
                </c:pt>
                <c:pt idx="676">
                  <c:v>273.14999999999998</c:v>
                </c:pt>
                <c:pt idx="677">
                  <c:v>273.14999999999998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F6-42CC-B230-E934D44B67CD}"/>
            </c:ext>
          </c:extLst>
        </c:ser>
        <c:ser>
          <c:idx val="1"/>
          <c:order val="1"/>
          <c:tx>
            <c:strRef>
              <c:f>Estadísticas!$G$6</c:f>
              <c:strCache>
                <c:ptCount val="1"/>
                <c:pt idx="0">
                  <c:v>To / (K)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3175">
                <a:solidFill>
                  <a:srgbClr val="FF0000"/>
                </a:solidFill>
              </a:ln>
              <a:effectLst/>
            </c:spPr>
          </c:marker>
          <c:xVal>
            <c:strRef>
              <c:f>Estadísticas!$E$7:$E$684</c:f>
              <c:strCache>
                <c:ptCount val="678"/>
                <c:pt idx="0">
                  <c:v>a</c:v>
                </c:pt>
                <c:pt idx="1">
                  <c:v>a</c:v>
                </c:pt>
                <c:pt idx="2">
                  <c:v>a</c:v>
                </c:pt>
                <c:pt idx="3">
                  <c:v>a</c:v>
                </c:pt>
                <c:pt idx="4">
                  <c:v>a</c:v>
                </c:pt>
                <c:pt idx="5">
                  <c:v>a</c:v>
                </c:pt>
                <c:pt idx="6">
                  <c:v>a</c:v>
                </c:pt>
                <c:pt idx="7">
                  <c:v>a</c:v>
                </c:pt>
                <c:pt idx="8">
                  <c:v>a</c:v>
                </c:pt>
                <c:pt idx="9">
                  <c:v>a</c:v>
                </c:pt>
                <c:pt idx="10">
                  <c:v>a</c:v>
                </c:pt>
                <c:pt idx="11">
                  <c:v>a</c:v>
                </c:pt>
                <c:pt idx="12">
                  <c:v>a</c:v>
                </c:pt>
                <c:pt idx="13">
                  <c:v>a</c:v>
                </c:pt>
                <c:pt idx="14">
                  <c:v>a</c:v>
                </c:pt>
                <c:pt idx="15">
                  <c:v>a</c:v>
                </c:pt>
                <c:pt idx="16">
                  <c:v>a</c:v>
                </c:pt>
                <c:pt idx="17">
                  <c:v>a</c:v>
                </c:pt>
                <c:pt idx="18">
                  <c:v>a</c:v>
                </c:pt>
                <c:pt idx="19">
                  <c:v>a</c:v>
                </c:pt>
                <c:pt idx="20">
                  <c:v>a</c:v>
                </c:pt>
                <c:pt idx="21">
                  <c:v>a</c:v>
                </c:pt>
                <c:pt idx="22">
                  <c:v>a</c:v>
                </c:pt>
                <c:pt idx="23">
                  <c:v>a</c:v>
                </c:pt>
                <c:pt idx="24">
                  <c:v>a</c:v>
                </c:pt>
                <c:pt idx="25">
                  <c:v>a</c:v>
                </c:pt>
                <c:pt idx="26">
                  <c:v>a</c:v>
                </c:pt>
                <c:pt idx="27">
                  <c:v>a</c:v>
                </c:pt>
                <c:pt idx="28">
                  <c:v>a</c:v>
                </c:pt>
                <c:pt idx="29">
                  <c:v>a</c:v>
                </c:pt>
                <c:pt idx="30">
                  <c:v>a</c:v>
                </c:pt>
                <c:pt idx="31">
                  <c:v>a</c:v>
                </c:pt>
                <c:pt idx="32">
                  <c:v>a</c:v>
                </c:pt>
                <c:pt idx="33">
                  <c:v>a</c:v>
                </c:pt>
                <c:pt idx="34">
                  <c:v>a</c:v>
                </c:pt>
                <c:pt idx="35">
                  <c:v>a</c:v>
                </c:pt>
                <c:pt idx="36">
                  <c:v>a</c:v>
                </c:pt>
                <c:pt idx="37">
                  <c:v>a</c:v>
                </c:pt>
                <c:pt idx="38">
                  <c:v>a</c:v>
                </c:pt>
                <c:pt idx="39">
                  <c:v>a</c:v>
                </c:pt>
                <c:pt idx="40">
                  <c:v>a</c:v>
                </c:pt>
                <c:pt idx="41">
                  <c:v>a</c:v>
                </c:pt>
                <c:pt idx="42">
                  <c:v>a</c:v>
                </c:pt>
                <c:pt idx="43">
                  <c:v>a</c:v>
                </c:pt>
                <c:pt idx="44">
                  <c:v>a</c:v>
                </c:pt>
                <c:pt idx="45">
                  <c:v>a</c:v>
                </c:pt>
                <c:pt idx="46">
                  <c:v>a</c:v>
                </c:pt>
                <c:pt idx="47">
                  <c:v>a</c:v>
                </c:pt>
                <c:pt idx="48">
                  <c:v>a</c:v>
                </c:pt>
                <c:pt idx="49">
                  <c:v>a</c:v>
                </c:pt>
                <c:pt idx="50">
                  <c:v>a</c:v>
                </c:pt>
                <c:pt idx="51">
                  <c:v>a</c:v>
                </c:pt>
                <c:pt idx="52">
                  <c:v>a</c:v>
                </c:pt>
                <c:pt idx="53">
                  <c:v>a</c:v>
                </c:pt>
                <c:pt idx="54">
                  <c:v>a</c:v>
                </c:pt>
                <c:pt idx="55">
                  <c:v>a</c:v>
                </c:pt>
                <c:pt idx="56">
                  <c:v>a</c:v>
                </c:pt>
                <c:pt idx="57">
                  <c:v>a</c:v>
                </c:pt>
                <c:pt idx="58">
                  <c:v>a</c:v>
                </c:pt>
                <c:pt idx="59">
                  <c:v>a</c:v>
                </c:pt>
                <c:pt idx="60">
                  <c:v>a</c:v>
                </c:pt>
                <c:pt idx="61">
                  <c:v>a</c:v>
                </c:pt>
                <c:pt idx="62">
                  <c:v>b</c:v>
                </c:pt>
                <c:pt idx="63">
                  <c:v>b</c:v>
                </c:pt>
                <c:pt idx="64">
                  <c:v>b</c:v>
                </c:pt>
                <c:pt idx="65">
                  <c:v>b</c:v>
                </c:pt>
                <c:pt idx="66">
                  <c:v>b</c:v>
                </c:pt>
                <c:pt idx="67">
                  <c:v>b</c:v>
                </c:pt>
                <c:pt idx="68">
                  <c:v>b</c:v>
                </c:pt>
                <c:pt idx="69">
                  <c:v>b</c:v>
                </c:pt>
                <c:pt idx="70">
                  <c:v>b</c:v>
                </c:pt>
                <c:pt idx="71">
                  <c:v>b</c:v>
                </c:pt>
                <c:pt idx="72">
                  <c:v>b</c:v>
                </c:pt>
                <c:pt idx="73">
                  <c:v>b</c:v>
                </c:pt>
                <c:pt idx="74">
                  <c:v>b</c:v>
                </c:pt>
                <c:pt idx="75">
                  <c:v>b</c:v>
                </c:pt>
                <c:pt idx="76">
                  <c:v>b</c:v>
                </c:pt>
                <c:pt idx="77">
                  <c:v>b</c:v>
                </c:pt>
                <c:pt idx="78">
                  <c:v>b</c:v>
                </c:pt>
                <c:pt idx="79">
                  <c:v>b</c:v>
                </c:pt>
                <c:pt idx="80">
                  <c:v>b</c:v>
                </c:pt>
                <c:pt idx="81">
                  <c:v>b</c:v>
                </c:pt>
                <c:pt idx="82">
                  <c:v>b</c:v>
                </c:pt>
                <c:pt idx="83">
                  <c:v>c</c:v>
                </c:pt>
                <c:pt idx="84">
                  <c:v>c</c:v>
                </c:pt>
                <c:pt idx="85">
                  <c:v>c</c:v>
                </c:pt>
                <c:pt idx="86">
                  <c:v>c</c:v>
                </c:pt>
                <c:pt idx="87">
                  <c:v>c</c:v>
                </c:pt>
                <c:pt idx="88">
                  <c:v>c</c:v>
                </c:pt>
                <c:pt idx="89">
                  <c:v>c</c:v>
                </c:pt>
                <c:pt idx="90">
                  <c:v>c</c:v>
                </c:pt>
                <c:pt idx="91">
                  <c:v>c</c:v>
                </c:pt>
                <c:pt idx="92">
                  <c:v>c</c:v>
                </c:pt>
                <c:pt idx="93">
                  <c:v>c</c:v>
                </c:pt>
                <c:pt idx="94">
                  <c:v>c</c:v>
                </c:pt>
                <c:pt idx="95">
                  <c:v>c</c:v>
                </c:pt>
                <c:pt idx="96">
                  <c:v>c</c:v>
                </c:pt>
                <c:pt idx="97">
                  <c:v>c</c:v>
                </c:pt>
                <c:pt idx="98">
                  <c:v>c</c:v>
                </c:pt>
                <c:pt idx="99">
                  <c:v>c</c:v>
                </c:pt>
                <c:pt idx="100">
                  <c:v>c</c:v>
                </c:pt>
                <c:pt idx="101">
                  <c:v>c</c:v>
                </c:pt>
                <c:pt idx="102">
                  <c:v>c</c:v>
                </c:pt>
                <c:pt idx="103">
                  <c:v>c</c:v>
                </c:pt>
                <c:pt idx="104">
                  <c:v>c</c:v>
                </c:pt>
                <c:pt idx="105">
                  <c:v>c</c:v>
                </c:pt>
                <c:pt idx="106">
                  <c:v>c</c:v>
                </c:pt>
                <c:pt idx="107">
                  <c:v>c</c:v>
                </c:pt>
                <c:pt idx="108">
                  <c:v>c</c:v>
                </c:pt>
                <c:pt idx="109">
                  <c:v>c</c:v>
                </c:pt>
                <c:pt idx="110">
                  <c:v>c</c:v>
                </c:pt>
                <c:pt idx="111">
                  <c:v>c</c:v>
                </c:pt>
                <c:pt idx="112">
                  <c:v>c</c:v>
                </c:pt>
                <c:pt idx="113">
                  <c:v>c</c:v>
                </c:pt>
                <c:pt idx="114">
                  <c:v>c</c:v>
                </c:pt>
                <c:pt idx="115">
                  <c:v>c</c:v>
                </c:pt>
                <c:pt idx="116">
                  <c:v>c</c:v>
                </c:pt>
                <c:pt idx="117">
                  <c:v>c</c:v>
                </c:pt>
                <c:pt idx="118">
                  <c:v>c</c:v>
                </c:pt>
                <c:pt idx="119">
                  <c:v>c</c:v>
                </c:pt>
                <c:pt idx="120">
                  <c:v>d</c:v>
                </c:pt>
                <c:pt idx="121">
                  <c:v>d</c:v>
                </c:pt>
                <c:pt idx="122">
                  <c:v>d</c:v>
                </c:pt>
                <c:pt idx="123">
                  <c:v>d</c:v>
                </c:pt>
                <c:pt idx="124">
                  <c:v>d</c:v>
                </c:pt>
                <c:pt idx="125">
                  <c:v>d</c:v>
                </c:pt>
                <c:pt idx="126">
                  <c:v>d</c:v>
                </c:pt>
                <c:pt idx="127">
                  <c:v>d</c:v>
                </c:pt>
                <c:pt idx="128">
                  <c:v>d</c:v>
                </c:pt>
                <c:pt idx="129">
                  <c:v>d</c:v>
                </c:pt>
                <c:pt idx="130">
                  <c:v>d</c:v>
                </c:pt>
                <c:pt idx="131">
                  <c:v>d</c:v>
                </c:pt>
                <c:pt idx="132">
                  <c:v>d</c:v>
                </c:pt>
                <c:pt idx="133">
                  <c:v>d</c:v>
                </c:pt>
                <c:pt idx="134">
                  <c:v>d</c:v>
                </c:pt>
                <c:pt idx="135">
                  <c:v>d</c:v>
                </c:pt>
                <c:pt idx="136">
                  <c:v>d</c:v>
                </c:pt>
                <c:pt idx="137">
                  <c:v>d</c:v>
                </c:pt>
                <c:pt idx="138">
                  <c:v>d</c:v>
                </c:pt>
                <c:pt idx="139">
                  <c:v>d</c:v>
                </c:pt>
                <c:pt idx="140">
                  <c:v>d</c:v>
                </c:pt>
                <c:pt idx="141">
                  <c:v>d</c:v>
                </c:pt>
                <c:pt idx="142">
                  <c:v>d</c:v>
                </c:pt>
                <c:pt idx="143">
                  <c:v>d</c:v>
                </c:pt>
                <c:pt idx="144">
                  <c:v>d</c:v>
                </c:pt>
                <c:pt idx="145">
                  <c:v>d</c:v>
                </c:pt>
                <c:pt idx="146">
                  <c:v>d</c:v>
                </c:pt>
                <c:pt idx="147">
                  <c:v>d</c:v>
                </c:pt>
                <c:pt idx="148">
                  <c:v>d</c:v>
                </c:pt>
                <c:pt idx="149">
                  <c:v>d</c:v>
                </c:pt>
                <c:pt idx="150">
                  <c:v>d</c:v>
                </c:pt>
                <c:pt idx="151">
                  <c:v>d</c:v>
                </c:pt>
                <c:pt idx="152">
                  <c:v>d</c:v>
                </c:pt>
                <c:pt idx="153">
                  <c:v>d</c:v>
                </c:pt>
                <c:pt idx="154">
                  <c:v>d</c:v>
                </c:pt>
                <c:pt idx="155">
                  <c:v>d</c:v>
                </c:pt>
                <c:pt idx="156">
                  <c:v>d</c:v>
                </c:pt>
                <c:pt idx="157">
                  <c:v>d</c:v>
                </c:pt>
                <c:pt idx="158">
                  <c:v>d</c:v>
                </c:pt>
                <c:pt idx="159">
                  <c:v>d</c:v>
                </c:pt>
                <c:pt idx="160">
                  <c:v>d</c:v>
                </c:pt>
                <c:pt idx="161">
                  <c:v>d</c:v>
                </c:pt>
                <c:pt idx="162">
                  <c:v>d</c:v>
                </c:pt>
                <c:pt idx="163">
                  <c:v>d</c:v>
                </c:pt>
                <c:pt idx="164">
                  <c:v>d</c:v>
                </c:pt>
                <c:pt idx="165">
                  <c:v>d</c:v>
                </c:pt>
                <c:pt idx="166">
                  <c:v>d</c:v>
                </c:pt>
                <c:pt idx="167">
                  <c:v>d</c:v>
                </c:pt>
                <c:pt idx="168">
                  <c:v>d</c:v>
                </c:pt>
                <c:pt idx="169">
                  <c:v>d</c:v>
                </c:pt>
                <c:pt idx="170">
                  <c:v>d</c:v>
                </c:pt>
                <c:pt idx="171">
                  <c:v>d</c:v>
                </c:pt>
                <c:pt idx="172">
                  <c:v>d</c:v>
                </c:pt>
                <c:pt idx="173">
                  <c:v>d</c:v>
                </c:pt>
                <c:pt idx="174">
                  <c:v>d</c:v>
                </c:pt>
                <c:pt idx="175">
                  <c:v>d</c:v>
                </c:pt>
                <c:pt idx="176">
                  <c:v>d</c:v>
                </c:pt>
                <c:pt idx="177">
                  <c:v>d</c:v>
                </c:pt>
                <c:pt idx="178">
                  <c:v>d</c:v>
                </c:pt>
                <c:pt idx="179">
                  <c:v>d</c:v>
                </c:pt>
                <c:pt idx="180">
                  <c:v>d</c:v>
                </c:pt>
                <c:pt idx="181">
                  <c:v>d</c:v>
                </c:pt>
                <c:pt idx="182">
                  <c:v>d</c:v>
                </c:pt>
                <c:pt idx="183">
                  <c:v>d</c:v>
                </c:pt>
                <c:pt idx="184">
                  <c:v>d</c:v>
                </c:pt>
                <c:pt idx="185">
                  <c:v>d</c:v>
                </c:pt>
                <c:pt idx="186">
                  <c:v>d</c:v>
                </c:pt>
                <c:pt idx="187">
                  <c:v>d</c:v>
                </c:pt>
                <c:pt idx="188">
                  <c:v>d</c:v>
                </c:pt>
                <c:pt idx="189">
                  <c:v>d</c:v>
                </c:pt>
                <c:pt idx="190">
                  <c:v>d</c:v>
                </c:pt>
                <c:pt idx="191">
                  <c:v>d</c:v>
                </c:pt>
                <c:pt idx="192">
                  <c:v>d</c:v>
                </c:pt>
                <c:pt idx="193">
                  <c:v>d</c:v>
                </c:pt>
                <c:pt idx="194">
                  <c:v>d</c:v>
                </c:pt>
                <c:pt idx="195">
                  <c:v>d</c:v>
                </c:pt>
                <c:pt idx="196">
                  <c:v>d</c:v>
                </c:pt>
                <c:pt idx="197">
                  <c:v>d</c:v>
                </c:pt>
                <c:pt idx="198">
                  <c:v>d</c:v>
                </c:pt>
                <c:pt idx="199">
                  <c:v>d</c:v>
                </c:pt>
                <c:pt idx="200">
                  <c:v>d</c:v>
                </c:pt>
                <c:pt idx="201">
                  <c:v>d</c:v>
                </c:pt>
                <c:pt idx="202">
                  <c:v>d</c:v>
                </c:pt>
                <c:pt idx="203">
                  <c:v>d</c:v>
                </c:pt>
                <c:pt idx="204">
                  <c:v>d</c:v>
                </c:pt>
                <c:pt idx="205">
                  <c:v>d</c:v>
                </c:pt>
                <c:pt idx="206">
                  <c:v>d</c:v>
                </c:pt>
                <c:pt idx="207">
                  <c:v>d</c:v>
                </c:pt>
                <c:pt idx="208">
                  <c:v>d</c:v>
                </c:pt>
                <c:pt idx="209">
                  <c:v>d</c:v>
                </c:pt>
                <c:pt idx="210">
                  <c:v>d</c:v>
                </c:pt>
                <c:pt idx="211">
                  <c:v>d</c:v>
                </c:pt>
                <c:pt idx="212">
                  <c:v>d</c:v>
                </c:pt>
                <c:pt idx="213">
                  <c:v>d</c:v>
                </c:pt>
                <c:pt idx="214">
                  <c:v>d</c:v>
                </c:pt>
                <c:pt idx="215">
                  <c:v>d</c:v>
                </c:pt>
                <c:pt idx="216">
                  <c:v>d</c:v>
                </c:pt>
                <c:pt idx="217">
                  <c:v>d</c:v>
                </c:pt>
                <c:pt idx="218">
                  <c:v>d</c:v>
                </c:pt>
                <c:pt idx="219">
                  <c:v>d</c:v>
                </c:pt>
                <c:pt idx="220">
                  <c:v>d</c:v>
                </c:pt>
                <c:pt idx="221">
                  <c:v>d</c:v>
                </c:pt>
                <c:pt idx="222">
                  <c:v>d</c:v>
                </c:pt>
                <c:pt idx="223">
                  <c:v>d</c:v>
                </c:pt>
                <c:pt idx="224">
                  <c:v>d</c:v>
                </c:pt>
                <c:pt idx="225">
                  <c:v>d</c:v>
                </c:pt>
                <c:pt idx="226">
                  <c:v>d</c:v>
                </c:pt>
                <c:pt idx="227">
                  <c:v>d</c:v>
                </c:pt>
                <c:pt idx="228">
                  <c:v>d</c:v>
                </c:pt>
                <c:pt idx="229">
                  <c:v>d</c:v>
                </c:pt>
                <c:pt idx="230">
                  <c:v>d</c:v>
                </c:pt>
                <c:pt idx="231">
                  <c:v>d</c:v>
                </c:pt>
                <c:pt idx="232">
                  <c:v>d</c:v>
                </c:pt>
                <c:pt idx="233">
                  <c:v>d</c:v>
                </c:pt>
                <c:pt idx="234">
                  <c:v>d</c:v>
                </c:pt>
                <c:pt idx="235">
                  <c:v>d</c:v>
                </c:pt>
                <c:pt idx="236">
                  <c:v>d</c:v>
                </c:pt>
                <c:pt idx="237">
                  <c:v>d</c:v>
                </c:pt>
                <c:pt idx="238">
                  <c:v>d</c:v>
                </c:pt>
                <c:pt idx="239">
                  <c:v>d</c:v>
                </c:pt>
                <c:pt idx="240">
                  <c:v>d</c:v>
                </c:pt>
                <c:pt idx="241">
                  <c:v>d</c:v>
                </c:pt>
                <c:pt idx="242">
                  <c:v>d</c:v>
                </c:pt>
                <c:pt idx="243">
                  <c:v>d</c:v>
                </c:pt>
                <c:pt idx="244">
                  <c:v>e</c:v>
                </c:pt>
                <c:pt idx="245">
                  <c:v>e</c:v>
                </c:pt>
                <c:pt idx="246">
                  <c:v>e</c:v>
                </c:pt>
                <c:pt idx="247">
                  <c:v>e</c:v>
                </c:pt>
                <c:pt idx="248">
                  <c:v>e</c:v>
                </c:pt>
                <c:pt idx="249">
                  <c:v>e</c:v>
                </c:pt>
                <c:pt idx="250">
                  <c:v>e</c:v>
                </c:pt>
                <c:pt idx="251">
                  <c:v>e</c:v>
                </c:pt>
                <c:pt idx="252">
                  <c:v>e</c:v>
                </c:pt>
                <c:pt idx="253">
                  <c:v>e</c:v>
                </c:pt>
                <c:pt idx="254">
                  <c:v>e</c:v>
                </c:pt>
                <c:pt idx="255">
                  <c:v>e</c:v>
                </c:pt>
                <c:pt idx="256">
                  <c:v>e</c:v>
                </c:pt>
                <c:pt idx="257">
                  <c:v>e</c:v>
                </c:pt>
                <c:pt idx="258">
                  <c:v>e</c:v>
                </c:pt>
                <c:pt idx="259">
                  <c:v>e</c:v>
                </c:pt>
                <c:pt idx="260">
                  <c:v>e</c:v>
                </c:pt>
                <c:pt idx="261">
                  <c:v>e</c:v>
                </c:pt>
                <c:pt idx="262">
                  <c:v>e</c:v>
                </c:pt>
                <c:pt idx="263">
                  <c:v>e</c:v>
                </c:pt>
                <c:pt idx="264">
                  <c:v>e</c:v>
                </c:pt>
                <c:pt idx="265">
                  <c:v>e</c:v>
                </c:pt>
                <c:pt idx="266">
                  <c:v>e</c:v>
                </c:pt>
                <c:pt idx="267">
                  <c:v>e</c:v>
                </c:pt>
                <c:pt idx="268">
                  <c:v>e</c:v>
                </c:pt>
                <c:pt idx="269">
                  <c:v>e</c:v>
                </c:pt>
                <c:pt idx="270">
                  <c:v>e</c:v>
                </c:pt>
                <c:pt idx="271">
                  <c:v>e</c:v>
                </c:pt>
                <c:pt idx="272">
                  <c:v>e</c:v>
                </c:pt>
                <c:pt idx="273">
                  <c:v>e</c:v>
                </c:pt>
                <c:pt idx="274">
                  <c:v>e</c:v>
                </c:pt>
                <c:pt idx="275">
                  <c:v>e</c:v>
                </c:pt>
                <c:pt idx="276">
                  <c:v>e</c:v>
                </c:pt>
                <c:pt idx="277">
                  <c:v>f</c:v>
                </c:pt>
                <c:pt idx="278">
                  <c:v>f</c:v>
                </c:pt>
                <c:pt idx="279">
                  <c:v>f</c:v>
                </c:pt>
                <c:pt idx="280">
                  <c:v>f</c:v>
                </c:pt>
                <c:pt idx="281">
                  <c:v>f</c:v>
                </c:pt>
                <c:pt idx="282">
                  <c:v>f</c:v>
                </c:pt>
                <c:pt idx="283">
                  <c:v>f</c:v>
                </c:pt>
                <c:pt idx="284">
                  <c:v>f</c:v>
                </c:pt>
                <c:pt idx="285">
                  <c:v>f</c:v>
                </c:pt>
                <c:pt idx="286">
                  <c:v>f</c:v>
                </c:pt>
                <c:pt idx="287">
                  <c:v>f</c:v>
                </c:pt>
                <c:pt idx="288">
                  <c:v>f</c:v>
                </c:pt>
                <c:pt idx="289">
                  <c:v>f</c:v>
                </c:pt>
                <c:pt idx="290">
                  <c:v>f</c:v>
                </c:pt>
                <c:pt idx="291">
                  <c:v>f</c:v>
                </c:pt>
                <c:pt idx="292">
                  <c:v>f</c:v>
                </c:pt>
                <c:pt idx="293">
                  <c:v>f</c:v>
                </c:pt>
                <c:pt idx="294">
                  <c:v>f</c:v>
                </c:pt>
                <c:pt idx="295">
                  <c:v>f</c:v>
                </c:pt>
                <c:pt idx="296">
                  <c:v>f</c:v>
                </c:pt>
                <c:pt idx="297">
                  <c:v>f</c:v>
                </c:pt>
                <c:pt idx="298">
                  <c:v>f</c:v>
                </c:pt>
                <c:pt idx="299">
                  <c:v>f</c:v>
                </c:pt>
                <c:pt idx="300">
                  <c:v>f</c:v>
                </c:pt>
                <c:pt idx="301">
                  <c:v>f</c:v>
                </c:pt>
                <c:pt idx="302">
                  <c:v>f</c:v>
                </c:pt>
                <c:pt idx="303">
                  <c:v>f</c:v>
                </c:pt>
                <c:pt idx="304">
                  <c:v>f</c:v>
                </c:pt>
                <c:pt idx="305">
                  <c:v>f</c:v>
                </c:pt>
                <c:pt idx="306">
                  <c:v>f</c:v>
                </c:pt>
                <c:pt idx="307">
                  <c:v>f</c:v>
                </c:pt>
                <c:pt idx="308">
                  <c:v>f</c:v>
                </c:pt>
                <c:pt idx="309">
                  <c:v>f</c:v>
                </c:pt>
                <c:pt idx="310">
                  <c:v>f</c:v>
                </c:pt>
                <c:pt idx="311">
                  <c:v>f</c:v>
                </c:pt>
                <c:pt idx="312">
                  <c:v>f</c:v>
                </c:pt>
                <c:pt idx="313">
                  <c:v>f</c:v>
                </c:pt>
                <c:pt idx="314">
                  <c:v>f</c:v>
                </c:pt>
                <c:pt idx="315">
                  <c:v>f</c:v>
                </c:pt>
                <c:pt idx="316">
                  <c:v>f</c:v>
                </c:pt>
                <c:pt idx="317">
                  <c:v>f</c:v>
                </c:pt>
                <c:pt idx="318">
                  <c:v>f</c:v>
                </c:pt>
                <c:pt idx="319">
                  <c:v>f</c:v>
                </c:pt>
                <c:pt idx="320">
                  <c:v>f</c:v>
                </c:pt>
                <c:pt idx="321">
                  <c:v>f</c:v>
                </c:pt>
                <c:pt idx="322">
                  <c:v>f</c:v>
                </c:pt>
                <c:pt idx="323">
                  <c:v>f</c:v>
                </c:pt>
                <c:pt idx="324">
                  <c:v>f</c:v>
                </c:pt>
                <c:pt idx="325">
                  <c:v>f</c:v>
                </c:pt>
                <c:pt idx="326">
                  <c:v>f</c:v>
                </c:pt>
                <c:pt idx="327">
                  <c:v>f</c:v>
                </c:pt>
                <c:pt idx="328">
                  <c:v>f</c:v>
                </c:pt>
                <c:pt idx="329">
                  <c:v>f</c:v>
                </c:pt>
                <c:pt idx="330">
                  <c:v>f</c:v>
                </c:pt>
                <c:pt idx="331">
                  <c:v>f</c:v>
                </c:pt>
                <c:pt idx="332">
                  <c:v>f</c:v>
                </c:pt>
                <c:pt idx="333">
                  <c:v>f</c:v>
                </c:pt>
                <c:pt idx="334">
                  <c:v>f</c:v>
                </c:pt>
                <c:pt idx="335">
                  <c:v>f</c:v>
                </c:pt>
                <c:pt idx="336">
                  <c:v>f</c:v>
                </c:pt>
                <c:pt idx="337">
                  <c:v>f</c:v>
                </c:pt>
                <c:pt idx="338">
                  <c:v>f</c:v>
                </c:pt>
                <c:pt idx="339">
                  <c:v>f</c:v>
                </c:pt>
                <c:pt idx="340">
                  <c:v>f</c:v>
                </c:pt>
                <c:pt idx="341">
                  <c:v>f</c:v>
                </c:pt>
                <c:pt idx="342">
                  <c:v>f</c:v>
                </c:pt>
                <c:pt idx="343">
                  <c:v>f</c:v>
                </c:pt>
                <c:pt idx="344">
                  <c:v>f</c:v>
                </c:pt>
                <c:pt idx="345">
                  <c:v>f</c:v>
                </c:pt>
                <c:pt idx="346">
                  <c:v>f</c:v>
                </c:pt>
                <c:pt idx="347">
                  <c:v>f</c:v>
                </c:pt>
                <c:pt idx="348">
                  <c:v>f</c:v>
                </c:pt>
                <c:pt idx="349">
                  <c:v>f</c:v>
                </c:pt>
                <c:pt idx="350">
                  <c:v>f</c:v>
                </c:pt>
                <c:pt idx="351">
                  <c:v>f</c:v>
                </c:pt>
                <c:pt idx="352">
                  <c:v>f</c:v>
                </c:pt>
                <c:pt idx="353">
                  <c:v>f</c:v>
                </c:pt>
                <c:pt idx="354">
                  <c:v>f</c:v>
                </c:pt>
                <c:pt idx="355">
                  <c:v>f</c:v>
                </c:pt>
                <c:pt idx="356">
                  <c:v>f</c:v>
                </c:pt>
                <c:pt idx="357">
                  <c:v>f</c:v>
                </c:pt>
                <c:pt idx="358">
                  <c:v>f</c:v>
                </c:pt>
                <c:pt idx="359">
                  <c:v>f</c:v>
                </c:pt>
                <c:pt idx="360">
                  <c:v>f</c:v>
                </c:pt>
                <c:pt idx="361">
                  <c:v>f</c:v>
                </c:pt>
                <c:pt idx="362">
                  <c:v>f</c:v>
                </c:pt>
                <c:pt idx="363">
                  <c:v>f</c:v>
                </c:pt>
                <c:pt idx="364">
                  <c:v>f</c:v>
                </c:pt>
                <c:pt idx="365">
                  <c:v>f</c:v>
                </c:pt>
                <c:pt idx="366">
                  <c:v>f</c:v>
                </c:pt>
                <c:pt idx="367">
                  <c:v>f</c:v>
                </c:pt>
                <c:pt idx="368">
                  <c:v>f</c:v>
                </c:pt>
                <c:pt idx="369">
                  <c:v>f</c:v>
                </c:pt>
                <c:pt idx="370">
                  <c:v>f</c:v>
                </c:pt>
                <c:pt idx="371">
                  <c:v>f</c:v>
                </c:pt>
                <c:pt idx="372">
                  <c:v>f</c:v>
                </c:pt>
                <c:pt idx="373">
                  <c:v>f</c:v>
                </c:pt>
                <c:pt idx="374">
                  <c:v>f</c:v>
                </c:pt>
                <c:pt idx="375">
                  <c:v>f</c:v>
                </c:pt>
                <c:pt idx="376">
                  <c:v>f</c:v>
                </c:pt>
                <c:pt idx="377">
                  <c:v>f</c:v>
                </c:pt>
                <c:pt idx="378">
                  <c:v>f</c:v>
                </c:pt>
                <c:pt idx="379">
                  <c:v>f</c:v>
                </c:pt>
                <c:pt idx="380">
                  <c:v>f</c:v>
                </c:pt>
                <c:pt idx="381">
                  <c:v>f</c:v>
                </c:pt>
                <c:pt idx="382">
                  <c:v>f</c:v>
                </c:pt>
                <c:pt idx="383">
                  <c:v>f</c:v>
                </c:pt>
                <c:pt idx="384">
                  <c:v>f</c:v>
                </c:pt>
                <c:pt idx="385">
                  <c:v>f</c:v>
                </c:pt>
                <c:pt idx="386">
                  <c:v>f</c:v>
                </c:pt>
                <c:pt idx="387">
                  <c:v>f</c:v>
                </c:pt>
                <c:pt idx="388">
                  <c:v>f</c:v>
                </c:pt>
                <c:pt idx="389">
                  <c:v>f</c:v>
                </c:pt>
                <c:pt idx="390">
                  <c:v>f</c:v>
                </c:pt>
                <c:pt idx="391">
                  <c:v>f</c:v>
                </c:pt>
                <c:pt idx="392">
                  <c:v>f</c:v>
                </c:pt>
                <c:pt idx="393">
                  <c:v>f</c:v>
                </c:pt>
                <c:pt idx="394">
                  <c:v>f</c:v>
                </c:pt>
                <c:pt idx="395">
                  <c:v>f</c:v>
                </c:pt>
                <c:pt idx="396">
                  <c:v>f</c:v>
                </c:pt>
                <c:pt idx="397">
                  <c:v>f</c:v>
                </c:pt>
                <c:pt idx="398">
                  <c:v>f</c:v>
                </c:pt>
                <c:pt idx="399">
                  <c:v>f</c:v>
                </c:pt>
                <c:pt idx="400">
                  <c:v>f</c:v>
                </c:pt>
                <c:pt idx="401">
                  <c:v>f</c:v>
                </c:pt>
                <c:pt idx="402">
                  <c:v>f</c:v>
                </c:pt>
                <c:pt idx="403">
                  <c:v>f</c:v>
                </c:pt>
                <c:pt idx="404">
                  <c:v>f</c:v>
                </c:pt>
                <c:pt idx="405">
                  <c:v>f</c:v>
                </c:pt>
                <c:pt idx="406">
                  <c:v>f</c:v>
                </c:pt>
                <c:pt idx="407">
                  <c:v>f</c:v>
                </c:pt>
                <c:pt idx="408">
                  <c:v>f</c:v>
                </c:pt>
                <c:pt idx="409">
                  <c:v>f</c:v>
                </c:pt>
                <c:pt idx="410">
                  <c:v>f</c:v>
                </c:pt>
                <c:pt idx="411">
                  <c:v>f</c:v>
                </c:pt>
                <c:pt idx="412">
                  <c:v>f</c:v>
                </c:pt>
                <c:pt idx="413">
                  <c:v>f</c:v>
                </c:pt>
                <c:pt idx="414">
                  <c:v>f</c:v>
                </c:pt>
                <c:pt idx="415">
                  <c:v>f</c:v>
                </c:pt>
                <c:pt idx="416">
                  <c:v>f</c:v>
                </c:pt>
                <c:pt idx="417">
                  <c:v>f</c:v>
                </c:pt>
                <c:pt idx="418">
                  <c:v>f</c:v>
                </c:pt>
                <c:pt idx="419">
                  <c:v>f</c:v>
                </c:pt>
                <c:pt idx="420">
                  <c:v>f</c:v>
                </c:pt>
                <c:pt idx="421">
                  <c:v>f</c:v>
                </c:pt>
                <c:pt idx="422">
                  <c:v>f</c:v>
                </c:pt>
                <c:pt idx="423">
                  <c:v>f</c:v>
                </c:pt>
                <c:pt idx="424">
                  <c:v>f</c:v>
                </c:pt>
                <c:pt idx="425">
                  <c:v>f</c:v>
                </c:pt>
                <c:pt idx="426">
                  <c:v>f</c:v>
                </c:pt>
                <c:pt idx="427">
                  <c:v>f</c:v>
                </c:pt>
                <c:pt idx="428">
                  <c:v>f</c:v>
                </c:pt>
                <c:pt idx="429">
                  <c:v>f</c:v>
                </c:pt>
                <c:pt idx="430">
                  <c:v>f</c:v>
                </c:pt>
                <c:pt idx="431">
                  <c:v>f</c:v>
                </c:pt>
                <c:pt idx="432">
                  <c:v>f</c:v>
                </c:pt>
                <c:pt idx="433">
                  <c:v>f</c:v>
                </c:pt>
                <c:pt idx="434">
                  <c:v>f</c:v>
                </c:pt>
                <c:pt idx="435">
                  <c:v>f</c:v>
                </c:pt>
                <c:pt idx="436">
                  <c:v>f</c:v>
                </c:pt>
                <c:pt idx="437">
                  <c:v>g</c:v>
                </c:pt>
                <c:pt idx="438">
                  <c:v>g</c:v>
                </c:pt>
                <c:pt idx="439">
                  <c:v>g</c:v>
                </c:pt>
                <c:pt idx="440">
                  <c:v>g</c:v>
                </c:pt>
                <c:pt idx="441">
                  <c:v>g</c:v>
                </c:pt>
                <c:pt idx="442">
                  <c:v>g</c:v>
                </c:pt>
                <c:pt idx="443">
                  <c:v>g</c:v>
                </c:pt>
                <c:pt idx="444">
                  <c:v>g</c:v>
                </c:pt>
                <c:pt idx="445">
                  <c:v>g</c:v>
                </c:pt>
                <c:pt idx="446">
                  <c:v>g</c:v>
                </c:pt>
                <c:pt idx="447">
                  <c:v>g</c:v>
                </c:pt>
                <c:pt idx="448">
                  <c:v>g</c:v>
                </c:pt>
                <c:pt idx="449">
                  <c:v>g</c:v>
                </c:pt>
                <c:pt idx="450">
                  <c:v>g</c:v>
                </c:pt>
                <c:pt idx="451">
                  <c:v>g</c:v>
                </c:pt>
                <c:pt idx="452">
                  <c:v>g</c:v>
                </c:pt>
                <c:pt idx="453">
                  <c:v>g</c:v>
                </c:pt>
                <c:pt idx="454">
                  <c:v>g</c:v>
                </c:pt>
                <c:pt idx="455">
                  <c:v>g</c:v>
                </c:pt>
                <c:pt idx="456">
                  <c:v>g</c:v>
                </c:pt>
                <c:pt idx="457">
                  <c:v>g</c:v>
                </c:pt>
                <c:pt idx="458">
                  <c:v>g</c:v>
                </c:pt>
                <c:pt idx="459">
                  <c:v>g</c:v>
                </c:pt>
                <c:pt idx="460">
                  <c:v>g</c:v>
                </c:pt>
                <c:pt idx="461">
                  <c:v>g</c:v>
                </c:pt>
                <c:pt idx="462">
                  <c:v>g</c:v>
                </c:pt>
                <c:pt idx="463">
                  <c:v>h</c:v>
                </c:pt>
                <c:pt idx="464">
                  <c:v>h</c:v>
                </c:pt>
                <c:pt idx="465">
                  <c:v>h</c:v>
                </c:pt>
                <c:pt idx="466">
                  <c:v>h</c:v>
                </c:pt>
                <c:pt idx="467">
                  <c:v>h</c:v>
                </c:pt>
                <c:pt idx="468">
                  <c:v>h</c:v>
                </c:pt>
                <c:pt idx="469">
                  <c:v>h</c:v>
                </c:pt>
                <c:pt idx="470">
                  <c:v>h</c:v>
                </c:pt>
                <c:pt idx="471">
                  <c:v>h</c:v>
                </c:pt>
                <c:pt idx="472">
                  <c:v>h</c:v>
                </c:pt>
                <c:pt idx="473">
                  <c:v>h</c:v>
                </c:pt>
                <c:pt idx="474">
                  <c:v>h</c:v>
                </c:pt>
                <c:pt idx="475">
                  <c:v>h</c:v>
                </c:pt>
                <c:pt idx="476">
                  <c:v>h</c:v>
                </c:pt>
                <c:pt idx="477">
                  <c:v>h</c:v>
                </c:pt>
                <c:pt idx="478">
                  <c:v>h</c:v>
                </c:pt>
                <c:pt idx="479">
                  <c:v>h</c:v>
                </c:pt>
                <c:pt idx="480">
                  <c:v>h</c:v>
                </c:pt>
                <c:pt idx="481">
                  <c:v>h</c:v>
                </c:pt>
                <c:pt idx="482">
                  <c:v>h</c:v>
                </c:pt>
                <c:pt idx="483">
                  <c:v>h</c:v>
                </c:pt>
                <c:pt idx="484">
                  <c:v>h</c:v>
                </c:pt>
                <c:pt idx="485">
                  <c:v>h</c:v>
                </c:pt>
                <c:pt idx="486">
                  <c:v>h</c:v>
                </c:pt>
                <c:pt idx="487">
                  <c:v>h</c:v>
                </c:pt>
                <c:pt idx="488">
                  <c:v>h</c:v>
                </c:pt>
                <c:pt idx="489">
                  <c:v>h</c:v>
                </c:pt>
                <c:pt idx="490">
                  <c:v>h</c:v>
                </c:pt>
                <c:pt idx="491">
                  <c:v>h</c:v>
                </c:pt>
                <c:pt idx="492">
                  <c:v>h</c:v>
                </c:pt>
                <c:pt idx="493">
                  <c:v>h</c:v>
                </c:pt>
                <c:pt idx="494">
                  <c:v>h</c:v>
                </c:pt>
                <c:pt idx="495">
                  <c:v>h</c:v>
                </c:pt>
                <c:pt idx="496">
                  <c:v>h</c:v>
                </c:pt>
                <c:pt idx="497">
                  <c:v>h</c:v>
                </c:pt>
                <c:pt idx="498">
                  <c:v>h</c:v>
                </c:pt>
                <c:pt idx="499">
                  <c:v>h</c:v>
                </c:pt>
                <c:pt idx="500">
                  <c:v>h</c:v>
                </c:pt>
                <c:pt idx="501">
                  <c:v>h</c:v>
                </c:pt>
                <c:pt idx="502">
                  <c:v>h</c:v>
                </c:pt>
                <c:pt idx="503">
                  <c:v>h</c:v>
                </c:pt>
                <c:pt idx="504">
                  <c:v>h</c:v>
                </c:pt>
                <c:pt idx="505">
                  <c:v>h</c:v>
                </c:pt>
                <c:pt idx="506">
                  <c:v>h</c:v>
                </c:pt>
                <c:pt idx="507">
                  <c:v>h</c:v>
                </c:pt>
                <c:pt idx="508">
                  <c:v>h</c:v>
                </c:pt>
                <c:pt idx="509">
                  <c:v>h</c:v>
                </c:pt>
                <c:pt idx="510">
                  <c:v>h</c:v>
                </c:pt>
                <c:pt idx="511">
                  <c:v>h</c:v>
                </c:pt>
                <c:pt idx="512">
                  <c:v>h</c:v>
                </c:pt>
                <c:pt idx="513">
                  <c:v>h</c:v>
                </c:pt>
                <c:pt idx="514">
                  <c:v>h</c:v>
                </c:pt>
                <c:pt idx="515">
                  <c:v>h</c:v>
                </c:pt>
                <c:pt idx="516">
                  <c:v>h</c:v>
                </c:pt>
                <c:pt idx="517">
                  <c:v>h</c:v>
                </c:pt>
                <c:pt idx="518">
                  <c:v>h</c:v>
                </c:pt>
                <c:pt idx="519">
                  <c:v>h</c:v>
                </c:pt>
                <c:pt idx="520">
                  <c:v>h</c:v>
                </c:pt>
                <c:pt idx="521">
                  <c:v>h</c:v>
                </c:pt>
                <c:pt idx="522">
                  <c:v>h</c:v>
                </c:pt>
                <c:pt idx="523">
                  <c:v>h</c:v>
                </c:pt>
                <c:pt idx="524">
                  <c:v>h</c:v>
                </c:pt>
                <c:pt idx="525">
                  <c:v>h</c:v>
                </c:pt>
                <c:pt idx="526">
                  <c:v>h</c:v>
                </c:pt>
                <c:pt idx="527">
                  <c:v>h</c:v>
                </c:pt>
                <c:pt idx="528">
                  <c:v>h</c:v>
                </c:pt>
                <c:pt idx="529">
                  <c:v>h</c:v>
                </c:pt>
                <c:pt idx="530">
                  <c:v>h</c:v>
                </c:pt>
                <c:pt idx="531">
                  <c:v>h</c:v>
                </c:pt>
                <c:pt idx="532">
                  <c:v>h</c:v>
                </c:pt>
                <c:pt idx="533">
                  <c:v>h</c:v>
                </c:pt>
                <c:pt idx="534">
                  <c:v>h</c:v>
                </c:pt>
                <c:pt idx="535">
                  <c:v>h</c:v>
                </c:pt>
                <c:pt idx="536">
                  <c:v>h</c:v>
                </c:pt>
                <c:pt idx="537">
                  <c:v>h</c:v>
                </c:pt>
                <c:pt idx="538">
                  <c:v>h</c:v>
                </c:pt>
                <c:pt idx="539">
                  <c:v>h</c:v>
                </c:pt>
                <c:pt idx="540">
                  <c:v>h</c:v>
                </c:pt>
                <c:pt idx="541">
                  <c:v>h</c:v>
                </c:pt>
                <c:pt idx="542">
                  <c:v>h</c:v>
                </c:pt>
                <c:pt idx="543">
                  <c:v>h</c:v>
                </c:pt>
                <c:pt idx="544">
                  <c:v>h</c:v>
                </c:pt>
                <c:pt idx="545">
                  <c:v>h</c:v>
                </c:pt>
                <c:pt idx="546">
                  <c:v>h</c:v>
                </c:pt>
                <c:pt idx="547">
                  <c:v>h</c:v>
                </c:pt>
                <c:pt idx="548">
                  <c:v>h</c:v>
                </c:pt>
                <c:pt idx="549">
                  <c:v>h</c:v>
                </c:pt>
                <c:pt idx="550">
                  <c:v>h</c:v>
                </c:pt>
                <c:pt idx="551">
                  <c:v>h</c:v>
                </c:pt>
                <c:pt idx="552">
                  <c:v>h</c:v>
                </c:pt>
                <c:pt idx="553">
                  <c:v>h</c:v>
                </c:pt>
                <c:pt idx="554">
                  <c:v>h</c:v>
                </c:pt>
                <c:pt idx="555">
                  <c:v>h</c:v>
                </c:pt>
                <c:pt idx="556">
                  <c:v>h</c:v>
                </c:pt>
                <c:pt idx="557">
                  <c:v>h</c:v>
                </c:pt>
                <c:pt idx="558">
                  <c:v>h</c:v>
                </c:pt>
                <c:pt idx="559">
                  <c:v>h</c:v>
                </c:pt>
                <c:pt idx="560">
                  <c:v>h</c:v>
                </c:pt>
                <c:pt idx="561">
                  <c:v>h</c:v>
                </c:pt>
                <c:pt idx="562">
                  <c:v>h</c:v>
                </c:pt>
                <c:pt idx="563">
                  <c:v>h</c:v>
                </c:pt>
                <c:pt idx="564">
                  <c:v>h</c:v>
                </c:pt>
                <c:pt idx="565">
                  <c:v>h</c:v>
                </c:pt>
                <c:pt idx="566">
                  <c:v>h</c:v>
                </c:pt>
                <c:pt idx="567">
                  <c:v>h</c:v>
                </c:pt>
                <c:pt idx="568">
                  <c:v>h</c:v>
                </c:pt>
                <c:pt idx="569">
                  <c:v>h</c:v>
                </c:pt>
                <c:pt idx="570">
                  <c:v>h</c:v>
                </c:pt>
                <c:pt idx="571">
                  <c:v>h</c:v>
                </c:pt>
                <c:pt idx="572">
                  <c:v>h</c:v>
                </c:pt>
                <c:pt idx="573">
                  <c:v>h</c:v>
                </c:pt>
                <c:pt idx="574">
                  <c:v>h</c:v>
                </c:pt>
                <c:pt idx="575">
                  <c:v>h</c:v>
                </c:pt>
                <c:pt idx="576">
                  <c:v>h</c:v>
                </c:pt>
                <c:pt idx="577">
                  <c:v>h</c:v>
                </c:pt>
                <c:pt idx="578">
                  <c:v>h</c:v>
                </c:pt>
                <c:pt idx="579">
                  <c:v>h</c:v>
                </c:pt>
                <c:pt idx="580">
                  <c:v>h</c:v>
                </c:pt>
                <c:pt idx="581">
                  <c:v>h</c:v>
                </c:pt>
                <c:pt idx="582">
                  <c:v>h</c:v>
                </c:pt>
                <c:pt idx="583">
                  <c:v>h</c:v>
                </c:pt>
                <c:pt idx="584">
                  <c:v>h</c:v>
                </c:pt>
                <c:pt idx="585">
                  <c:v>h</c:v>
                </c:pt>
                <c:pt idx="586">
                  <c:v>h</c:v>
                </c:pt>
                <c:pt idx="587">
                  <c:v>h</c:v>
                </c:pt>
                <c:pt idx="588">
                  <c:v>h</c:v>
                </c:pt>
                <c:pt idx="589">
                  <c:v>h</c:v>
                </c:pt>
                <c:pt idx="590">
                  <c:v>h</c:v>
                </c:pt>
                <c:pt idx="591">
                  <c:v>h</c:v>
                </c:pt>
                <c:pt idx="592">
                  <c:v>h</c:v>
                </c:pt>
                <c:pt idx="593">
                  <c:v>h</c:v>
                </c:pt>
                <c:pt idx="594">
                  <c:v>h</c:v>
                </c:pt>
                <c:pt idx="595">
                  <c:v>h</c:v>
                </c:pt>
                <c:pt idx="596">
                  <c:v>h</c:v>
                </c:pt>
                <c:pt idx="597">
                  <c:v>h</c:v>
                </c:pt>
                <c:pt idx="598">
                  <c:v>h</c:v>
                </c:pt>
                <c:pt idx="599">
                  <c:v>h</c:v>
                </c:pt>
                <c:pt idx="600">
                  <c:v>h</c:v>
                </c:pt>
                <c:pt idx="601">
                  <c:v>h</c:v>
                </c:pt>
                <c:pt idx="602">
                  <c:v>h</c:v>
                </c:pt>
                <c:pt idx="603">
                  <c:v>h</c:v>
                </c:pt>
                <c:pt idx="604">
                  <c:v>h</c:v>
                </c:pt>
                <c:pt idx="605">
                  <c:v>h</c:v>
                </c:pt>
                <c:pt idx="606">
                  <c:v>h</c:v>
                </c:pt>
                <c:pt idx="607">
                  <c:v>h</c:v>
                </c:pt>
                <c:pt idx="608">
                  <c:v>h</c:v>
                </c:pt>
                <c:pt idx="609">
                  <c:v>h</c:v>
                </c:pt>
                <c:pt idx="610">
                  <c:v>h</c:v>
                </c:pt>
                <c:pt idx="611">
                  <c:v>h</c:v>
                </c:pt>
                <c:pt idx="612">
                  <c:v>h</c:v>
                </c:pt>
                <c:pt idx="613">
                  <c:v>h</c:v>
                </c:pt>
                <c:pt idx="614">
                  <c:v>h</c:v>
                </c:pt>
                <c:pt idx="615">
                  <c:v>h</c:v>
                </c:pt>
                <c:pt idx="616">
                  <c:v>h</c:v>
                </c:pt>
                <c:pt idx="617">
                  <c:v>h</c:v>
                </c:pt>
                <c:pt idx="618">
                  <c:v>h</c:v>
                </c:pt>
                <c:pt idx="619">
                  <c:v>h</c:v>
                </c:pt>
                <c:pt idx="620">
                  <c:v>h</c:v>
                </c:pt>
                <c:pt idx="621">
                  <c:v>h</c:v>
                </c:pt>
                <c:pt idx="622">
                  <c:v>h</c:v>
                </c:pt>
                <c:pt idx="623">
                  <c:v>h</c:v>
                </c:pt>
                <c:pt idx="624">
                  <c:v>h</c:v>
                </c:pt>
                <c:pt idx="625">
                  <c:v>h</c:v>
                </c:pt>
                <c:pt idx="626">
                  <c:v>h</c:v>
                </c:pt>
                <c:pt idx="627">
                  <c:v>h</c:v>
                </c:pt>
                <c:pt idx="628">
                  <c:v>h</c:v>
                </c:pt>
                <c:pt idx="629">
                  <c:v>h</c:v>
                </c:pt>
                <c:pt idx="630">
                  <c:v>h</c:v>
                </c:pt>
                <c:pt idx="631">
                  <c:v>h</c:v>
                </c:pt>
                <c:pt idx="632">
                  <c:v>h</c:v>
                </c:pt>
                <c:pt idx="633">
                  <c:v>h</c:v>
                </c:pt>
                <c:pt idx="634">
                  <c:v>h</c:v>
                </c:pt>
                <c:pt idx="635">
                  <c:v>h</c:v>
                </c:pt>
                <c:pt idx="636">
                  <c:v>h</c:v>
                </c:pt>
                <c:pt idx="637">
                  <c:v>h</c:v>
                </c:pt>
                <c:pt idx="638">
                  <c:v>i</c:v>
                </c:pt>
                <c:pt idx="639">
                  <c:v>i</c:v>
                </c:pt>
                <c:pt idx="640">
                  <c:v>i</c:v>
                </c:pt>
                <c:pt idx="641">
                  <c:v>i</c:v>
                </c:pt>
                <c:pt idx="642">
                  <c:v>i</c:v>
                </c:pt>
                <c:pt idx="643">
                  <c:v>i</c:v>
                </c:pt>
                <c:pt idx="644">
                  <c:v>i</c:v>
                </c:pt>
                <c:pt idx="645">
                  <c:v>i</c:v>
                </c:pt>
                <c:pt idx="646">
                  <c:v>i</c:v>
                </c:pt>
                <c:pt idx="647">
                  <c:v>i</c:v>
                </c:pt>
                <c:pt idx="648">
                  <c:v>i</c:v>
                </c:pt>
                <c:pt idx="649">
                  <c:v>i</c:v>
                </c:pt>
                <c:pt idx="650">
                  <c:v>i</c:v>
                </c:pt>
                <c:pt idx="651">
                  <c:v>i</c:v>
                </c:pt>
                <c:pt idx="652">
                  <c:v>i</c:v>
                </c:pt>
                <c:pt idx="653">
                  <c:v>i</c:v>
                </c:pt>
                <c:pt idx="654">
                  <c:v>i</c:v>
                </c:pt>
                <c:pt idx="655">
                  <c:v>i</c:v>
                </c:pt>
                <c:pt idx="656">
                  <c:v>i</c:v>
                </c:pt>
                <c:pt idx="657">
                  <c:v>i</c:v>
                </c:pt>
                <c:pt idx="658">
                  <c:v>i</c:v>
                </c:pt>
                <c:pt idx="659">
                  <c:v>i</c:v>
                </c:pt>
                <c:pt idx="660">
                  <c:v>i</c:v>
                </c:pt>
                <c:pt idx="661">
                  <c:v>i</c:v>
                </c:pt>
                <c:pt idx="662">
                  <c:v>i</c:v>
                </c:pt>
                <c:pt idx="663">
                  <c:v>i</c:v>
                </c:pt>
                <c:pt idx="664">
                  <c:v>i</c:v>
                </c:pt>
                <c:pt idx="665">
                  <c:v>i</c:v>
                </c:pt>
                <c:pt idx="666">
                  <c:v>i</c:v>
                </c:pt>
                <c:pt idx="667">
                  <c:v>i</c:v>
                </c:pt>
                <c:pt idx="668">
                  <c:v>i</c:v>
                </c:pt>
                <c:pt idx="669">
                  <c:v>i</c:v>
                </c:pt>
                <c:pt idx="670">
                  <c:v>i</c:v>
                </c:pt>
                <c:pt idx="671">
                  <c:v>i</c:v>
                </c:pt>
                <c:pt idx="672">
                  <c:v>i</c:v>
                </c:pt>
                <c:pt idx="673">
                  <c:v>i</c:v>
                </c:pt>
                <c:pt idx="674">
                  <c:v>i</c:v>
                </c:pt>
                <c:pt idx="675">
                  <c:v>i</c:v>
                </c:pt>
                <c:pt idx="676">
                  <c:v>i</c:v>
                </c:pt>
                <c:pt idx="677">
                  <c:v>i</c:v>
                </c:pt>
              </c:strCache>
            </c:strRef>
          </c:xVal>
          <c:yVal>
            <c:numRef>
              <c:f>Estadísticas!$G$7:$G$684</c:f>
              <c:numCache>
                <c:formatCode>0.00</c:formatCode>
                <c:ptCount val="678"/>
                <c:pt idx="0">
                  <c:v>273.28999999999996</c:v>
                </c:pt>
                <c:pt idx="1">
                  <c:v>273.27999999999997</c:v>
                </c:pt>
                <c:pt idx="2">
                  <c:v>273.27999999999997</c:v>
                </c:pt>
                <c:pt idx="3">
                  <c:v>273.27999999999997</c:v>
                </c:pt>
                <c:pt idx="4">
                  <c:v>273.27999999999997</c:v>
                </c:pt>
                <c:pt idx="5">
                  <c:v>273.27999999999997</c:v>
                </c:pt>
                <c:pt idx="6">
                  <c:v>273.27999999999997</c:v>
                </c:pt>
                <c:pt idx="7">
                  <c:v>273.28999999999996</c:v>
                </c:pt>
                <c:pt idx="8">
                  <c:v>273.27999999999997</c:v>
                </c:pt>
                <c:pt idx="9">
                  <c:v>273.27999999999997</c:v>
                </c:pt>
                <c:pt idx="10">
                  <c:v>273.27999999999997</c:v>
                </c:pt>
                <c:pt idx="11">
                  <c:v>273.27999999999997</c:v>
                </c:pt>
                <c:pt idx="12">
                  <c:v>273.27999999999997</c:v>
                </c:pt>
                <c:pt idx="13">
                  <c:v>273.27</c:v>
                </c:pt>
                <c:pt idx="14">
                  <c:v>273.27999999999997</c:v>
                </c:pt>
                <c:pt idx="15">
                  <c:v>273.27999999999997</c:v>
                </c:pt>
                <c:pt idx="16">
                  <c:v>273.27999999999997</c:v>
                </c:pt>
                <c:pt idx="17">
                  <c:v>273.27999999999997</c:v>
                </c:pt>
                <c:pt idx="18">
                  <c:v>273.27999999999997</c:v>
                </c:pt>
                <c:pt idx="19">
                  <c:v>273.27999999999997</c:v>
                </c:pt>
                <c:pt idx="20">
                  <c:v>273.28999999999996</c:v>
                </c:pt>
                <c:pt idx="21">
                  <c:v>273.27</c:v>
                </c:pt>
                <c:pt idx="22">
                  <c:v>273.27999999999997</c:v>
                </c:pt>
                <c:pt idx="23">
                  <c:v>273.27999999999997</c:v>
                </c:pt>
                <c:pt idx="24">
                  <c:v>273.27</c:v>
                </c:pt>
                <c:pt idx="25">
                  <c:v>273.27999999999997</c:v>
                </c:pt>
                <c:pt idx="26">
                  <c:v>273.28999999999996</c:v>
                </c:pt>
                <c:pt idx="27">
                  <c:v>273.27999999999997</c:v>
                </c:pt>
                <c:pt idx="28">
                  <c:v>273.27999999999997</c:v>
                </c:pt>
                <c:pt idx="29">
                  <c:v>273.27999999999997</c:v>
                </c:pt>
                <c:pt idx="30">
                  <c:v>273.28999999999996</c:v>
                </c:pt>
                <c:pt idx="31">
                  <c:v>273.27999999999997</c:v>
                </c:pt>
                <c:pt idx="32">
                  <c:v>273.27999999999997</c:v>
                </c:pt>
                <c:pt idx="33">
                  <c:v>273.27999999999997</c:v>
                </c:pt>
                <c:pt idx="34">
                  <c:v>273.27</c:v>
                </c:pt>
                <c:pt idx="35">
                  <c:v>273.28999999999996</c:v>
                </c:pt>
                <c:pt idx="36">
                  <c:v>273.27999999999997</c:v>
                </c:pt>
                <c:pt idx="37">
                  <c:v>273.27999999999997</c:v>
                </c:pt>
                <c:pt idx="38">
                  <c:v>273.27999999999997</c:v>
                </c:pt>
                <c:pt idx="39">
                  <c:v>273.27999999999997</c:v>
                </c:pt>
                <c:pt idx="40">
                  <c:v>273.27999999999997</c:v>
                </c:pt>
                <c:pt idx="41">
                  <c:v>273.27999999999997</c:v>
                </c:pt>
                <c:pt idx="42">
                  <c:v>273.28999999999996</c:v>
                </c:pt>
                <c:pt idx="43">
                  <c:v>273.27999999999997</c:v>
                </c:pt>
                <c:pt idx="44">
                  <c:v>273.27999999999997</c:v>
                </c:pt>
                <c:pt idx="45">
                  <c:v>273.27999999999997</c:v>
                </c:pt>
                <c:pt idx="46">
                  <c:v>273.27999999999997</c:v>
                </c:pt>
                <c:pt idx="47">
                  <c:v>273.27999999999997</c:v>
                </c:pt>
                <c:pt idx="48">
                  <c:v>273.27999999999997</c:v>
                </c:pt>
                <c:pt idx="49">
                  <c:v>273.27999999999997</c:v>
                </c:pt>
                <c:pt idx="50">
                  <c:v>273.27999999999997</c:v>
                </c:pt>
                <c:pt idx="51">
                  <c:v>273.27999999999997</c:v>
                </c:pt>
                <c:pt idx="52">
                  <c:v>273.27999999999997</c:v>
                </c:pt>
                <c:pt idx="53">
                  <c:v>273.27999999999997</c:v>
                </c:pt>
                <c:pt idx="54">
                  <c:v>273.27999999999997</c:v>
                </c:pt>
                <c:pt idx="55">
                  <c:v>273.27999999999997</c:v>
                </c:pt>
                <c:pt idx="56">
                  <c:v>273.27999999999997</c:v>
                </c:pt>
                <c:pt idx="57">
                  <c:v>273.27999999999997</c:v>
                </c:pt>
                <c:pt idx="58">
                  <c:v>273.27999999999997</c:v>
                </c:pt>
                <c:pt idx="59">
                  <c:v>273.27999999999997</c:v>
                </c:pt>
                <c:pt idx="60">
                  <c:v>273.27999999999997</c:v>
                </c:pt>
                <c:pt idx="61">
                  <c:v>273.27999999999997</c:v>
                </c:pt>
                <c:pt idx="62">
                  <c:v>298.14999999999998</c:v>
                </c:pt>
                <c:pt idx="63">
                  <c:v>298.14999999999998</c:v>
                </c:pt>
                <c:pt idx="64">
                  <c:v>298.14</c:v>
                </c:pt>
                <c:pt idx="65">
                  <c:v>298.14</c:v>
                </c:pt>
                <c:pt idx="66">
                  <c:v>298.15999999999997</c:v>
                </c:pt>
                <c:pt idx="67">
                  <c:v>298.15999999999997</c:v>
                </c:pt>
                <c:pt idx="68">
                  <c:v>298.15999999999997</c:v>
                </c:pt>
                <c:pt idx="69">
                  <c:v>298.15999999999997</c:v>
                </c:pt>
                <c:pt idx="70">
                  <c:v>298.15999999999997</c:v>
                </c:pt>
                <c:pt idx="71">
                  <c:v>298.15999999999997</c:v>
                </c:pt>
                <c:pt idx="72">
                  <c:v>298.14</c:v>
                </c:pt>
                <c:pt idx="73">
                  <c:v>298.14</c:v>
                </c:pt>
                <c:pt idx="74">
                  <c:v>298.14999999999998</c:v>
                </c:pt>
                <c:pt idx="75">
                  <c:v>298.15999999999997</c:v>
                </c:pt>
                <c:pt idx="76">
                  <c:v>298.14999999999998</c:v>
                </c:pt>
                <c:pt idx="77">
                  <c:v>298.14999999999998</c:v>
                </c:pt>
                <c:pt idx="78">
                  <c:v>298.15999999999997</c:v>
                </c:pt>
                <c:pt idx="79">
                  <c:v>298.15999999999997</c:v>
                </c:pt>
                <c:pt idx="80">
                  <c:v>298.15999999999997</c:v>
                </c:pt>
                <c:pt idx="81">
                  <c:v>298.15999999999997</c:v>
                </c:pt>
                <c:pt idx="82">
                  <c:v>298.15999999999997</c:v>
                </c:pt>
                <c:pt idx="83">
                  <c:v>298.09999999999997</c:v>
                </c:pt>
                <c:pt idx="84">
                  <c:v>298.08999999999997</c:v>
                </c:pt>
                <c:pt idx="85">
                  <c:v>298.09999999999997</c:v>
                </c:pt>
                <c:pt idx="86">
                  <c:v>298.09999999999997</c:v>
                </c:pt>
                <c:pt idx="87">
                  <c:v>298.08999999999997</c:v>
                </c:pt>
                <c:pt idx="88">
                  <c:v>298.08999999999997</c:v>
                </c:pt>
                <c:pt idx="89">
                  <c:v>298.08999999999997</c:v>
                </c:pt>
                <c:pt idx="90">
                  <c:v>298.08999999999997</c:v>
                </c:pt>
                <c:pt idx="91">
                  <c:v>298.08999999999997</c:v>
                </c:pt>
                <c:pt idx="92">
                  <c:v>298.08999999999997</c:v>
                </c:pt>
                <c:pt idx="93">
                  <c:v>298.08</c:v>
                </c:pt>
                <c:pt idx="94">
                  <c:v>298.09999999999997</c:v>
                </c:pt>
                <c:pt idx="95">
                  <c:v>298.08999999999997</c:v>
                </c:pt>
                <c:pt idx="96">
                  <c:v>298.08999999999997</c:v>
                </c:pt>
                <c:pt idx="97">
                  <c:v>298.08999999999997</c:v>
                </c:pt>
                <c:pt idx="98">
                  <c:v>298.08</c:v>
                </c:pt>
                <c:pt idx="99">
                  <c:v>298.08999999999997</c:v>
                </c:pt>
                <c:pt idx="100">
                  <c:v>298.08999999999997</c:v>
                </c:pt>
                <c:pt idx="101">
                  <c:v>298.08999999999997</c:v>
                </c:pt>
                <c:pt idx="102">
                  <c:v>298.08999999999997</c:v>
                </c:pt>
                <c:pt idx="103">
                  <c:v>298.08999999999997</c:v>
                </c:pt>
                <c:pt idx="104">
                  <c:v>298.08999999999997</c:v>
                </c:pt>
                <c:pt idx="105">
                  <c:v>298.08999999999997</c:v>
                </c:pt>
                <c:pt idx="106">
                  <c:v>298.08999999999997</c:v>
                </c:pt>
                <c:pt idx="107">
                  <c:v>298.08999999999997</c:v>
                </c:pt>
                <c:pt idx="108">
                  <c:v>298.08999999999997</c:v>
                </c:pt>
                <c:pt idx="109">
                  <c:v>298.08999999999997</c:v>
                </c:pt>
                <c:pt idx="110">
                  <c:v>298.08</c:v>
                </c:pt>
                <c:pt idx="111">
                  <c:v>298.08999999999997</c:v>
                </c:pt>
                <c:pt idx="112">
                  <c:v>298.08999999999997</c:v>
                </c:pt>
                <c:pt idx="113">
                  <c:v>298.08999999999997</c:v>
                </c:pt>
                <c:pt idx="114">
                  <c:v>298.08999999999997</c:v>
                </c:pt>
                <c:pt idx="115">
                  <c:v>298.08</c:v>
                </c:pt>
                <c:pt idx="116">
                  <c:v>298.08</c:v>
                </c:pt>
                <c:pt idx="117">
                  <c:v>298.08</c:v>
                </c:pt>
                <c:pt idx="118">
                  <c:v>298.08999999999997</c:v>
                </c:pt>
                <c:pt idx="119">
                  <c:v>298.08</c:v>
                </c:pt>
                <c:pt idx="120">
                  <c:v>307.99</c:v>
                </c:pt>
                <c:pt idx="121">
                  <c:v>308</c:v>
                </c:pt>
                <c:pt idx="122">
                  <c:v>308</c:v>
                </c:pt>
                <c:pt idx="123">
                  <c:v>308</c:v>
                </c:pt>
                <c:pt idx="124">
                  <c:v>308</c:v>
                </c:pt>
                <c:pt idx="125">
                  <c:v>307.99</c:v>
                </c:pt>
                <c:pt idx="126">
                  <c:v>308</c:v>
                </c:pt>
                <c:pt idx="127">
                  <c:v>308</c:v>
                </c:pt>
                <c:pt idx="128">
                  <c:v>308</c:v>
                </c:pt>
                <c:pt idx="129">
                  <c:v>308</c:v>
                </c:pt>
                <c:pt idx="130">
                  <c:v>307.99</c:v>
                </c:pt>
                <c:pt idx="131">
                  <c:v>308</c:v>
                </c:pt>
                <c:pt idx="132">
                  <c:v>308</c:v>
                </c:pt>
                <c:pt idx="133">
                  <c:v>308</c:v>
                </c:pt>
                <c:pt idx="134">
                  <c:v>308</c:v>
                </c:pt>
                <c:pt idx="135">
                  <c:v>308</c:v>
                </c:pt>
                <c:pt idx="136">
                  <c:v>307.99</c:v>
                </c:pt>
                <c:pt idx="137">
                  <c:v>308</c:v>
                </c:pt>
                <c:pt idx="138">
                  <c:v>307.99</c:v>
                </c:pt>
                <c:pt idx="139">
                  <c:v>307.99</c:v>
                </c:pt>
                <c:pt idx="140">
                  <c:v>308</c:v>
                </c:pt>
                <c:pt idx="141">
                  <c:v>308</c:v>
                </c:pt>
                <c:pt idx="142">
                  <c:v>308</c:v>
                </c:pt>
                <c:pt idx="143">
                  <c:v>308</c:v>
                </c:pt>
                <c:pt idx="144">
                  <c:v>308</c:v>
                </c:pt>
                <c:pt idx="145">
                  <c:v>308</c:v>
                </c:pt>
                <c:pt idx="146">
                  <c:v>308</c:v>
                </c:pt>
                <c:pt idx="147">
                  <c:v>308</c:v>
                </c:pt>
                <c:pt idx="148">
                  <c:v>308</c:v>
                </c:pt>
                <c:pt idx="149">
                  <c:v>308</c:v>
                </c:pt>
                <c:pt idx="150">
                  <c:v>308.01</c:v>
                </c:pt>
                <c:pt idx="151">
                  <c:v>308</c:v>
                </c:pt>
                <c:pt idx="152">
                  <c:v>308</c:v>
                </c:pt>
                <c:pt idx="153">
                  <c:v>308</c:v>
                </c:pt>
                <c:pt idx="154">
                  <c:v>307.99</c:v>
                </c:pt>
                <c:pt idx="155">
                  <c:v>308</c:v>
                </c:pt>
                <c:pt idx="156">
                  <c:v>308</c:v>
                </c:pt>
                <c:pt idx="157">
                  <c:v>307.99</c:v>
                </c:pt>
                <c:pt idx="158">
                  <c:v>308</c:v>
                </c:pt>
                <c:pt idx="159">
                  <c:v>308</c:v>
                </c:pt>
                <c:pt idx="160">
                  <c:v>308</c:v>
                </c:pt>
                <c:pt idx="161">
                  <c:v>307.99</c:v>
                </c:pt>
                <c:pt idx="162">
                  <c:v>308</c:v>
                </c:pt>
                <c:pt idx="163">
                  <c:v>308</c:v>
                </c:pt>
                <c:pt idx="164">
                  <c:v>308</c:v>
                </c:pt>
                <c:pt idx="165">
                  <c:v>307.99</c:v>
                </c:pt>
                <c:pt idx="166">
                  <c:v>308</c:v>
                </c:pt>
                <c:pt idx="167">
                  <c:v>308</c:v>
                </c:pt>
                <c:pt idx="168">
                  <c:v>307.99</c:v>
                </c:pt>
                <c:pt idx="169">
                  <c:v>307.99</c:v>
                </c:pt>
                <c:pt idx="170">
                  <c:v>308</c:v>
                </c:pt>
                <c:pt idx="171">
                  <c:v>308</c:v>
                </c:pt>
                <c:pt idx="172">
                  <c:v>308</c:v>
                </c:pt>
                <c:pt idx="173">
                  <c:v>308</c:v>
                </c:pt>
                <c:pt idx="174">
                  <c:v>308</c:v>
                </c:pt>
                <c:pt idx="175">
                  <c:v>307.99</c:v>
                </c:pt>
                <c:pt idx="176">
                  <c:v>307.99</c:v>
                </c:pt>
                <c:pt idx="177">
                  <c:v>307.99</c:v>
                </c:pt>
                <c:pt idx="178">
                  <c:v>308</c:v>
                </c:pt>
                <c:pt idx="179">
                  <c:v>308</c:v>
                </c:pt>
                <c:pt idx="180">
                  <c:v>307.99</c:v>
                </c:pt>
                <c:pt idx="181">
                  <c:v>307.99</c:v>
                </c:pt>
                <c:pt idx="182">
                  <c:v>308</c:v>
                </c:pt>
                <c:pt idx="183">
                  <c:v>308</c:v>
                </c:pt>
                <c:pt idx="184">
                  <c:v>307.99</c:v>
                </c:pt>
                <c:pt idx="185">
                  <c:v>308</c:v>
                </c:pt>
                <c:pt idx="186">
                  <c:v>308</c:v>
                </c:pt>
                <c:pt idx="187">
                  <c:v>308</c:v>
                </c:pt>
                <c:pt idx="188">
                  <c:v>308</c:v>
                </c:pt>
                <c:pt idx="189">
                  <c:v>308</c:v>
                </c:pt>
                <c:pt idx="190">
                  <c:v>308</c:v>
                </c:pt>
                <c:pt idx="191">
                  <c:v>308</c:v>
                </c:pt>
                <c:pt idx="192">
                  <c:v>308</c:v>
                </c:pt>
                <c:pt idx="193">
                  <c:v>307.99</c:v>
                </c:pt>
                <c:pt idx="194">
                  <c:v>308</c:v>
                </c:pt>
                <c:pt idx="195">
                  <c:v>308</c:v>
                </c:pt>
                <c:pt idx="196">
                  <c:v>307.99</c:v>
                </c:pt>
                <c:pt idx="197">
                  <c:v>308</c:v>
                </c:pt>
                <c:pt idx="198">
                  <c:v>308</c:v>
                </c:pt>
                <c:pt idx="199">
                  <c:v>308</c:v>
                </c:pt>
                <c:pt idx="200">
                  <c:v>307.99</c:v>
                </c:pt>
                <c:pt idx="201">
                  <c:v>307.99</c:v>
                </c:pt>
                <c:pt idx="202">
                  <c:v>307.99</c:v>
                </c:pt>
                <c:pt idx="203">
                  <c:v>307.99</c:v>
                </c:pt>
                <c:pt idx="204">
                  <c:v>307.99</c:v>
                </c:pt>
                <c:pt idx="205">
                  <c:v>308</c:v>
                </c:pt>
                <c:pt idx="206">
                  <c:v>308</c:v>
                </c:pt>
                <c:pt idx="207">
                  <c:v>307.99</c:v>
                </c:pt>
                <c:pt idx="208">
                  <c:v>307.99</c:v>
                </c:pt>
                <c:pt idx="209">
                  <c:v>307.99</c:v>
                </c:pt>
                <c:pt idx="210">
                  <c:v>307.99</c:v>
                </c:pt>
                <c:pt idx="211">
                  <c:v>307.99</c:v>
                </c:pt>
                <c:pt idx="212">
                  <c:v>308</c:v>
                </c:pt>
                <c:pt idx="213">
                  <c:v>307.99</c:v>
                </c:pt>
                <c:pt idx="214">
                  <c:v>308</c:v>
                </c:pt>
                <c:pt idx="215">
                  <c:v>307.99</c:v>
                </c:pt>
                <c:pt idx="216">
                  <c:v>307.99</c:v>
                </c:pt>
                <c:pt idx="217">
                  <c:v>307.99</c:v>
                </c:pt>
                <c:pt idx="218">
                  <c:v>307.99</c:v>
                </c:pt>
                <c:pt idx="219">
                  <c:v>308</c:v>
                </c:pt>
                <c:pt idx="220">
                  <c:v>307.99</c:v>
                </c:pt>
                <c:pt idx="221">
                  <c:v>308</c:v>
                </c:pt>
                <c:pt idx="222">
                  <c:v>307.99</c:v>
                </c:pt>
                <c:pt idx="223">
                  <c:v>307.99</c:v>
                </c:pt>
                <c:pt idx="224">
                  <c:v>307.99</c:v>
                </c:pt>
                <c:pt idx="225">
                  <c:v>308</c:v>
                </c:pt>
                <c:pt idx="226">
                  <c:v>307.99</c:v>
                </c:pt>
                <c:pt idx="227">
                  <c:v>307.99</c:v>
                </c:pt>
                <c:pt idx="228">
                  <c:v>308</c:v>
                </c:pt>
                <c:pt idx="229">
                  <c:v>307.99</c:v>
                </c:pt>
                <c:pt idx="230">
                  <c:v>307.99</c:v>
                </c:pt>
                <c:pt idx="231">
                  <c:v>307.99</c:v>
                </c:pt>
                <c:pt idx="232">
                  <c:v>307.99</c:v>
                </c:pt>
                <c:pt idx="233">
                  <c:v>307.99</c:v>
                </c:pt>
                <c:pt idx="234">
                  <c:v>307.99</c:v>
                </c:pt>
                <c:pt idx="235">
                  <c:v>307.99</c:v>
                </c:pt>
                <c:pt idx="236">
                  <c:v>307.99</c:v>
                </c:pt>
                <c:pt idx="237">
                  <c:v>307.99</c:v>
                </c:pt>
                <c:pt idx="238">
                  <c:v>308</c:v>
                </c:pt>
                <c:pt idx="239">
                  <c:v>307.99</c:v>
                </c:pt>
                <c:pt idx="240">
                  <c:v>307.99</c:v>
                </c:pt>
                <c:pt idx="241">
                  <c:v>307.99</c:v>
                </c:pt>
                <c:pt idx="242">
                  <c:v>307.99</c:v>
                </c:pt>
                <c:pt idx="243">
                  <c:v>307.99</c:v>
                </c:pt>
                <c:pt idx="244">
                  <c:v>283.39999999999998</c:v>
                </c:pt>
                <c:pt idx="245">
                  <c:v>283.39</c:v>
                </c:pt>
                <c:pt idx="246">
                  <c:v>283.39</c:v>
                </c:pt>
                <c:pt idx="247">
                  <c:v>283.39</c:v>
                </c:pt>
                <c:pt idx="248">
                  <c:v>283.39</c:v>
                </c:pt>
                <c:pt idx="249">
                  <c:v>283.39</c:v>
                </c:pt>
                <c:pt idx="250">
                  <c:v>283.39</c:v>
                </c:pt>
                <c:pt idx="251">
                  <c:v>283.38</c:v>
                </c:pt>
                <c:pt idx="252">
                  <c:v>283.38</c:v>
                </c:pt>
                <c:pt idx="253">
                  <c:v>283.38</c:v>
                </c:pt>
                <c:pt idx="254">
                  <c:v>283.38</c:v>
                </c:pt>
                <c:pt idx="255">
                  <c:v>283.39</c:v>
                </c:pt>
                <c:pt idx="256">
                  <c:v>283.37</c:v>
                </c:pt>
                <c:pt idx="257">
                  <c:v>283.38</c:v>
                </c:pt>
                <c:pt idx="258">
                  <c:v>283.38</c:v>
                </c:pt>
                <c:pt idx="259">
                  <c:v>283.37</c:v>
                </c:pt>
                <c:pt idx="260">
                  <c:v>283.39</c:v>
                </c:pt>
                <c:pt idx="261">
                  <c:v>283.39</c:v>
                </c:pt>
                <c:pt idx="262">
                  <c:v>283.39</c:v>
                </c:pt>
                <c:pt idx="263">
                  <c:v>283.39</c:v>
                </c:pt>
                <c:pt idx="264">
                  <c:v>283.38</c:v>
                </c:pt>
                <c:pt idx="265">
                  <c:v>283.38</c:v>
                </c:pt>
                <c:pt idx="266">
                  <c:v>283.38</c:v>
                </c:pt>
                <c:pt idx="267">
                  <c:v>283.38</c:v>
                </c:pt>
                <c:pt idx="268">
                  <c:v>283.37</c:v>
                </c:pt>
                <c:pt idx="269">
                  <c:v>283.38</c:v>
                </c:pt>
                <c:pt idx="270">
                  <c:v>283.38</c:v>
                </c:pt>
                <c:pt idx="271">
                  <c:v>283.37</c:v>
                </c:pt>
                <c:pt idx="272">
                  <c:v>283.39</c:v>
                </c:pt>
                <c:pt idx="273">
                  <c:v>283.37</c:v>
                </c:pt>
                <c:pt idx="274">
                  <c:v>283.38</c:v>
                </c:pt>
                <c:pt idx="275">
                  <c:v>283.38</c:v>
                </c:pt>
                <c:pt idx="276">
                  <c:v>283.38</c:v>
                </c:pt>
                <c:pt idx="277">
                  <c:v>288.44</c:v>
                </c:pt>
                <c:pt idx="278">
                  <c:v>288.41999999999996</c:v>
                </c:pt>
                <c:pt idx="279">
                  <c:v>288.42999999999995</c:v>
                </c:pt>
                <c:pt idx="280">
                  <c:v>288.41999999999996</c:v>
                </c:pt>
                <c:pt idx="281">
                  <c:v>288.45</c:v>
                </c:pt>
                <c:pt idx="282">
                  <c:v>288.46999999999997</c:v>
                </c:pt>
                <c:pt idx="283">
                  <c:v>288.45999999999998</c:v>
                </c:pt>
                <c:pt idx="284">
                  <c:v>288.45</c:v>
                </c:pt>
                <c:pt idx="285">
                  <c:v>288.42999999999995</c:v>
                </c:pt>
                <c:pt idx="286">
                  <c:v>288.45</c:v>
                </c:pt>
                <c:pt idx="287">
                  <c:v>288.45</c:v>
                </c:pt>
                <c:pt idx="288">
                  <c:v>288.42999999999995</c:v>
                </c:pt>
                <c:pt idx="289">
                  <c:v>288.45</c:v>
                </c:pt>
                <c:pt idx="290">
                  <c:v>288.42999999999995</c:v>
                </c:pt>
                <c:pt idx="291">
                  <c:v>288.45999999999998</c:v>
                </c:pt>
                <c:pt idx="292">
                  <c:v>288.45999999999998</c:v>
                </c:pt>
                <c:pt idx="293">
                  <c:v>288.44</c:v>
                </c:pt>
                <c:pt idx="294">
                  <c:v>288.44</c:v>
                </c:pt>
                <c:pt idx="295">
                  <c:v>288.39999999999998</c:v>
                </c:pt>
                <c:pt idx="296">
                  <c:v>288.41999999999996</c:v>
                </c:pt>
                <c:pt idx="297">
                  <c:v>288.41999999999996</c:v>
                </c:pt>
                <c:pt idx="298">
                  <c:v>288.45999999999998</c:v>
                </c:pt>
                <c:pt idx="299">
                  <c:v>288.44</c:v>
                </c:pt>
                <c:pt idx="300">
                  <c:v>288.45</c:v>
                </c:pt>
                <c:pt idx="301">
                  <c:v>288.46999999999997</c:v>
                </c:pt>
                <c:pt idx="302">
                  <c:v>288.41999999999996</c:v>
                </c:pt>
                <c:pt idx="303">
                  <c:v>288.44</c:v>
                </c:pt>
                <c:pt idx="304">
                  <c:v>288.45</c:v>
                </c:pt>
                <c:pt idx="305">
                  <c:v>288.45</c:v>
                </c:pt>
                <c:pt idx="306">
                  <c:v>288.45</c:v>
                </c:pt>
                <c:pt idx="307">
                  <c:v>288.41999999999996</c:v>
                </c:pt>
                <c:pt idx="308">
                  <c:v>288.44</c:v>
                </c:pt>
                <c:pt idx="309">
                  <c:v>288.45999999999998</c:v>
                </c:pt>
                <c:pt idx="310">
                  <c:v>288.45999999999998</c:v>
                </c:pt>
                <c:pt idx="311">
                  <c:v>288.45</c:v>
                </c:pt>
                <c:pt idx="312">
                  <c:v>288.41999999999996</c:v>
                </c:pt>
                <c:pt idx="313">
                  <c:v>288.44</c:v>
                </c:pt>
                <c:pt idx="314">
                  <c:v>288.42999999999995</c:v>
                </c:pt>
                <c:pt idx="315">
                  <c:v>288.45</c:v>
                </c:pt>
                <c:pt idx="316">
                  <c:v>288.42999999999995</c:v>
                </c:pt>
                <c:pt idx="317">
                  <c:v>288.44</c:v>
                </c:pt>
                <c:pt idx="318">
                  <c:v>288.45</c:v>
                </c:pt>
                <c:pt idx="319">
                  <c:v>288.42999999999995</c:v>
                </c:pt>
                <c:pt idx="320">
                  <c:v>288.45999999999998</c:v>
                </c:pt>
                <c:pt idx="321">
                  <c:v>288.42999999999995</c:v>
                </c:pt>
                <c:pt idx="322">
                  <c:v>288.46999999999997</c:v>
                </c:pt>
                <c:pt idx="323">
                  <c:v>288.45</c:v>
                </c:pt>
                <c:pt idx="324">
                  <c:v>288.47999999999996</c:v>
                </c:pt>
                <c:pt idx="325">
                  <c:v>288.45</c:v>
                </c:pt>
                <c:pt idx="326">
                  <c:v>288.46999999999997</c:v>
                </c:pt>
                <c:pt idx="327">
                  <c:v>288.45</c:v>
                </c:pt>
                <c:pt idx="328">
                  <c:v>288.46999999999997</c:v>
                </c:pt>
                <c:pt idx="329">
                  <c:v>288.44</c:v>
                </c:pt>
                <c:pt idx="330">
                  <c:v>288.46999999999997</c:v>
                </c:pt>
                <c:pt idx="331">
                  <c:v>288.46999999999997</c:v>
                </c:pt>
                <c:pt idx="332">
                  <c:v>288.46999999999997</c:v>
                </c:pt>
                <c:pt idx="333">
                  <c:v>288.45</c:v>
                </c:pt>
                <c:pt idx="334">
                  <c:v>288.45999999999998</c:v>
                </c:pt>
                <c:pt idx="335">
                  <c:v>288.46999999999997</c:v>
                </c:pt>
                <c:pt idx="336">
                  <c:v>288.45</c:v>
                </c:pt>
                <c:pt idx="337">
                  <c:v>288.45999999999998</c:v>
                </c:pt>
                <c:pt idx="338">
                  <c:v>288.41999999999996</c:v>
                </c:pt>
                <c:pt idx="339">
                  <c:v>288.45</c:v>
                </c:pt>
                <c:pt idx="340">
                  <c:v>288.45999999999998</c:v>
                </c:pt>
                <c:pt idx="341">
                  <c:v>288.45</c:v>
                </c:pt>
                <c:pt idx="342">
                  <c:v>288.41999999999996</c:v>
                </c:pt>
                <c:pt idx="343">
                  <c:v>288.44</c:v>
                </c:pt>
                <c:pt idx="344">
                  <c:v>288.45</c:v>
                </c:pt>
                <c:pt idx="345">
                  <c:v>288.44</c:v>
                </c:pt>
                <c:pt idx="346">
                  <c:v>288.46999999999997</c:v>
                </c:pt>
                <c:pt idx="347">
                  <c:v>288.42999999999995</c:v>
                </c:pt>
                <c:pt idx="348">
                  <c:v>288.45</c:v>
                </c:pt>
                <c:pt idx="349">
                  <c:v>288.45999999999998</c:v>
                </c:pt>
                <c:pt idx="350">
                  <c:v>288.47999999999996</c:v>
                </c:pt>
                <c:pt idx="351">
                  <c:v>288.44</c:v>
                </c:pt>
                <c:pt idx="352">
                  <c:v>288.45</c:v>
                </c:pt>
                <c:pt idx="353">
                  <c:v>288.45999999999998</c:v>
                </c:pt>
                <c:pt idx="354">
                  <c:v>288.44</c:v>
                </c:pt>
                <c:pt idx="355">
                  <c:v>288.45</c:v>
                </c:pt>
                <c:pt idx="356">
                  <c:v>288.41999999999996</c:v>
                </c:pt>
                <c:pt idx="357">
                  <c:v>288.45</c:v>
                </c:pt>
                <c:pt idx="358">
                  <c:v>288.44</c:v>
                </c:pt>
                <c:pt idx="359">
                  <c:v>288.46999999999997</c:v>
                </c:pt>
                <c:pt idx="360">
                  <c:v>288.46999999999997</c:v>
                </c:pt>
                <c:pt idx="361">
                  <c:v>288.44</c:v>
                </c:pt>
                <c:pt idx="362">
                  <c:v>288.44</c:v>
                </c:pt>
                <c:pt idx="363">
                  <c:v>288.42999999999995</c:v>
                </c:pt>
                <c:pt idx="364">
                  <c:v>288.44</c:v>
                </c:pt>
                <c:pt idx="365">
                  <c:v>288.44</c:v>
                </c:pt>
                <c:pt idx="366">
                  <c:v>288.40999999999997</c:v>
                </c:pt>
                <c:pt idx="367">
                  <c:v>288.42999999999995</c:v>
                </c:pt>
                <c:pt idx="368">
                  <c:v>288.39999999999998</c:v>
                </c:pt>
                <c:pt idx="369">
                  <c:v>288.45</c:v>
                </c:pt>
                <c:pt idx="370">
                  <c:v>288.44</c:v>
                </c:pt>
                <c:pt idx="371">
                  <c:v>288.45</c:v>
                </c:pt>
                <c:pt idx="372">
                  <c:v>288.42999999999995</c:v>
                </c:pt>
                <c:pt idx="373">
                  <c:v>288.45999999999998</c:v>
                </c:pt>
                <c:pt idx="374">
                  <c:v>288.45</c:v>
                </c:pt>
                <c:pt idx="375">
                  <c:v>288.44</c:v>
                </c:pt>
                <c:pt idx="376">
                  <c:v>288.45</c:v>
                </c:pt>
                <c:pt idx="377">
                  <c:v>288.42999999999995</c:v>
                </c:pt>
                <c:pt idx="378">
                  <c:v>288.44</c:v>
                </c:pt>
                <c:pt idx="379">
                  <c:v>288.41999999999996</c:v>
                </c:pt>
                <c:pt idx="380">
                  <c:v>288.42999999999995</c:v>
                </c:pt>
                <c:pt idx="381">
                  <c:v>288.42999999999995</c:v>
                </c:pt>
                <c:pt idx="382">
                  <c:v>288.44</c:v>
                </c:pt>
                <c:pt idx="383">
                  <c:v>288.44</c:v>
                </c:pt>
                <c:pt idx="384">
                  <c:v>288.41999999999996</c:v>
                </c:pt>
                <c:pt idx="385">
                  <c:v>288.41999999999996</c:v>
                </c:pt>
                <c:pt idx="386">
                  <c:v>288.41999999999996</c:v>
                </c:pt>
                <c:pt idx="387">
                  <c:v>288.42999999999995</c:v>
                </c:pt>
                <c:pt idx="388">
                  <c:v>288.41999999999996</c:v>
                </c:pt>
                <c:pt idx="389">
                  <c:v>288.39999999999998</c:v>
                </c:pt>
                <c:pt idx="390">
                  <c:v>288.40999999999997</c:v>
                </c:pt>
                <c:pt idx="391">
                  <c:v>288.42999999999995</c:v>
                </c:pt>
                <c:pt idx="392">
                  <c:v>288.45</c:v>
                </c:pt>
                <c:pt idx="393">
                  <c:v>288.42999999999995</c:v>
                </c:pt>
                <c:pt idx="394">
                  <c:v>288.44</c:v>
                </c:pt>
                <c:pt idx="395">
                  <c:v>288.42999999999995</c:v>
                </c:pt>
                <c:pt idx="396">
                  <c:v>288.44</c:v>
                </c:pt>
                <c:pt idx="397">
                  <c:v>288.40999999999997</c:v>
                </c:pt>
                <c:pt idx="398">
                  <c:v>288.42999999999995</c:v>
                </c:pt>
                <c:pt idx="399">
                  <c:v>288.41999999999996</c:v>
                </c:pt>
                <c:pt idx="400">
                  <c:v>288.44</c:v>
                </c:pt>
                <c:pt idx="401">
                  <c:v>288.44</c:v>
                </c:pt>
                <c:pt idx="402">
                  <c:v>288.40999999999997</c:v>
                </c:pt>
                <c:pt idx="403">
                  <c:v>288.44</c:v>
                </c:pt>
                <c:pt idx="404">
                  <c:v>288.41999999999996</c:v>
                </c:pt>
                <c:pt idx="405">
                  <c:v>288.45999999999998</c:v>
                </c:pt>
                <c:pt idx="406">
                  <c:v>288.45999999999998</c:v>
                </c:pt>
                <c:pt idx="407">
                  <c:v>288.45</c:v>
                </c:pt>
                <c:pt idx="408">
                  <c:v>288.44</c:v>
                </c:pt>
                <c:pt idx="409">
                  <c:v>288.42999999999995</c:v>
                </c:pt>
                <c:pt idx="410">
                  <c:v>288.42999999999995</c:v>
                </c:pt>
                <c:pt idx="411">
                  <c:v>288.42999999999995</c:v>
                </c:pt>
                <c:pt idx="412">
                  <c:v>288.45999999999998</c:v>
                </c:pt>
                <c:pt idx="413">
                  <c:v>288.42999999999995</c:v>
                </c:pt>
                <c:pt idx="414">
                  <c:v>288.45</c:v>
                </c:pt>
                <c:pt idx="415">
                  <c:v>288.44</c:v>
                </c:pt>
                <c:pt idx="416">
                  <c:v>288.45</c:v>
                </c:pt>
                <c:pt idx="417">
                  <c:v>288.44</c:v>
                </c:pt>
                <c:pt idx="418">
                  <c:v>288.41999999999996</c:v>
                </c:pt>
                <c:pt idx="419">
                  <c:v>288.42999999999995</c:v>
                </c:pt>
                <c:pt idx="420">
                  <c:v>288.42999999999995</c:v>
                </c:pt>
                <c:pt idx="421">
                  <c:v>288.45</c:v>
                </c:pt>
                <c:pt idx="422">
                  <c:v>288.44</c:v>
                </c:pt>
                <c:pt idx="423">
                  <c:v>288.42999999999995</c:v>
                </c:pt>
                <c:pt idx="424">
                  <c:v>288.44</c:v>
                </c:pt>
                <c:pt idx="425">
                  <c:v>288.40999999999997</c:v>
                </c:pt>
                <c:pt idx="426">
                  <c:v>288.44</c:v>
                </c:pt>
                <c:pt idx="427">
                  <c:v>288.41999999999996</c:v>
                </c:pt>
                <c:pt idx="428">
                  <c:v>288.45</c:v>
                </c:pt>
                <c:pt idx="429">
                  <c:v>288.44</c:v>
                </c:pt>
                <c:pt idx="430">
                  <c:v>288.45</c:v>
                </c:pt>
                <c:pt idx="431">
                  <c:v>288.44</c:v>
                </c:pt>
                <c:pt idx="432">
                  <c:v>288.44</c:v>
                </c:pt>
                <c:pt idx="433">
                  <c:v>288.44</c:v>
                </c:pt>
                <c:pt idx="434">
                  <c:v>288.44</c:v>
                </c:pt>
                <c:pt idx="435">
                  <c:v>288.45999999999998</c:v>
                </c:pt>
                <c:pt idx="436">
                  <c:v>288.45999999999998</c:v>
                </c:pt>
                <c:pt idx="437">
                  <c:v>298.47999999999996</c:v>
                </c:pt>
                <c:pt idx="438">
                  <c:v>298.45999999999998</c:v>
                </c:pt>
                <c:pt idx="439">
                  <c:v>298.45999999999998</c:v>
                </c:pt>
                <c:pt idx="440">
                  <c:v>298.45999999999998</c:v>
                </c:pt>
                <c:pt idx="441">
                  <c:v>298.47999999999996</c:v>
                </c:pt>
                <c:pt idx="442">
                  <c:v>298.46999999999997</c:v>
                </c:pt>
                <c:pt idx="443">
                  <c:v>298.45999999999998</c:v>
                </c:pt>
                <c:pt idx="444">
                  <c:v>298.47999999999996</c:v>
                </c:pt>
                <c:pt idx="445">
                  <c:v>298.47999999999996</c:v>
                </c:pt>
                <c:pt idx="446">
                  <c:v>298.45999999999998</c:v>
                </c:pt>
                <c:pt idx="447">
                  <c:v>298.46999999999997</c:v>
                </c:pt>
                <c:pt idx="448">
                  <c:v>298.45999999999998</c:v>
                </c:pt>
                <c:pt idx="449">
                  <c:v>298.46999999999997</c:v>
                </c:pt>
                <c:pt idx="450">
                  <c:v>298.45</c:v>
                </c:pt>
                <c:pt idx="451">
                  <c:v>298.46999999999997</c:v>
                </c:pt>
                <c:pt idx="452">
                  <c:v>298.45999999999998</c:v>
                </c:pt>
                <c:pt idx="453">
                  <c:v>298.46999999999997</c:v>
                </c:pt>
                <c:pt idx="454">
                  <c:v>298.47999999999996</c:v>
                </c:pt>
                <c:pt idx="455">
                  <c:v>298.46999999999997</c:v>
                </c:pt>
                <c:pt idx="456">
                  <c:v>298.45999999999998</c:v>
                </c:pt>
                <c:pt idx="457">
                  <c:v>298.46999999999997</c:v>
                </c:pt>
                <c:pt idx="458">
                  <c:v>298.46999999999997</c:v>
                </c:pt>
                <c:pt idx="459">
                  <c:v>298.47999999999996</c:v>
                </c:pt>
                <c:pt idx="460">
                  <c:v>298.45999999999998</c:v>
                </c:pt>
                <c:pt idx="461">
                  <c:v>298.46999999999997</c:v>
                </c:pt>
                <c:pt idx="462">
                  <c:v>298.47999999999996</c:v>
                </c:pt>
                <c:pt idx="463">
                  <c:v>312.92999999999995</c:v>
                </c:pt>
                <c:pt idx="464">
                  <c:v>312.95999999999998</c:v>
                </c:pt>
                <c:pt idx="465">
                  <c:v>312.95</c:v>
                </c:pt>
                <c:pt idx="466">
                  <c:v>312.91999999999996</c:v>
                </c:pt>
                <c:pt idx="467">
                  <c:v>312.92999999999995</c:v>
                </c:pt>
                <c:pt idx="468">
                  <c:v>312.96999999999997</c:v>
                </c:pt>
                <c:pt idx="469">
                  <c:v>312.96999999999997</c:v>
                </c:pt>
                <c:pt idx="470">
                  <c:v>312.95999999999998</c:v>
                </c:pt>
                <c:pt idx="471">
                  <c:v>312.91999999999996</c:v>
                </c:pt>
                <c:pt idx="472">
                  <c:v>312.91999999999996</c:v>
                </c:pt>
                <c:pt idx="473">
                  <c:v>312.91999999999996</c:v>
                </c:pt>
                <c:pt idx="474">
                  <c:v>312.94</c:v>
                </c:pt>
                <c:pt idx="475">
                  <c:v>312.97999999999996</c:v>
                </c:pt>
                <c:pt idx="476">
                  <c:v>312.96999999999997</c:v>
                </c:pt>
                <c:pt idx="477">
                  <c:v>312.95</c:v>
                </c:pt>
                <c:pt idx="478">
                  <c:v>312.95999999999998</c:v>
                </c:pt>
                <c:pt idx="479">
                  <c:v>312.96999999999997</c:v>
                </c:pt>
                <c:pt idx="480">
                  <c:v>312.96999999999997</c:v>
                </c:pt>
                <c:pt idx="481">
                  <c:v>312.94</c:v>
                </c:pt>
                <c:pt idx="482">
                  <c:v>312.92999999999995</c:v>
                </c:pt>
                <c:pt idx="483">
                  <c:v>312.95</c:v>
                </c:pt>
                <c:pt idx="484">
                  <c:v>312.96999999999997</c:v>
                </c:pt>
                <c:pt idx="485">
                  <c:v>312.96999999999997</c:v>
                </c:pt>
                <c:pt idx="486">
                  <c:v>312.91999999999996</c:v>
                </c:pt>
                <c:pt idx="487">
                  <c:v>312.91999999999996</c:v>
                </c:pt>
                <c:pt idx="488">
                  <c:v>312.95999999999998</c:v>
                </c:pt>
                <c:pt idx="489">
                  <c:v>312.95999999999998</c:v>
                </c:pt>
                <c:pt idx="490">
                  <c:v>312.94</c:v>
                </c:pt>
                <c:pt idx="491">
                  <c:v>312.92999999999995</c:v>
                </c:pt>
                <c:pt idx="492">
                  <c:v>312.95999999999998</c:v>
                </c:pt>
                <c:pt idx="493">
                  <c:v>312.96999999999997</c:v>
                </c:pt>
                <c:pt idx="494">
                  <c:v>312.95</c:v>
                </c:pt>
                <c:pt idx="495">
                  <c:v>312.94</c:v>
                </c:pt>
                <c:pt idx="496">
                  <c:v>312.91999999999996</c:v>
                </c:pt>
                <c:pt idx="497">
                  <c:v>312.92999999999995</c:v>
                </c:pt>
                <c:pt idx="498">
                  <c:v>312.97999999999996</c:v>
                </c:pt>
                <c:pt idx="499">
                  <c:v>313.01</c:v>
                </c:pt>
                <c:pt idx="500">
                  <c:v>313</c:v>
                </c:pt>
                <c:pt idx="501">
                  <c:v>312.95</c:v>
                </c:pt>
                <c:pt idx="502">
                  <c:v>312.94</c:v>
                </c:pt>
                <c:pt idx="503">
                  <c:v>312.94</c:v>
                </c:pt>
                <c:pt idx="504">
                  <c:v>312.92999999999995</c:v>
                </c:pt>
                <c:pt idx="505">
                  <c:v>312.94</c:v>
                </c:pt>
                <c:pt idx="506">
                  <c:v>312.95999999999998</c:v>
                </c:pt>
                <c:pt idx="507">
                  <c:v>312.95999999999998</c:v>
                </c:pt>
                <c:pt idx="508">
                  <c:v>312.94</c:v>
                </c:pt>
                <c:pt idx="509">
                  <c:v>312.92999999999995</c:v>
                </c:pt>
                <c:pt idx="510">
                  <c:v>312.92999999999995</c:v>
                </c:pt>
                <c:pt idx="511">
                  <c:v>312.91999999999996</c:v>
                </c:pt>
                <c:pt idx="512">
                  <c:v>312.92999999999995</c:v>
                </c:pt>
                <c:pt idx="513">
                  <c:v>312.96999999999997</c:v>
                </c:pt>
                <c:pt idx="514">
                  <c:v>312.96999999999997</c:v>
                </c:pt>
                <c:pt idx="515">
                  <c:v>312.94</c:v>
                </c:pt>
                <c:pt idx="516">
                  <c:v>312.92999999999995</c:v>
                </c:pt>
                <c:pt idx="517">
                  <c:v>312.92999999999995</c:v>
                </c:pt>
                <c:pt idx="518">
                  <c:v>312.92999999999995</c:v>
                </c:pt>
                <c:pt idx="519">
                  <c:v>312.92999999999995</c:v>
                </c:pt>
                <c:pt idx="520">
                  <c:v>312.94</c:v>
                </c:pt>
                <c:pt idx="521">
                  <c:v>312.94</c:v>
                </c:pt>
                <c:pt idx="522">
                  <c:v>312.91999999999996</c:v>
                </c:pt>
                <c:pt idx="523">
                  <c:v>312.92999999999995</c:v>
                </c:pt>
                <c:pt idx="524">
                  <c:v>312.91999999999996</c:v>
                </c:pt>
                <c:pt idx="525">
                  <c:v>312.94</c:v>
                </c:pt>
                <c:pt idx="526">
                  <c:v>312.95</c:v>
                </c:pt>
                <c:pt idx="527">
                  <c:v>312.95</c:v>
                </c:pt>
                <c:pt idx="528">
                  <c:v>312.91999999999996</c:v>
                </c:pt>
                <c:pt idx="529">
                  <c:v>312.91999999999996</c:v>
                </c:pt>
                <c:pt idx="530">
                  <c:v>312.95999999999998</c:v>
                </c:pt>
                <c:pt idx="531">
                  <c:v>312.96999999999997</c:v>
                </c:pt>
                <c:pt idx="532">
                  <c:v>312.95</c:v>
                </c:pt>
                <c:pt idx="533">
                  <c:v>312.92999999999995</c:v>
                </c:pt>
                <c:pt idx="534">
                  <c:v>312.92999999999995</c:v>
                </c:pt>
                <c:pt idx="535">
                  <c:v>312.92999999999995</c:v>
                </c:pt>
                <c:pt idx="536">
                  <c:v>312.96999999999997</c:v>
                </c:pt>
                <c:pt idx="537">
                  <c:v>312.96999999999997</c:v>
                </c:pt>
                <c:pt idx="538">
                  <c:v>312.96999999999997</c:v>
                </c:pt>
                <c:pt idx="539">
                  <c:v>312.95999999999998</c:v>
                </c:pt>
                <c:pt idx="540">
                  <c:v>312.94</c:v>
                </c:pt>
                <c:pt idx="541">
                  <c:v>312.92999999999995</c:v>
                </c:pt>
                <c:pt idx="542">
                  <c:v>312.92999999999995</c:v>
                </c:pt>
                <c:pt idx="543">
                  <c:v>312.92999999999995</c:v>
                </c:pt>
                <c:pt idx="544">
                  <c:v>312.92999999999995</c:v>
                </c:pt>
                <c:pt idx="545">
                  <c:v>312.94</c:v>
                </c:pt>
                <c:pt idx="546">
                  <c:v>312.94</c:v>
                </c:pt>
                <c:pt idx="547">
                  <c:v>312.90999999999997</c:v>
                </c:pt>
                <c:pt idx="548">
                  <c:v>312.92999999999995</c:v>
                </c:pt>
                <c:pt idx="549">
                  <c:v>312.97999999999996</c:v>
                </c:pt>
                <c:pt idx="550">
                  <c:v>312.97999999999996</c:v>
                </c:pt>
                <c:pt idx="551">
                  <c:v>312.95999999999998</c:v>
                </c:pt>
                <c:pt idx="552">
                  <c:v>312.95</c:v>
                </c:pt>
                <c:pt idx="553">
                  <c:v>312.92999999999995</c:v>
                </c:pt>
                <c:pt idx="554">
                  <c:v>312.95</c:v>
                </c:pt>
                <c:pt idx="555">
                  <c:v>313</c:v>
                </c:pt>
                <c:pt idx="556">
                  <c:v>313</c:v>
                </c:pt>
                <c:pt idx="557">
                  <c:v>312.97999999999996</c:v>
                </c:pt>
                <c:pt idx="558">
                  <c:v>312.95</c:v>
                </c:pt>
                <c:pt idx="559">
                  <c:v>312.94</c:v>
                </c:pt>
                <c:pt idx="560">
                  <c:v>312.95999999999998</c:v>
                </c:pt>
                <c:pt idx="561">
                  <c:v>312.96999999999997</c:v>
                </c:pt>
                <c:pt idx="562">
                  <c:v>312.95999999999998</c:v>
                </c:pt>
                <c:pt idx="563">
                  <c:v>312.95</c:v>
                </c:pt>
                <c:pt idx="564">
                  <c:v>312.94</c:v>
                </c:pt>
                <c:pt idx="565">
                  <c:v>312.95999999999998</c:v>
                </c:pt>
                <c:pt idx="566">
                  <c:v>312.96999999999997</c:v>
                </c:pt>
                <c:pt idx="567">
                  <c:v>312.96999999999997</c:v>
                </c:pt>
                <c:pt idx="568">
                  <c:v>312.92999999999995</c:v>
                </c:pt>
                <c:pt idx="569">
                  <c:v>312.91999999999996</c:v>
                </c:pt>
                <c:pt idx="570">
                  <c:v>312.92999999999995</c:v>
                </c:pt>
                <c:pt idx="571">
                  <c:v>312.94</c:v>
                </c:pt>
                <c:pt idx="572">
                  <c:v>312.95</c:v>
                </c:pt>
                <c:pt idx="573">
                  <c:v>312.94</c:v>
                </c:pt>
                <c:pt idx="574">
                  <c:v>312.94</c:v>
                </c:pt>
                <c:pt idx="575">
                  <c:v>312.94</c:v>
                </c:pt>
                <c:pt idx="576">
                  <c:v>312.92999999999995</c:v>
                </c:pt>
                <c:pt idx="577">
                  <c:v>312.92999999999995</c:v>
                </c:pt>
                <c:pt idx="578">
                  <c:v>312.92999999999995</c:v>
                </c:pt>
                <c:pt idx="579">
                  <c:v>312.91999999999996</c:v>
                </c:pt>
                <c:pt idx="580">
                  <c:v>312.94</c:v>
                </c:pt>
                <c:pt idx="581">
                  <c:v>312.95999999999998</c:v>
                </c:pt>
                <c:pt idx="582">
                  <c:v>312.95</c:v>
                </c:pt>
                <c:pt idx="583">
                  <c:v>312.92999999999995</c:v>
                </c:pt>
                <c:pt idx="584">
                  <c:v>312.92999999999995</c:v>
                </c:pt>
                <c:pt idx="585">
                  <c:v>312.95</c:v>
                </c:pt>
                <c:pt idx="586">
                  <c:v>312.95999999999998</c:v>
                </c:pt>
                <c:pt idx="587">
                  <c:v>312.95999999999998</c:v>
                </c:pt>
                <c:pt idx="588">
                  <c:v>312.95</c:v>
                </c:pt>
                <c:pt idx="589">
                  <c:v>312.92999999999995</c:v>
                </c:pt>
                <c:pt idx="590">
                  <c:v>312.92999999999995</c:v>
                </c:pt>
                <c:pt idx="591">
                  <c:v>312.94</c:v>
                </c:pt>
                <c:pt idx="592">
                  <c:v>312.92999999999995</c:v>
                </c:pt>
                <c:pt idx="593">
                  <c:v>312.94</c:v>
                </c:pt>
                <c:pt idx="594">
                  <c:v>312.92999999999995</c:v>
                </c:pt>
                <c:pt idx="595">
                  <c:v>312.92999999999995</c:v>
                </c:pt>
                <c:pt idx="596">
                  <c:v>312.92999999999995</c:v>
                </c:pt>
                <c:pt idx="597">
                  <c:v>312.94</c:v>
                </c:pt>
                <c:pt idx="598">
                  <c:v>312.91999999999996</c:v>
                </c:pt>
                <c:pt idx="599">
                  <c:v>312.94</c:v>
                </c:pt>
                <c:pt idx="600">
                  <c:v>312.96999999999997</c:v>
                </c:pt>
                <c:pt idx="601">
                  <c:v>312.96999999999997</c:v>
                </c:pt>
                <c:pt idx="602">
                  <c:v>312.94</c:v>
                </c:pt>
                <c:pt idx="603">
                  <c:v>312.94</c:v>
                </c:pt>
                <c:pt idx="604">
                  <c:v>312.92999999999995</c:v>
                </c:pt>
                <c:pt idx="605">
                  <c:v>312.94</c:v>
                </c:pt>
                <c:pt idx="606">
                  <c:v>312.97999999999996</c:v>
                </c:pt>
                <c:pt idx="607">
                  <c:v>313</c:v>
                </c:pt>
                <c:pt idx="608">
                  <c:v>312.96999999999997</c:v>
                </c:pt>
                <c:pt idx="609">
                  <c:v>312.95</c:v>
                </c:pt>
                <c:pt idx="610">
                  <c:v>312.94</c:v>
                </c:pt>
                <c:pt idx="611">
                  <c:v>312.95</c:v>
                </c:pt>
                <c:pt idx="612">
                  <c:v>312.96999999999997</c:v>
                </c:pt>
                <c:pt idx="613">
                  <c:v>312.96999999999997</c:v>
                </c:pt>
                <c:pt idx="614">
                  <c:v>312.95999999999998</c:v>
                </c:pt>
                <c:pt idx="615">
                  <c:v>312.95</c:v>
                </c:pt>
                <c:pt idx="616">
                  <c:v>312.94</c:v>
                </c:pt>
                <c:pt idx="617">
                  <c:v>312.94</c:v>
                </c:pt>
                <c:pt idx="618">
                  <c:v>312.91999999999996</c:v>
                </c:pt>
                <c:pt idx="619">
                  <c:v>312.95</c:v>
                </c:pt>
                <c:pt idx="620">
                  <c:v>312.99</c:v>
                </c:pt>
                <c:pt idx="621">
                  <c:v>313</c:v>
                </c:pt>
                <c:pt idx="622">
                  <c:v>312.95999999999998</c:v>
                </c:pt>
                <c:pt idx="623">
                  <c:v>312.96999999999997</c:v>
                </c:pt>
                <c:pt idx="624">
                  <c:v>312.99</c:v>
                </c:pt>
                <c:pt idx="625">
                  <c:v>313</c:v>
                </c:pt>
                <c:pt idx="626">
                  <c:v>313</c:v>
                </c:pt>
                <c:pt idx="627">
                  <c:v>312.97999999999996</c:v>
                </c:pt>
                <c:pt idx="628">
                  <c:v>312.95</c:v>
                </c:pt>
                <c:pt idx="629">
                  <c:v>312.95999999999998</c:v>
                </c:pt>
                <c:pt idx="630">
                  <c:v>313</c:v>
                </c:pt>
                <c:pt idx="631">
                  <c:v>313</c:v>
                </c:pt>
                <c:pt idx="632">
                  <c:v>312.99</c:v>
                </c:pt>
                <c:pt idx="633">
                  <c:v>312.95</c:v>
                </c:pt>
                <c:pt idx="634">
                  <c:v>312.95</c:v>
                </c:pt>
                <c:pt idx="635">
                  <c:v>312.92999999999995</c:v>
                </c:pt>
                <c:pt idx="636">
                  <c:v>312.95</c:v>
                </c:pt>
                <c:pt idx="637">
                  <c:v>312.99</c:v>
                </c:pt>
                <c:pt idx="638">
                  <c:v>273.31</c:v>
                </c:pt>
                <c:pt idx="639">
                  <c:v>273.31</c:v>
                </c:pt>
                <c:pt idx="640">
                  <c:v>273.31</c:v>
                </c:pt>
                <c:pt idx="641">
                  <c:v>273.31</c:v>
                </c:pt>
                <c:pt idx="642">
                  <c:v>273.31</c:v>
                </c:pt>
                <c:pt idx="643">
                  <c:v>273.32</c:v>
                </c:pt>
                <c:pt idx="644">
                  <c:v>273.31</c:v>
                </c:pt>
                <c:pt idx="645">
                  <c:v>273.31</c:v>
                </c:pt>
                <c:pt idx="646">
                  <c:v>273.31</c:v>
                </c:pt>
                <c:pt idx="647">
                  <c:v>273.32</c:v>
                </c:pt>
                <c:pt idx="648">
                  <c:v>273.29999999999995</c:v>
                </c:pt>
                <c:pt idx="649">
                  <c:v>273.31</c:v>
                </c:pt>
                <c:pt idx="650">
                  <c:v>273.31</c:v>
                </c:pt>
                <c:pt idx="651">
                  <c:v>273.31</c:v>
                </c:pt>
                <c:pt idx="652">
                  <c:v>273.29999999999995</c:v>
                </c:pt>
                <c:pt idx="653">
                  <c:v>273.29999999999995</c:v>
                </c:pt>
                <c:pt idx="654">
                  <c:v>273.31</c:v>
                </c:pt>
                <c:pt idx="655">
                  <c:v>273.32</c:v>
                </c:pt>
                <c:pt idx="656">
                  <c:v>273.29999999999995</c:v>
                </c:pt>
                <c:pt idx="657">
                  <c:v>273.29999999999995</c:v>
                </c:pt>
                <c:pt idx="658">
                  <c:v>273.29999999999995</c:v>
                </c:pt>
                <c:pt idx="659">
                  <c:v>273.31</c:v>
                </c:pt>
                <c:pt idx="660">
                  <c:v>273.32</c:v>
                </c:pt>
                <c:pt idx="661">
                  <c:v>273.31</c:v>
                </c:pt>
                <c:pt idx="662">
                  <c:v>273.29999999999995</c:v>
                </c:pt>
                <c:pt idx="663">
                  <c:v>273.31</c:v>
                </c:pt>
                <c:pt idx="664">
                  <c:v>273.29999999999995</c:v>
                </c:pt>
                <c:pt idx="665">
                  <c:v>273.31</c:v>
                </c:pt>
                <c:pt idx="666">
                  <c:v>273.29999999999995</c:v>
                </c:pt>
                <c:pt idx="667">
                  <c:v>273.29999999999995</c:v>
                </c:pt>
                <c:pt idx="668">
                  <c:v>273.31</c:v>
                </c:pt>
                <c:pt idx="669">
                  <c:v>273.31</c:v>
                </c:pt>
                <c:pt idx="670">
                  <c:v>273.31</c:v>
                </c:pt>
                <c:pt idx="671">
                  <c:v>273.29999999999995</c:v>
                </c:pt>
                <c:pt idx="672">
                  <c:v>273.31</c:v>
                </c:pt>
                <c:pt idx="673">
                  <c:v>273.29999999999995</c:v>
                </c:pt>
                <c:pt idx="674">
                  <c:v>273.29999999999995</c:v>
                </c:pt>
                <c:pt idx="675">
                  <c:v>273.29999999999995</c:v>
                </c:pt>
                <c:pt idx="676">
                  <c:v>273.29999999999995</c:v>
                </c:pt>
                <c:pt idx="677">
                  <c:v>273.29999999999995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F6-42CC-B230-E934D44B6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8649536"/>
        <c:axId val="1018652488"/>
      </c:scatterChart>
      <c:valAx>
        <c:axId val="1018649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200" b="1"/>
                  <a:t>Muestras</a:t>
                </a:r>
              </a:p>
            </c:rich>
          </c:tx>
          <c:layout>
            <c:manualLayout>
              <c:xMode val="edge"/>
              <c:yMode val="edge"/>
              <c:x val="0.88496467867226281"/>
              <c:y val="0.820270758749169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18652488"/>
        <c:crosses val="autoZero"/>
        <c:crossBetween val="midCat"/>
      </c:valAx>
      <c:valAx>
        <c:axId val="1018652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200" b="1"/>
                  <a:t>T / K</a:t>
                </a:r>
              </a:p>
            </c:rich>
          </c:tx>
          <c:layout>
            <c:manualLayout>
              <c:xMode val="edge"/>
              <c:yMode val="edge"/>
              <c:x val="1.4544834021397512E-2"/>
              <c:y val="0.196652507640254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18649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515626421140266"/>
          <c:y val="7.8634345471849984E-2"/>
          <c:w val="0.27212161135926433"/>
          <c:h val="4.81342020705398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Gráfico</a:t>
            </a:r>
            <a:r>
              <a:rPr lang="es-ES" b="1" baseline="0"/>
              <a:t> de dispersión de los dados tratados</a:t>
            </a:r>
          </a:p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 baseline="0"/>
              <a:t>Tempertura objeto X Temperatura patrón</a:t>
            </a:r>
            <a:endParaRPr lang="es-ES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Estadísticas!$G$6</c:f>
              <c:strCache>
                <c:ptCount val="1"/>
                <c:pt idx="0">
                  <c:v>To / (K)</c:v>
                </c:pt>
              </c:strCache>
            </c:strRef>
          </c:tx>
          <c:spPr>
            <a:ln>
              <a:noFill/>
            </a:ln>
          </c:spPr>
          <c:xVal>
            <c:numRef>
              <c:f>Estadísticas!$F$7:$F$684</c:f>
              <c:numCache>
                <c:formatCode>0.00</c:formatCode>
                <c:ptCount val="678"/>
                <c:pt idx="0">
                  <c:v>273.13</c:v>
                </c:pt>
                <c:pt idx="1">
                  <c:v>273.13</c:v>
                </c:pt>
                <c:pt idx="2">
                  <c:v>273.13</c:v>
                </c:pt>
                <c:pt idx="3">
                  <c:v>273.13</c:v>
                </c:pt>
                <c:pt idx="4">
                  <c:v>273.13</c:v>
                </c:pt>
                <c:pt idx="5">
                  <c:v>273.13</c:v>
                </c:pt>
                <c:pt idx="6">
                  <c:v>273.14</c:v>
                </c:pt>
                <c:pt idx="7">
                  <c:v>273.13</c:v>
                </c:pt>
                <c:pt idx="8">
                  <c:v>273.13</c:v>
                </c:pt>
                <c:pt idx="9">
                  <c:v>273.13</c:v>
                </c:pt>
                <c:pt idx="10">
                  <c:v>273.13</c:v>
                </c:pt>
                <c:pt idx="11">
                  <c:v>273.13</c:v>
                </c:pt>
                <c:pt idx="12">
                  <c:v>273.13</c:v>
                </c:pt>
                <c:pt idx="13">
                  <c:v>273.13</c:v>
                </c:pt>
                <c:pt idx="14">
                  <c:v>273.14</c:v>
                </c:pt>
                <c:pt idx="15">
                  <c:v>273.13</c:v>
                </c:pt>
                <c:pt idx="16">
                  <c:v>273.13</c:v>
                </c:pt>
                <c:pt idx="17">
                  <c:v>273.13</c:v>
                </c:pt>
                <c:pt idx="18">
                  <c:v>273.13</c:v>
                </c:pt>
                <c:pt idx="19">
                  <c:v>273.14</c:v>
                </c:pt>
                <c:pt idx="20">
                  <c:v>273.13</c:v>
                </c:pt>
                <c:pt idx="21">
                  <c:v>273.13</c:v>
                </c:pt>
                <c:pt idx="22">
                  <c:v>273.13</c:v>
                </c:pt>
                <c:pt idx="23">
                  <c:v>273.13</c:v>
                </c:pt>
                <c:pt idx="24">
                  <c:v>273.13</c:v>
                </c:pt>
                <c:pt idx="25">
                  <c:v>273.14</c:v>
                </c:pt>
                <c:pt idx="26">
                  <c:v>273.13</c:v>
                </c:pt>
                <c:pt idx="27">
                  <c:v>273.13</c:v>
                </c:pt>
                <c:pt idx="28">
                  <c:v>273.13</c:v>
                </c:pt>
                <c:pt idx="29">
                  <c:v>273.14</c:v>
                </c:pt>
                <c:pt idx="30">
                  <c:v>273.13</c:v>
                </c:pt>
                <c:pt idx="31">
                  <c:v>273.13</c:v>
                </c:pt>
                <c:pt idx="32">
                  <c:v>273.13</c:v>
                </c:pt>
                <c:pt idx="33">
                  <c:v>273.13</c:v>
                </c:pt>
                <c:pt idx="34">
                  <c:v>273.14</c:v>
                </c:pt>
                <c:pt idx="35">
                  <c:v>273.13</c:v>
                </c:pt>
                <c:pt idx="36">
                  <c:v>273.13</c:v>
                </c:pt>
                <c:pt idx="37">
                  <c:v>273.13</c:v>
                </c:pt>
                <c:pt idx="38">
                  <c:v>273.13</c:v>
                </c:pt>
                <c:pt idx="39">
                  <c:v>273.14</c:v>
                </c:pt>
                <c:pt idx="40">
                  <c:v>273.14</c:v>
                </c:pt>
                <c:pt idx="41">
                  <c:v>273.14</c:v>
                </c:pt>
                <c:pt idx="42">
                  <c:v>273.13</c:v>
                </c:pt>
                <c:pt idx="43">
                  <c:v>273.13</c:v>
                </c:pt>
                <c:pt idx="44">
                  <c:v>273.13</c:v>
                </c:pt>
                <c:pt idx="45">
                  <c:v>273.14</c:v>
                </c:pt>
                <c:pt idx="46">
                  <c:v>273.13</c:v>
                </c:pt>
                <c:pt idx="47">
                  <c:v>273.13</c:v>
                </c:pt>
                <c:pt idx="48">
                  <c:v>273.13</c:v>
                </c:pt>
                <c:pt idx="49">
                  <c:v>273.14</c:v>
                </c:pt>
                <c:pt idx="50">
                  <c:v>273.14</c:v>
                </c:pt>
                <c:pt idx="51">
                  <c:v>273.14</c:v>
                </c:pt>
                <c:pt idx="52">
                  <c:v>273.13</c:v>
                </c:pt>
                <c:pt idx="53">
                  <c:v>273.13</c:v>
                </c:pt>
                <c:pt idx="54">
                  <c:v>273.13</c:v>
                </c:pt>
                <c:pt idx="55">
                  <c:v>273.14</c:v>
                </c:pt>
                <c:pt idx="56">
                  <c:v>273.14</c:v>
                </c:pt>
                <c:pt idx="57">
                  <c:v>273.13</c:v>
                </c:pt>
                <c:pt idx="58">
                  <c:v>273.13</c:v>
                </c:pt>
                <c:pt idx="59">
                  <c:v>273.13</c:v>
                </c:pt>
                <c:pt idx="60">
                  <c:v>273.13</c:v>
                </c:pt>
                <c:pt idx="61">
                  <c:v>273.13</c:v>
                </c:pt>
                <c:pt idx="62">
                  <c:v>298</c:v>
                </c:pt>
                <c:pt idx="63">
                  <c:v>297.98999999999995</c:v>
                </c:pt>
                <c:pt idx="64">
                  <c:v>297.98999999999995</c:v>
                </c:pt>
                <c:pt idx="65">
                  <c:v>298.01</c:v>
                </c:pt>
                <c:pt idx="66">
                  <c:v>298.01</c:v>
                </c:pt>
                <c:pt idx="67">
                  <c:v>298.01</c:v>
                </c:pt>
                <c:pt idx="68">
                  <c:v>298.01</c:v>
                </c:pt>
                <c:pt idx="69">
                  <c:v>298</c:v>
                </c:pt>
                <c:pt idx="70">
                  <c:v>298.01</c:v>
                </c:pt>
                <c:pt idx="71">
                  <c:v>297.98999999999995</c:v>
                </c:pt>
                <c:pt idx="72">
                  <c:v>297.98999999999995</c:v>
                </c:pt>
                <c:pt idx="73">
                  <c:v>298</c:v>
                </c:pt>
                <c:pt idx="74">
                  <c:v>298.01</c:v>
                </c:pt>
                <c:pt idx="75">
                  <c:v>298</c:v>
                </c:pt>
                <c:pt idx="76">
                  <c:v>298</c:v>
                </c:pt>
                <c:pt idx="77">
                  <c:v>298.01</c:v>
                </c:pt>
                <c:pt idx="78">
                  <c:v>298.01</c:v>
                </c:pt>
                <c:pt idx="79">
                  <c:v>298</c:v>
                </c:pt>
                <c:pt idx="80">
                  <c:v>298.01</c:v>
                </c:pt>
                <c:pt idx="81">
                  <c:v>298</c:v>
                </c:pt>
                <c:pt idx="82">
                  <c:v>298</c:v>
                </c:pt>
                <c:pt idx="83">
                  <c:v>297.94</c:v>
                </c:pt>
                <c:pt idx="84">
                  <c:v>297.94</c:v>
                </c:pt>
                <c:pt idx="85">
                  <c:v>297.94</c:v>
                </c:pt>
                <c:pt idx="86">
                  <c:v>297.94</c:v>
                </c:pt>
                <c:pt idx="87">
                  <c:v>297.94</c:v>
                </c:pt>
                <c:pt idx="88">
                  <c:v>297.94</c:v>
                </c:pt>
                <c:pt idx="89">
                  <c:v>297.94</c:v>
                </c:pt>
                <c:pt idx="90">
                  <c:v>297.94</c:v>
                </c:pt>
                <c:pt idx="91">
                  <c:v>297.94</c:v>
                </c:pt>
                <c:pt idx="92">
                  <c:v>297.94</c:v>
                </c:pt>
                <c:pt idx="93">
                  <c:v>297.92999999999995</c:v>
                </c:pt>
                <c:pt idx="94">
                  <c:v>297.94</c:v>
                </c:pt>
                <c:pt idx="95">
                  <c:v>297.92999999999995</c:v>
                </c:pt>
                <c:pt idx="96">
                  <c:v>297.92999999999995</c:v>
                </c:pt>
                <c:pt idx="97">
                  <c:v>297.92999999999995</c:v>
                </c:pt>
                <c:pt idx="98">
                  <c:v>297.92999999999995</c:v>
                </c:pt>
                <c:pt idx="99">
                  <c:v>297.94</c:v>
                </c:pt>
                <c:pt idx="100">
                  <c:v>297.94</c:v>
                </c:pt>
                <c:pt idx="101">
                  <c:v>297.92999999999995</c:v>
                </c:pt>
                <c:pt idx="102">
                  <c:v>297.94</c:v>
                </c:pt>
                <c:pt idx="103">
                  <c:v>297.94</c:v>
                </c:pt>
                <c:pt idx="104">
                  <c:v>297.94</c:v>
                </c:pt>
                <c:pt idx="105">
                  <c:v>297.92999999999995</c:v>
                </c:pt>
                <c:pt idx="106">
                  <c:v>297.92999999999995</c:v>
                </c:pt>
                <c:pt idx="107">
                  <c:v>297.94</c:v>
                </c:pt>
                <c:pt idx="108">
                  <c:v>297.94</c:v>
                </c:pt>
                <c:pt idx="109">
                  <c:v>297.94</c:v>
                </c:pt>
                <c:pt idx="110">
                  <c:v>297.92999999999995</c:v>
                </c:pt>
                <c:pt idx="111">
                  <c:v>297.92999999999995</c:v>
                </c:pt>
                <c:pt idx="112">
                  <c:v>297.92999999999995</c:v>
                </c:pt>
                <c:pt idx="113">
                  <c:v>297.92999999999995</c:v>
                </c:pt>
                <c:pt idx="114">
                  <c:v>297.94</c:v>
                </c:pt>
                <c:pt idx="115">
                  <c:v>297.92999999999995</c:v>
                </c:pt>
                <c:pt idx="116">
                  <c:v>297.92999999999995</c:v>
                </c:pt>
                <c:pt idx="117">
                  <c:v>297.92999999999995</c:v>
                </c:pt>
                <c:pt idx="118">
                  <c:v>297.94</c:v>
                </c:pt>
                <c:pt idx="119">
                  <c:v>297.92999999999995</c:v>
                </c:pt>
                <c:pt idx="120">
                  <c:v>307.83999999999997</c:v>
                </c:pt>
                <c:pt idx="121">
                  <c:v>307.83999999999997</c:v>
                </c:pt>
                <c:pt idx="122">
                  <c:v>307.83999999999997</c:v>
                </c:pt>
                <c:pt idx="123">
                  <c:v>307.83999999999997</c:v>
                </c:pt>
                <c:pt idx="124">
                  <c:v>307.83999999999997</c:v>
                </c:pt>
                <c:pt idx="125">
                  <c:v>307.83999999999997</c:v>
                </c:pt>
                <c:pt idx="126">
                  <c:v>307.83999999999997</c:v>
                </c:pt>
                <c:pt idx="127">
                  <c:v>307.83999999999997</c:v>
                </c:pt>
                <c:pt idx="128">
                  <c:v>307.83999999999997</c:v>
                </c:pt>
                <c:pt idx="129">
                  <c:v>307.83999999999997</c:v>
                </c:pt>
                <c:pt idx="130">
                  <c:v>307.83999999999997</c:v>
                </c:pt>
                <c:pt idx="131">
                  <c:v>307.83999999999997</c:v>
                </c:pt>
                <c:pt idx="132">
                  <c:v>307.84999999999997</c:v>
                </c:pt>
                <c:pt idx="133">
                  <c:v>307.83999999999997</c:v>
                </c:pt>
                <c:pt idx="134">
                  <c:v>307.83999999999997</c:v>
                </c:pt>
                <c:pt idx="135">
                  <c:v>307.83999999999997</c:v>
                </c:pt>
                <c:pt idx="136">
                  <c:v>307.83999999999997</c:v>
                </c:pt>
                <c:pt idx="137">
                  <c:v>307.83999999999997</c:v>
                </c:pt>
                <c:pt idx="138">
                  <c:v>307.83999999999997</c:v>
                </c:pt>
                <c:pt idx="139">
                  <c:v>307.83999999999997</c:v>
                </c:pt>
                <c:pt idx="140">
                  <c:v>307.83999999999997</c:v>
                </c:pt>
                <c:pt idx="141">
                  <c:v>307.83999999999997</c:v>
                </c:pt>
                <c:pt idx="142">
                  <c:v>307.83999999999997</c:v>
                </c:pt>
                <c:pt idx="143">
                  <c:v>307.83999999999997</c:v>
                </c:pt>
                <c:pt idx="144">
                  <c:v>307.83999999999997</c:v>
                </c:pt>
                <c:pt idx="145">
                  <c:v>307.83999999999997</c:v>
                </c:pt>
                <c:pt idx="146">
                  <c:v>307.83999999999997</c:v>
                </c:pt>
                <c:pt idx="147">
                  <c:v>307.83999999999997</c:v>
                </c:pt>
                <c:pt idx="148">
                  <c:v>307.84999999999997</c:v>
                </c:pt>
                <c:pt idx="149">
                  <c:v>307.83999999999997</c:v>
                </c:pt>
                <c:pt idx="150">
                  <c:v>307.83999999999997</c:v>
                </c:pt>
                <c:pt idx="151">
                  <c:v>307.84999999999997</c:v>
                </c:pt>
                <c:pt idx="152">
                  <c:v>307.84999999999997</c:v>
                </c:pt>
                <c:pt idx="153">
                  <c:v>307.83999999999997</c:v>
                </c:pt>
                <c:pt idx="154">
                  <c:v>307.83999999999997</c:v>
                </c:pt>
                <c:pt idx="155">
                  <c:v>307.84999999999997</c:v>
                </c:pt>
                <c:pt idx="156">
                  <c:v>307.84999999999997</c:v>
                </c:pt>
                <c:pt idx="157">
                  <c:v>307.84999999999997</c:v>
                </c:pt>
                <c:pt idx="158">
                  <c:v>307.83999999999997</c:v>
                </c:pt>
                <c:pt idx="159">
                  <c:v>307.83999999999997</c:v>
                </c:pt>
                <c:pt idx="160">
                  <c:v>307.83999999999997</c:v>
                </c:pt>
                <c:pt idx="161">
                  <c:v>307.83999999999997</c:v>
                </c:pt>
                <c:pt idx="162">
                  <c:v>307.83999999999997</c:v>
                </c:pt>
                <c:pt idx="163">
                  <c:v>307.83999999999997</c:v>
                </c:pt>
                <c:pt idx="164">
                  <c:v>307.83999999999997</c:v>
                </c:pt>
                <c:pt idx="165">
                  <c:v>307.83999999999997</c:v>
                </c:pt>
                <c:pt idx="166">
                  <c:v>307.83999999999997</c:v>
                </c:pt>
                <c:pt idx="167">
                  <c:v>307.84999999999997</c:v>
                </c:pt>
                <c:pt idx="168">
                  <c:v>307.83999999999997</c:v>
                </c:pt>
                <c:pt idx="169">
                  <c:v>307.83999999999997</c:v>
                </c:pt>
                <c:pt idx="170">
                  <c:v>307.83999999999997</c:v>
                </c:pt>
                <c:pt idx="171">
                  <c:v>307.83999999999997</c:v>
                </c:pt>
                <c:pt idx="172">
                  <c:v>307.84999999999997</c:v>
                </c:pt>
                <c:pt idx="173">
                  <c:v>307.83999999999997</c:v>
                </c:pt>
                <c:pt idx="174">
                  <c:v>307.83999999999997</c:v>
                </c:pt>
                <c:pt idx="175">
                  <c:v>307.83999999999997</c:v>
                </c:pt>
                <c:pt idx="176">
                  <c:v>307.83999999999997</c:v>
                </c:pt>
                <c:pt idx="177">
                  <c:v>307.83999999999997</c:v>
                </c:pt>
                <c:pt idx="178">
                  <c:v>307.84999999999997</c:v>
                </c:pt>
                <c:pt idx="179">
                  <c:v>307.83999999999997</c:v>
                </c:pt>
                <c:pt idx="180">
                  <c:v>307.83</c:v>
                </c:pt>
                <c:pt idx="181">
                  <c:v>307.83999999999997</c:v>
                </c:pt>
                <c:pt idx="182">
                  <c:v>307.83999999999997</c:v>
                </c:pt>
                <c:pt idx="183">
                  <c:v>307.83999999999997</c:v>
                </c:pt>
                <c:pt idx="184">
                  <c:v>307.83999999999997</c:v>
                </c:pt>
                <c:pt idx="185">
                  <c:v>307.84999999999997</c:v>
                </c:pt>
                <c:pt idx="186">
                  <c:v>307.83999999999997</c:v>
                </c:pt>
                <c:pt idx="187">
                  <c:v>307.83999999999997</c:v>
                </c:pt>
                <c:pt idx="188">
                  <c:v>307.83999999999997</c:v>
                </c:pt>
                <c:pt idx="189">
                  <c:v>307.83999999999997</c:v>
                </c:pt>
                <c:pt idx="190">
                  <c:v>307.83999999999997</c:v>
                </c:pt>
                <c:pt idx="191">
                  <c:v>307.83999999999997</c:v>
                </c:pt>
                <c:pt idx="192">
                  <c:v>307.83999999999997</c:v>
                </c:pt>
                <c:pt idx="193">
                  <c:v>307.83999999999997</c:v>
                </c:pt>
                <c:pt idx="194">
                  <c:v>307.83999999999997</c:v>
                </c:pt>
                <c:pt idx="195">
                  <c:v>307.83999999999997</c:v>
                </c:pt>
                <c:pt idx="196">
                  <c:v>307.83999999999997</c:v>
                </c:pt>
                <c:pt idx="197">
                  <c:v>307.84999999999997</c:v>
                </c:pt>
                <c:pt idx="198">
                  <c:v>307.84999999999997</c:v>
                </c:pt>
                <c:pt idx="199">
                  <c:v>307.83999999999997</c:v>
                </c:pt>
                <c:pt idx="200">
                  <c:v>307.83</c:v>
                </c:pt>
                <c:pt idx="201">
                  <c:v>307.83999999999997</c:v>
                </c:pt>
                <c:pt idx="202">
                  <c:v>307.83999999999997</c:v>
                </c:pt>
                <c:pt idx="203">
                  <c:v>307.83999999999997</c:v>
                </c:pt>
                <c:pt idx="204">
                  <c:v>307.83999999999997</c:v>
                </c:pt>
                <c:pt idx="205">
                  <c:v>307.83999999999997</c:v>
                </c:pt>
                <c:pt idx="206">
                  <c:v>307.83999999999997</c:v>
                </c:pt>
                <c:pt idx="207">
                  <c:v>307.83999999999997</c:v>
                </c:pt>
                <c:pt idx="208">
                  <c:v>307.83999999999997</c:v>
                </c:pt>
                <c:pt idx="209">
                  <c:v>307.83999999999997</c:v>
                </c:pt>
                <c:pt idx="210">
                  <c:v>307.83999999999997</c:v>
                </c:pt>
                <c:pt idx="211">
                  <c:v>307.83</c:v>
                </c:pt>
                <c:pt idx="212">
                  <c:v>307.83999999999997</c:v>
                </c:pt>
                <c:pt idx="213">
                  <c:v>307.83999999999997</c:v>
                </c:pt>
                <c:pt idx="214">
                  <c:v>307.83999999999997</c:v>
                </c:pt>
                <c:pt idx="215">
                  <c:v>307.83</c:v>
                </c:pt>
                <c:pt idx="216">
                  <c:v>307.83999999999997</c:v>
                </c:pt>
                <c:pt idx="217">
                  <c:v>307.83999999999997</c:v>
                </c:pt>
                <c:pt idx="218">
                  <c:v>307.83999999999997</c:v>
                </c:pt>
                <c:pt idx="219">
                  <c:v>307.83999999999997</c:v>
                </c:pt>
                <c:pt idx="220">
                  <c:v>307.83999999999997</c:v>
                </c:pt>
                <c:pt idx="221">
                  <c:v>307.83999999999997</c:v>
                </c:pt>
                <c:pt idx="222">
                  <c:v>307.83999999999997</c:v>
                </c:pt>
                <c:pt idx="223">
                  <c:v>307.83999999999997</c:v>
                </c:pt>
                <c:pt idx="224">
                  <c:v>307.83999999999997</c:v>
                </c:pt>
                <c:pt idx="225">
                  <c:v>307.83999999999997</c:v>
                </c:pt>
                <c:pt idx="226">
                  <c:v>307.83</c:v>
                </c:pt>
                <c:pt idx="227">
                  <c:v>307.83999999999997</c:v>
                </c:pt>
                <c:pt idx="228">
                  <c:v>307.83999999999997</c:v>
                </c:pt>
                <c:pt idx="229">
                  <c:v>307.83999999999997</c:v>
                </c:pt>
                <c:pt idx="230">
                  <c:v>307.83999999999997</c:v>
                </c:pt>
                <c:pt idx="231">
                  <c:v>307.83999999999997</c:v>
                </c:pt>
                <c:pt idx="232">
                  <c:v>307.83999999999997</c:v>
                </c:pt>
                <c:pt idx="233">
                  <c:v>307.83999999999997</c:v>
                </c:pt>
                <c:pt idx="234">
                  <c:v>307.83999999999997</c:v>
                </c:pt>
                <c:pt idx="235">
                  <c:v>307.83</c:v>
                </c:pt>
                <c:pt idx="236">
                  <c:v>307.83</c:v>
                </c:pt>
                <c:pt idx="237">
                  <c:v>307.83999999999997</c:v>
                </c:pt>
                <c:pt idx="238">
                  <c:v>307.83999999999997</c:v>
                </c:pt>
                <c:pt idx="239">
                  <c:v>307.83999999999997</c:v>
                </c:pt>
                <c:pt idx="240">
                  <c:v>307.83</c:v>
                </c:pt>
                <c:pt idx="241">
                  <c:v>307.83999999999997</c:v>
                </c:pt>
                <c:pt idx="242">
                  <c:v>307.83999999999997</c:v>
                </c:pt>
                <c:pt idx="243">
                  <c:v>307.83999999999997</c:v>
                </c:pt>
                <c:pt idx="244">
                  <c:v>283.23999999999995</c:v>
                </c:pt>
                <c:pt idx="245">
                  <c:v>283.23999999999995</c:v>
                </c:pt>
                <c:pt idx="246">
                  <c:v>283.23999999999995</c:v>
                </c:pt>
                <c:pt idx="247">
                  <c:v>283.23999999999995</c:v>
                </c:pt>
                <c:pt idx="248">
                  <c:v>283.23999999999995</c:v>
                </c:pt>
                <c:pt idx="249">
                  <c:v>283.23999999999995</c:v>
                </c:pt>
                <c:pt idx="250">
                  <c:v>283.23999999999995</c:v>
                </c:pt>
                <c:pt idx="251">
                  <c:v>283.22999999999996</c:v>
                </c:pt>
                <c:pt idx="252">
                  <c:v>283.22999999999996</c:v>
                </c:pt>
                <c:pt idx="253">
                  <c:v>283.22999999999996</c:v>
                </c:pt>
                <c:pt idx="254">
                  <c:v>283.22999999999996</c:v>
                </c:pt>
                <c:pt idx="255">
                  <c:v>283.23999999999995</c:v>
                </c:pt>
                <c:pt idx="256">
                  <c:v>283.21999999999997</c:v>
                </c:pt>
                <c:pt idx="257">
                  <c:v>283.22999999999996</c:v>
                </c:pt>
                <c:pt idx="258">
                  <c:v>283.22999999999996</c:v>
                </c:pt>
                <c:pt idx="259">
                  <c:v>283.22999999999996</c:v>
                </c:pt>
                <c:pt idx="260">
                  <c:v>283.23999999999995</c:v>
                </c:pt>
                <c:pt idx="261">
                  <c:v>283.23999999999995</c:v>
                </c:pt>
                <c:pt idx="262">
                  <c:v>283.23999999999995</c:v>
                </c:pt>
                <c:pt idx="263">
                  <c:v>283.23999999999995</c:v>
                </c:pt>
                <c:pt idx="264">
                  <c:v>283.22999999999996</c:v>
                </c:pt>
                <c:pt idx="265">
                  <c:v>283.22999999999996</c:v>
                </c:pt>
                <c:pt idx="266">
                  <c:v>283.22999999999996</c:v>
                </c:pt>
                <c:pt idx="267">
                  <c:v>283.22999999999996</c:v>
                </c:pt>
                <c:pt idx="268">
                  <c:v>283.22999999999996</c:v>
                </c:pt>
                <c:pt idx="269">
                  <c:v>283.22999999999996</c:v>
                </c:pt>
                <c:pt idx="270">
                  <c:v>283.22999999999996</c:v>
                </c:pt>
                <c:pt idx="271">
                  <c:v>283.21999999999997</c:v>
                </c:pt>
                <c:pt idx="272">
                  <c:v>283.22999999999996</c:v>
                </c:pt>
                <c:pt idx="273">
                  <c:v>283.21999999999997</c:v>
                </c:pt>
                <c:pt idx="274">
                  <c:v>283.23999999999995</c:v>
                </c:pt>
                <c:pt idx="275">
                  <c:v>283.22999999999996</c:v>
                </c:pt>
                <c:pt idx="276">
                  <c:v>283.22999999999996</c:v>
                </c:pt>
                <c:pt idx="277">
                  <c:v>288.28999999999996</c:v>
                </c:pt>
                <c:pt idx="278">
                  <c:v>288.26</c:v>
                </c:pt>
                <c:pt idx="279">
                  <c:v>288.27</c:v>
                </c:pt>
                <c:pt idx="280">
                  <c:v>288.26</c:v>
                </c:pt>
                <c:pt idx="281">
                  <c:v>288.29999999999995</c:v>
                </c:pt>
                <c:pt idx="282">
                  <c:v>288.31</c:v>
                </c:pt>
                <c:pt idx="283">
                  <c:v>288.29999999999995</c:v>
                </c:pt>
                <c:pt idx="284">
                  <c:v>288.29999999999995</c:v>
                </c:pt>
                <c:pt idx="285">
                  <c:v>288.27</c:v>
                </c:pt>
                <c:pt idx="286">
                  <c:v>288.28999999999996</c:v>
                </c:pt>
                <c:pt idx="287">
                  <c:v>288.28999999999996</c:v>
                </c:pt>
                <c:pt idx="288">
                  <c:v>288.27999999999997</c:v>
                </c:pt>
                <c:pt idx="289">
                  <c:v>288.28999999999996</c:v>
                </c:pt>
                <c:pt idx="290">
                  <c:v>288.27</c:v>
                </c:pt>
                <c:pt idx="291">
                  <c:v>288.31</c:v>
                </c:pt>
                <c:pt idx="292">
                  <c:v>288.29999999999995</c:v>
                </c:pt>
                <c:pt idx="293">
                  <c:v>288.28999999999996</c:v>
                </c:pt>
                <c:pt idx="294">
                  <c:v>288.27999999999997</c:v>
                </c:pt>
                <c:pt idx="295">
                  <c:v>288.23999999999995</c:v>
                </c:pt>
                <c:pt idx="296">
                  <c:v>288.27</c:v>
                </c:pt>
                <c:pt idx="297">
                  <c:v>288.26</c:v>
                </c:pt>
                <c:pt idx="298">
                  <c:v>288.31</c:v>
                </c:pt>
                <c:pt idx="299">
                  <c:v>288.27999999999997</c:v>
                </c:pt>
                <c:pt idx="300">
                  <c:v>288.29999999999995</c:v>
                </c:pt>
                <c:pt idx="301">
                  <c:v>288.32</c:v>
                </c:pt>
                <c:pt idx="302">
                  <c:v>288.26</c:v>
                </c:pt>
                <c:pt idx="303">
                  <c:v>288.28999999999996</c:v>
                </c:pt>
                <c:pt idx="304">
                  <c:v>288.28999999999996</c:v>
                </c:pt>
                <c:pt idx="305">
                  <c:v>288.28999999999996</c:v>
                </c:pt>
                <c:pt idx="306">
                  <c:v>288.28999999999996</c:v>
                </c:pt>
                <c:pt idx="307">
                  <c:v>288.27</c:v>
                </c:pt>
                <c:pt idx="308">
                  <c:v>288.27999999999997</c:v>
                </c:pt>
                <c:pt idx="309">
                  <c:v>288.29999999999995</c:v>
                </c:pt>
                <c:pt idx="310">
                  <c:v>288.29999999999995</c:v>
                </c:pt>
                <c:pt idx="311">
                  <c:v>288.28999999999996</c:v>
                </c:pt>
                <c:pt idx="312">
                  <c:v>288.26</c:v>
                </c:pt>
                <c:pt idx="313">
                  <c:v>288.27999999999997</c:v>
                </c:pt>
                <c:pt idx="314">
                  <c:v>288.27999999999997</c:v>
                </c:pt>
                <c:pt idx="315">
                  <c:v>288.28999999999996</c:v>
                </c:pt>
                <c:pt idx="316">
                  <c:v>288.26</c:v>
                </c:pt>
                <c:pt idx="317">
                  <c:v>288.27</c:v>
                </c:pt>
                <c:pt idx="318">
                  <c:v>288.28999999999996</c:v>
                </c:pt>
                <c:pt idx="319">
                  <c:v>288.27</c:v>
                </c:pt>
                <c:pt idx="320">
                  <c:v>288.28999999999996</c:v>
                </c:pt>
                <c:pt idx="321">
                  <c:v>288.27</c:v>
                </c:pt>
                <c:pt idx="322">
                  <c:v>288.29999999999995</c:v>
                </c:pt>
                <c:pt idx="323">
                  <c:v>288.27999999999997</c:v>
                </c:pt>
                <c:pt idx="324">
                  <c:v>288.32</c:v>
                </c:pt>
                <c:pt idx="325">
                  <c:v>288.28999999999996</c:v>
                </c:pt>
                <c:pt idx="326">
                  <c:v>288.31</c:v>
                </c:pt>
                <c:pt idx="327">
                  <c:v>288.27999999999997</c:v>
                </c:pt>
                <c:pt idx="328">
                  <c:v>288.29999999999995</c:v>
                </c:pt>
                <c:pt idx="329">
                  <c:v>288.27999999999997</c:v>
                </c:pt>
                <c:pt idx="330">
                  <c:v>288.31</c:v>
                </c:pt>
                <c:pt idx="331">
                  <c:v>288.29999999999995</c:v>
                </c:pt>
                <c:pt idx="332">
                  <c:v>288.31</c:v>
                </c:pt>
                <c:pt idx="333">
                  <c:v>288.28999999999996</c:v>
                </c:pt>
                <c:pt idx="334">
                  <c:v>288.29999999999995</c:v>
                </c:pt>
                <c:pt idx="335">
                  <c:v>288.29999999999995</c:v>
                </c:pt>
                <c:pt idx="336">
                  <c:v>288.28999999999996</c:v>
                </c:pt>
                <c:pt idx="337">
                  <c:v>288.29999999999995</c:v>
                </c:pt>
                <c:pt idx="338">
                  <c:v>288.26</c:v>
                </c:pt>
                <c:pt idx="339">
                  <c:v>288.29999999999995</c:v>
                </c:pt>
                <c:pt idx="340">
                  <c:v>288.29999999999995</c:v>
                </c:pt>
                <c:pt idx="341">
                  <c:v>288.29999999999995</c:v>
                </c:pt>
                <c:pt idx="342">
                  <c:v>288.26</c:v>
                </c:pt>
                <c:pt idx="343">
                  <c:v>288.28999999999996</c:v>
                </c:pt>
                <c:pt idx="344">
                  <c:v>288.28999999999996</c:v>
                </c:pt>
                <c:pt idx="345">
                  <c:v>288.28999999999996</c:v>
                </c:pt>
                <c:pt idx="346">
                  <c:v>288.31</c:v>
                </c:pt>
                <c:pt idx="347">
                  <c:v>288.27</c:v>
                </c:pt>
                <c:pt idx="348">
                  <c:v>288.28999999999996</c:v>
                </c:pt>
                <c:pt idx="349">
                  <c:v>288.29999999999995</c:v>
                </c:pt>
                <c:pt idx="350">
                  <c:v>288.32</c:v>
                </c:pt>
                <c:pt idx="351">
                  <c:v>288.28999999999996</c:v>
                </c:pt>
                <c:pt idx="352">
                  <c:v>288.28999999999996</c:v>
                </c:pt>
                <c:pt idx="353">
                  <c:v>288.29999999999995</c:v>
                </c:pt>
                <c:pt idx="354">
                  <c:v>288.27999999999997</c:v>
                </c:pt>
                <c:pt idx="355">
                  <c:v>288.28999999999996</c:v>
                </c:pt>
                <c:pt idx="356">
                  <c:v>288.26</c:v>
                </c:pt>
                <c:pt idx="357">
                  <c:v>288.29999999999995</c:v>
                </c:pt>
                <c:pt idx="358">
                  <c:v>288.27999999999997</c:v>
                </c:pt>
                <c:pt idx="359">
                  <c:v>288.31</c:v>
                </c:pt>
                <c:pt idx="360">
                  <c:v>288.32</c:v>
                </c:pt>
                <c:pt idx="361">
                  <c:v>288.28999999999996</c:v>
                </c:pt>
                <c:pt idx="362">
                  <c:v>288.27999999999997</c:v>
                </c:pt>
                <c:pt idx="363">
                  <c:v>288.27</c:v>
                </c:pt>
                <c:pt idx="364">
                  <c:v>288.28999999999996</c:v>
                </c:pt>
                <c:pt idx="365">
                  <c:v>288.28999999999996</c:v>
                </c:pt>
                <c:pt idx="366">
                  <c:v>288.26</c:v>
                </c:pt>
                <c:pt idx="367">
                  <c:v>288.27999999999997</c:v>
                </c:pt>
                <c:pt idx="368">
                  <c:v>288.23999999999995</c:v>
                </c:pt>
                <c:pt idx="369">
                  <c:v>288.29999999999995</c:v>
                </c:pt>
                <c:pt idx="370">
                  <c:v>288.27999999999997</c:v>
                </c:pt>
                <c:pt idx="371">
                  <c:v>288.29999999999995</c:v>
                </c:pt>
                <c:pt idx="372">
                  <c:v>288.27999999999997</c:v>
                </c:pt>
                <c:pt idx="373">
                  <c:v>288.29999999999995</c:v>
                </c:pt>
                <c:pt idx="374">
                  <c:v>288.29999999999995</c:v>
                </c:pt>
                <c:pt idx="375">
                  <c:v>288.28999999999996</c:v>
                </c:pt>
                <c:pt idx="376">
                  <c:v>288.28999999999996</c:v>
                </c:pt>
                <c:pt idx="377">
                  <c:v>288.27</c:v>
                </c:pt>
                <c:pt idx="378">
                  <c:v>288.27999999999997</c:v>
                </c:pt>
                <c:pt idx="379">
                  <c:v>288.26</c:v>
                </c:pt>
                <c:pt idx="380">
                  <c:v>288.27</c:v>
                </c:pt>
                <c:pt idx="381">
                  <c:v>288.27</c:v>
                </c:pt>
                <c:pt idx="382">
                  <c:v>288.28999999999996</c:v>
                </c:pt>
                <c:pt idx="383">
                  <c:v>288.27999999999997</c:v>
                </c:pt>
                <c:pt idx="384">
                  <c:v>288.27</c:v>
                </c:pt>
                <c:pt idx="385">
                  <c:v>288.26</c:v>
                </c:pt>
                <c:pt idx="386">
                  <c:v>288.26</c:v>
                </c:pt>
                <c:pt idx="387">
                  <c:v>288.27</c:v>
                </c:pt>
                <c:pt idx="388">
                  <c:v>288.27</c:v>
                </c:pt>
                <c:pt idx="389">
                  <c:v>288.25</c:v>
                </c:pt>
                <c:pt idx="390">
                  <c:v>288.25</c:v>
                </c:pt>
                <c:pt idx="391">
                  <c:v>288.27</c:v>
                </c:pt>
                <c:pt idx="392">
                  <c:v>288.29999999999995</c:v>
                </c:pt>
                <c:pt idx="393">
                  <c:v>288.27</c:v>
                </c:pt>
                <c:pt idx="394">
                  <c:v>288.27999999999997</c:v>
                </c:pt>
                <c:pt idx="395">
                  <c:v>288.27</c:v>
                </c:pt>
                <c:pt idx="396">
                  <c:v>288.28999999999996</c:v>
                </c:pt>
                <c:pt idx="397">
                  <c:v>288.26</c:v>
                </c:pt>
                <c:pt idx="398">
                  <c:v>288.27</c:v>
                </c:pt>
                <c:pt idx="399">
                  <c:v>288.26</c:v>
                </c:pt>
                <c:pt idx="400">
                  <c:v>288.27999999999997</c:v>
                </c:pt>
                <c:pt idx="401">
                  <c:v>288.28999999999996</c:v>
                </c:pt>
                <c:pt idx="402">
                  <c:v>288.26</c:v>
                </c:pt>
                <c:pt idx="403">
                  <c:v>288.27999999999997</c:v>
                </c:pt>
                <c:pt idx="404">
                  <c:v>288.26</c:v>
                </c:pt>
                <c:pt idx="405">
                  <c:v>288.29999999999995</c:v>
                </c:pt>
                <c:pt idx="406">
                  <c:v>288.29999999999995</c:v>
                </c:pt>
                <c:pt idx="407">
                  <c:v>288.28999999999996</c:v>
                </c:pt>
                <c:pt idx="408">
                  <c:v>288.28999999999996</c:v>
                </c:pt>
                <c:pt idx="409">
                  <c:v>288.27</c:v>
                </c:pt>
                <c:pt idx="410">
                  <c:v>288.27999999999997</c:v>
                </c:pt>
                <c:pt idx="411">
                  <c:v>288.27</c:v>
                </c:pt>
                <c:pt idx="412">
                  <c:v>288.29999999999995</c:v>
                </c:pt>
                <c:pt idx="413">
                  <c:v>288.27999999999997</c:v>
                </c:pt>
                <c:pt idx="414">
                  <c:v>288.28999999999996</c:v>
                </c:pt>
                <c:pt idx="415">
                  <c:v>288.27999999999997</c:v>
                </c:pt>
                <c:pt idx="416">
                  <c:v>288.28999999999996</c:v>
                </c:pt>
                <c:pt idx="417">
                  <c:v>288.27999999999997</c:v>
                </c:pt>
                <c:pt idx="418">
                  <c:v>288.26</c:v>
                </c:pt>
                <c:pt idx="419">
                  <c:v>288.27999999999997</c:v>
                </c:pt>
                <c:pt idx="420">
                  <c:v>288.27</c:v>
                </c:pt>
                <c:pt idx="421">
                  <c:v>288.29999999999995</c:v>
                </c:pt>
                <c:pt idx="422">
                  <c:v>288.27999999999997</c:v>
                </c:pt>
                <c:pt idx="423">
                  <c:v>288.27999999999997</c:v>
                </c:pt>
                <c:pt idx="424">
                  <c:v>288.27999999999997</c:v>
                </c:pt>
                <c:pt idx="425">
                  <c:v>288.25</c:v>
                </c:pt>
                <c:pt idx="426">
                  <c:v>288.27999999999997</c:v>
                </c:pt>
                <c:pt idx="427">
                  <c:v>288.26</c:v>
                </c:pt>
                <c:pt idx="428">
                  <c:v>288.28999999999996</c:v>
                </c:pt>
                <c:pt idx="429">
                  <c:v>288.27999999999997</c:v>
                </c:pt>
                <c:pt idx="430">
                  <c:v>288.28999999999996</c:v>
                </c:pt>
                <c:pt idx="431">
                  <c:v>288.27999999999997</c:v>
                </c:pt>
                <c:pt idx="432">
                  <c:v>288.28999999999996</c:v>
                </c:pt>
                <c:pt idx="433">
                  <c:v>288.27999999999997</c:v>
                </c:pt>
                <c:pt idx="434">
                  <c:v>288.28999999999996</c:v>
                </c:pt>
                <c:pt idx="435">
                  <c:v>288.29999999999995</c:v>
                </c:pt>
                <c:pt idx="436">
                  <c:v>288.29999999999995</c:v>
                </c:pt>
                <c:pt idx="437">
                  <c:v>298.31</c:v>
                </c:pt>
                <c:pt idx="438">
                  <c:v>298.29999999999995</c:v>
                </c:pt>
                <c:pt idx="439">
                  <c:v>298.28999999999996</c:v>
                </c:pt>
                <c:pt idx="440">
                  <c:v>298.29999999999995</c:v>
                </c:pt>
                <c:pt idx="441">
                  <c:v>298.31</c:v>
                </c:pt>
                <c:pt idx="442">
                  <c:v>298.31</c:v>
                </c:pt>
                <c:pt idx="443">
                  <c:v>298.29999999999995</c:v>
                </c:pt>
                <c:pt idx="444">
                  <c:v>298.31</c:v>
                </c:pt>
                <c:pt idx="445">
                  <c:v>298.31</c:v>
                </c:pt>
                <c:pt idx="446">
                  <c:v>298.29999999999995</c:v>
                </c:pt>
                <c:pt idx="447">
                  <c:v>298.29999999999995</c:v>
                </c:pt>
                <c:pt idx="448">
                  <c:v>298.29999999999995</c:v>
                </c:pt>
                <c:pt idx="449">
                  <c:v>298.29999999999995</c:v>
                </c:pt>
                <c:pt idx="450">
                  <c:v>298.28999999999996</c:v>
                </c:pt>
                <c:pt idx="451">
                  <c:v>298.31</c:v>
                </c:pt>
                <c:pt idx="452">
                  <c:v>298.28999999999996</c:v>
                </c:pt>
                <c:pt idx="453">
                  <c:v>298.29999999999995</c:v>
                </c:pt>
                <c:pt idx="454">
                  <c:v>298.31</c:v>
                </c:pt>
                <c:pt idx="455">
                  <c:v>298.31</c:v>
                </c:pt>
                <c:pt idx="456">
                  <c:v>298.28999999999996</c:v>
                </c:pt>
                <c:pt idx="457">
                  <c:v>298.31</c:v>
                </c:pt>
                <c:pt idx="458">
                  <c:v>298.29999999999995</c:v>
                </c:pt>
                <c:pt idx="459">
                  <c:v>298.31</c:v>
                </c:pt>
                <c:pt idx="460">
                  <c:v>298.29999999999995</c:v>
                </c:pt>
                <c:pt idx="461">
                  <c:v>298.31</c:v>
                </c:pt>
                <c:pt idx="462">
                  <c:v>298.32</c:v>
                </c:pt>
                <c:pt idx="463">
                  <c:v>312.77999999999997</c:v>
                </c:pt>
                <c:pt idx="464">
                  <c:v>312.79999999999995</c:v>
                </c:pt>
                <c:pt idx="465">
                  <c:v>312.78999999999996</c:v>
                </c:pt>
                <c:pt idx="466">
                  <c:v>312.76</c:v>
                </c:pt>
                <c:pt idx="467">
                  <c:v>312.77</c:v>
                </c:pt>
                <c:pt idx="468">
                  <c:v>312.80999999999995</c:v>
                </c:pt>
                <c:pt idx="469">
                  <c:v>312.82</c:v>
                </c:pt>
                <c:pt idx="470">
                  <c:v>312.80999999999995</c:v>
                </c:pt>
                <c:pt idx="471">
                  <c:v>312.77</c:v>
                </c:pt>
                <c:pt idx="472">
                  <c:v>312.77</c:v>
                </c:pt>
                <c:pt idx="473">
                  <c:v>312.76</c:v>
                </c:pt>
                <c:pt idx="474">
                  <c:v>312.77999999999997</c:v>
                </c:pt>
                <c:pt idx="475">
                  <c:v>312.82</c:v>
                </c:pt>
                <c:pt idx="476">
                  <c:v>312.80999999999995</c:v>
                </c:pt>
                <c:pt idx="477">
                  <c:v>312.78999999999996</c:v>
                </c:pt>
                <c:pt idx="478">
                  <c:v>312.79999999999995</c:v>
                </c:pt>
                <c:pt idx="479">
                  <c:v>312.80999999999995</c:v>
                </c:pt>
                <c:pt idx="480">
                  <c:v>312.80999999999995</c:v>
                </c:pt>
                <c:pt idx="481">
                  <c:v>312.77999999999997</c:v>
                </c:pt>
                <c:pt idx="482">
                  <c:v>312.77999999999997</c:v>
                </c:pt>
                <c:pt idx="483">
                  <c:v>312.78999999999996</c:v>
                </c:pt>
                <c:pt idx="484">
                  <c:v>312.80999999999995</c:v>
                </c:pt>
                <c:pt idx="485">
                  <c:v>312.80999999999995</c:v>
                </c:pt>
                <c:pt idx="486">
                  <c:v>312.76</c:v>
                </c:pt>
                <c:pt idx="487">
                  <c:v>312.77</c:v>
                </c:pt>
                <c:pt idx="488">
                  <c:v>312.79999999999995</c:v>
                </c:pt>
                <c:pt idx="489">
                  <c:v>312.80999999999995</c:v>
                </c:pt>
                <c:pt idx="490">
                  <c:v>312.78999999999996</c:v>
                </c:pt>
                <c:pt idx="491">
                  <c:v>312.77</c:v>
                </c:pt>
                <c:pt idx="492">
                  <c:v>312.79999999999995</c:v>
                </c:pt>
                <c:pt idx="493">
                  <c:v>312.82</c:v>
                </c:pt>
                <c:pt idx="494">
                  <c:v>312.78999999999996</c:v>
                </c:pt>
                <c:pt idx="495">
                  <c:v>312.77999999999997</c:v>
                </c:pt>
                <c:pt idx="496">
                  <c:v>312.76</c:v>
                </c:pt>
                <c:pt idx="497">
                  <c:v>312.77</c:v>
                </c:pt>
                <c:pt idx="498">
                  <c:v>312.82</c:v>
                </c:pt>
                <c:pt idx="499">
                  <c:v>312.84999999999997</c:v>
                </c:pt>
                <c:pt idx="500">
                  <c:v>312.83999999999997</c:v>
                </c:pt>
                <c:pt idx="501">
                  <c:v>312.78999999999996</c:v>
                </c:pt>
                <c:pt idx="502">
                  <c:v>312.78999999999996</c:v>
                </c:pt>
                <c:pt idx="503">
                  <c:v>312.78999999999996</c:v>
                </c:pt>
                <c:pt idx="504">
                  <c:v>312.77999999999997</c:v>
                </c:pt>
                <c:pt idx="505">
                  <c:v>312.77999999999997</c:v>
                </c:pt>
                <c:pt idx="506">
                  <c:v>312.80999999999995</c:v>
                </c:pt>
                <c:pt idx="507">
                  <c:v>312.79999999999995</c:v>
                </c:pt>
                <c:pt idx="508">
                  <c:v>312.78999999999996</c:v>
                </c:pt>
                <c:pt idx="509">
                  <c:v>312.77999999999997</c:v>
                </c:pt>
                <c:pt idx="510">
                  <c:v>312.77</c:v>
                </c:pt>
                <c:pt idx="511">
                  <c:v>312.77</c:v>
                </c:pt>
                <c:pt idx="512">
                  <c:v>312.77999999999997</c:v>
                </c:pt>
                <c:pt idx="513">
                  <c:v>312.82</c:v>
                </c:pt>
                <c:pt idx="514">
                  <c:v>312.80999999999995</c:v>
                </c:pt>
                <c:pt idx="515">
                  <c:v>312.77999999999997</c:v>
                </c:pt>
                <c:pt idx="516">
                  <c:v>312.77999999999997</c:v>
                </c:pt>
                <c:pt idx="517">
                  <c:v>312.77999999999997</c:v>
                </c:pt>
                <c:pt idx="518">
                  <c:v>312.77999999999997</c:v>
                </c:pt>
                <c:pt idx="519">
                  <c:v>312.77</c:v>
                </c:pt>
                <c:pt idx="520">
                  <c:v>312.77999999999997</c:v>
                </c:pt>
                <c:pt idx="521">
                  <c:v>312.77999999999997</c:v>
                </c:pt>
                <c:pt idx="522">
                  <c:v>312.76</c:v>
                </c:pt>
                <c:pt idx="523">
                  <c:v>312.77</c:v>
                </c:pt>
                <c:pt idx="524">
                  <c:v>312.77</c:v>
                </c:pt>
                <c:pt idx="525">
                  <c:v>312.77999999999997</c:v>
                </c:pt>
                <c:pt idx="526">
                  <c:v>312.78999999999996</c:v>
                </c:pt>
                <c:pt idx="527">
                  <c:v>312.77999999999997</c:v>
                </c:pt>
                <c:pt idx="528">
                  <c:v>312.77</c:v>
                </c:pt>
                <c:pt idx="529">
                  <c:v>312.76</c:v>
                </c:pt>
                <c:pt idx="530">
                  <c:v>312.79999999999995</c:v>
                </c:pt>
                <c:pt idx="531">
                  <c:v>312.82</c:v>
                </c:pt>
                <c:pt idx="532">
                  <c:v>312.79999999999995</c:v>
                </c:pt>
                <c:pt idx="533">
                  <c:v>312.77</c:v>
                </c:pt>
                <c:pt idx="534">
                  <c:v>312.77</c:v>
                </c:pt>
                <c:pt idx="535">
                  <c:v>312.77999999999997</c:v>
                </c:pt>
                <c:pt idx="536">
                  <c:v>312.80999999999995</c:v>
                </c:pt>
                <c:pt idx="537">
                  <c:v>312.80999999999995</c:v>
                </c:pt>
                <c:pt idx="538">
                  <c:v>312.80999999999995</c:v>
                </c:pt>
                <c:pt idx="539">
                  <c:v>312.79999999999995</c:v>
                </c:pt>
                <c:pt idx="540">
                  <c:v>312.77999999999997</c:v>
                </c:pt>
                <c:pt idx="541">
                  <c:v>312.77</c:v>
                </c:pt>
                <c:pt idx="542">
                  <c:v>312.77999999999997</c:v>
                </c:pt>
                <c:pt idx="543">
                  <c:v>312.77</c:v>
                </c:pt>
                <c:pt idx="544">
                  <c:v>312.77999999999997</c:v>
                </c:pt>
                <c:pt idx="545">
                  <c:v>312.78999999999996</c:v>
                </c:pt>
                <c:pt idx="546">
                  <c:v>312.77999999999997</c:v>
                </c:pt>
                <c:pt idx="547">
                  <c:v>312.76</c:v>
                </c:pt>
                <c:pt idx="548">
                  <c:v>312.77</c:v>
                </c:pt>
                <c:pt idx="549">
                  <c:v>312.82</c:v>
                </c:pt>
                <c:pt idx="550">
                  <c:v>312.83</c:v>
                </c:pt>
                <c:pt idx="551">
                  <c:v>312.79999999999995</c:v>
                </c:pt>
                <c:pt idx="552">
                  <c:v>312.78999999999996</c:v>
                </c:pt>
                <c:pt idx="553">
                  <c:v>312.77999999999997</c:v>
                </c:pt>
                <c:pt idx="554">
                  <c:v>312.78999999999996</c:v>
                </c:pt>
                <c:pt idx="555">
                  <c:v>312.83999999999997</c:v>
                </c:pt>
                <c:pt idx="556">
                  <c:v>312.83999999999997</c:v>
                </c:pt>
                <c:pt idx="557">
                  <c:v>312.82</c:v>
                </c:pt>
                <c:pt idx="558">
                  <c:v>312.79999999999995</c:v>
                </c:pt>
                <c:pt idx="559">
                  <c:v>312.77999999999997</c:v>
                </c:pt>
                <c:pt idx="560">
                  <c:v>312.79999999999995</c:v>
                </c:pt>
                <c:pt idx="561">
                  <c:v>312.80999999999995</c:v>
                </c:pt>
                <c:pt idx="562">
                  <c:v>312.80999999999995</c:v>
                </c:pt>
                <c:pt idx="563">
                  <c:v>312.79999999999995</c:v>
                </c:pt>
                <c:pt idx="564">
                  <c:v>312.78999999999996</c:v>
                </c:pt>
                <c:pt idx="565">
                  <c:v>312.80999999999995</c:v>
                </c:pt>
                <c:pt idx="566">
                  <c:v>312.82</c:v>
                </c:pt>
                <c:pt idx="567">
                  <c:v>312.80999999999995</c:v>
                </c:pt>
                <c:pt idx="568">
                  <c:v>312.77999999999997</c:v>
                </c:pt>
                <c:pt idx="569">
                  <c:v>312.76</c:v>
                </c:pt>
                <c:pt idx="570">
                  <c:v>312.77999999999997</c:v>
                </c:pt>
                <c:pt idx="571">
                  <c:v>312.77999999999997</c:v>
                </c:pt>
                <c:pt idx="572">
                  <c:v>312.78999999999996</c:v>
                </c:pt>
                <c:pt idx="573">
                  <c:v>312.78999999999996</c:v>
                </c:pt>
                <c:pt idx="574">
                  <c:v>312.77999999999997</c:v>
                </c:pt>
                <c:pt idx="575">
                  <c:v>312.77999999999997</c:v>
                </c:pt>
                <c:pt idx="576">
                  <c:v>312.77</c:v>
                </c:pt>
                <c:pt idx="577">
                  <c:v>312.77</c:v>
                </c:pt>
                <c:pt idx="578">
                  <c:v>312.77999999999997</c:v>
                </c:pt>
                <c:pt idx="579">
                  <c:v>312.77</c:v>
                </c:pt>
                <c:pt idx="580">
                  <c:v>312.77999999999997</c:v>
                </c:pt>
                <c:pt idx="581">
                  <c:v>312.79999999999995</c:v>
                </c:pt>
                <c:pt idx="582">
                  <c:v>312.78999999999996</c:v>
                </c:pt>
                <c:pt idx="583">
                  <c:v>312.77999999999997</c:v>
                </c:pt>
                <c:pt idx="584">
                  <c:v>312.77999999999997</c:v>
                </c:pt>
                <c:pt idx="585">
                  <c:v>312.78999999999996</c:v>
                </c:pt>
                <c:pt idx="586">
                  <c:v>312.80999999999995</c:v>
                </c:pt>
                <c:pt idx="587">
                  <c:v>312.79999999999995</c:v>
                </c:pt>
                <c:pt idx="588">
                  <c:v>312.79999999999995</c:v>
                </c:pt>
                <c:pt idx="589">
                  <c:v>312.77999999999997</c:v>
                </c:pt>
                <c:pt idx="590">
                  <c:v>312.77999999999997</c:v>
                </c:pt>
                <c:pt idx="591">
                  <c:v>312.77999999999997</c:v>
                </c:pt>
                <c:pt idx="592">
                  <c:v>312.77999999999997</c:v>
                </c:pt>
                <c:pt idx="593">
                  <c:v>312.77999999999997</c:v>
                </c:pt>
                <c:pt idx="594">
                  <c:v>312.77</c:v>
                </c:pt>
                <c:pt idx="595">
                  <c:v>312.77</c:v>
                </c:pt>
                <c:pt idx="596">
                  <c:v>312.77</c:v>
                </c:pt>
                <c:pt idx="597">
                  <c:v>312.77999999999997</c:v>
                </c:pt>
                <c:pt idx="598">
                  <c:v>312.77</c:v>
                </c:pt>
                <c:pt idx="599">
                  <c:v>312.78999999999996</c:v>
                </c:pt>
                <c:pt idx="600">
                  <c:v>312.80999999999995</c:v>
                </c:pt>
                <c:pt idx="601">
                  <c:v>312.80999999999995</c:v>
                </c:pt>
                <c:pt idx="602">
                  <c:v>312.78999999999996</c:v>
                </c:pt>
                <c:pt idx="603">
                  <c:v>312.77999999999997</c:v>
                </c:pt>
                <c:pt idx="604">
                  <c:v>312.77999999999997</c:v>
                </c:pt>
                <c:pt idx="605">
                  <c:v>312.77</c:v>
                </c:pt>
                <c:pt idx="606">
                  <c:v>312.82</c:v>
                </c:pt>
                <c:pt idx="607">
                  <c:v>312.84999999999997</c:v>
                </c:pt>
                <c:pt idx="608">
                  <c:v>312.82</c:v>
                </c:pt>
                <c:pt idx="609">
                  <c:v>312.78999999999996</c:v>
                </c:pt>
                <c:pt idx="610">
                  <c:v>312.78999999999996</c:v>
                </c:pt>
                <c:pt idx="611">
                  <c:v>312.79999999999995</c:v>
                </c:pt>
                <c:pt idx="612">
                  <c:v>312.82</c:v>
                </c:pt>
                <c:pt idx="613">
                  <c:v>312.82</c:v>
                </c:pt>
                <c:pt idx="614">
                  <c:v>312.79999999999995</c:v>
                </c:pt>
                <c:pt idx="615">
                  <c:v>312.79999999999995</c:v>
                </c:pt>
                <c:pt idx="616">
                  <c:v>312.78999999999996</c:v>
                </c:pt>
                <c:pt idx="617">
                  <c:v>312.78999999999996</c:v>
                </c:pt>
                <c:pt idx="618">
                  <c:v>312.77</c:v>
                </c:pt>
                <c:pt idx="619">
                  <c:v>312.78999999999996</c:v>
                </c:pt>
                <c:pt idx="620">
                  <c:v>312.83</c:v>
                </c:pt>
                <c:pt idx="621">
                  <c:v>312.83999999999997</c:v>
                </c:pt>
                <c:pt idx="622">
                  <c:v>312.79999999999995</c:v>
                </c:pt>
                <c:pt idx="623">
                  <c:v>312.79999999999995</c:v>
                </c:pt>
                <c:pt idx="624">
                  <c:v>312.83</c:v>
                </c:pt>
                <c:pt idx="625">
                  <c:v>312.83999999999997</c:v>
                </c:pt>
                <c:pt idx="626">
                  <c:v>312.83999999999997</c:v>
                </c:pt>
                <c:pt idx="627">
                  <c:v>312.83</c:v>
                </c:pt>
                <c:pt idx="628">
                  <c:v>312.78999999999996</c:v>
                </c:pt>
                <c:pt idx="629">
                  <c:v>312.80999999999995</c:v>
                </c:pt>
                <c:pt idx="630">
                  <c:v>312.83999999999997</c:v>
                </c:pt>
                <c:pt idx="631">
                  <c:v>312.84999999999997</c:v>
                </c:pt>
                <c:pt idx="632">
                  <c:v>312.83</c:v>
                </c:pt>
                <c:pt idx="633">
                  <c:v>312.78999999999996</c:v>
                </c:pt>
                <c:pt idx="634">
                  <c:v>312.78999999999996</c:v>
                </c:pt>
                <c:pt idx="635">
                  <c:v>312.77999999999997</c:v>
                </c:pt>
                <c:pt idx="636">
                  <c:v>312.79999999999995</c:v>
                </c:pt>
                <c:pt idx="637">
                  <c:v>312.83</c:v>
                </c:pt>
                <c:pt idx="638">
                  <c:v>273.15999999999997</c:v>
                </c:pt>
                <c:pt idx="639">
                  <c:v>273.15999999999997</c:v>
                </c:pt>
                <c:pt idx="640">
                  <c:v>273.15999999999997</c:v>
                </c:pt>
                <c:pt idx="641">
                  <c:v>273.15999999999997</c:v>
                </c:pt>
                <c:pt idx="642">
                  <c:v>273.15999999999997</c:v>
                </c:pt>
                <c:pt idx="643">
                  <c:v>273.15999999999997</c:v>
                </c:pt>
                <c:pt idx="644">
                  <c:v>273.16999999999996</c:v>
                </c:pt>
                <c:pt idx="645">
                  <c:v>273.15999999999997</c:v>
                </c:pt>
                <c:pt idx="646">
                  <c:v>273.15999999999997</c:v>
                </c:pt>
                <c:pt idx="647">
                  <c:v>273.15999999999997</c:v>
                </c:pt>
                <c:pt idx="648">
                  <c:v>273.14999999999998</c:v>
                </c:pt>
                <c:pt idx="649">
                  <c:v>273.15999999999997</c:v>
                </c:pt>
                <c:pt idx="650">
                  <c:v>273.15999999999997</c:v>
                </c:pt>
                <c:pt idx="651">
                  <c:v>273.15999999999997</c:v>
                </c:pt>
                <c:pt idx="652">
                  <c:v>273.14999999999998</c:v>
                </c:pt>
                <c:pt idx="653">
                  <c:v>273.15999999999997</c:v>
                </c:pt>
                <c:pt idx="654">
                  <c:v>273.16999999999996</c:v>
                </c:pt>
                <c:pt idx="655">
                  <c:v>273.16999999999996</c:v>
                </c:pt>
                <c:pt idx="656">
                  <c:v>273.14999999999998</c:v>
                </c:pt>
                <c:pt idx="657">
                  <c:v>273.14999999999998</c:v>
                </c:pt>
                <c:pt idx="658">
                  <c:v>273.15999999999997</c:v>
                </c:pt>
                <c:pt idx="659">
                  <c:v>273.15999999999997</c:v>
                </c:pt>
                <c:pt idx="660">
                  <c:v>273.16999999999996</c:v>
                </c:pt>
                <c:pt idx="661">
                  <c:v>273.15999999999997</c:v>
                </c:pt>
                <c:pt idx="662">
                  <c:v>273.14999999999998</c:v>
                </c:pt>
                <c:pt idx="663">
                  <c:v>273.14999999999998</c:v>
                </c:pt>
                <c:pt idx="664">
                  <c:v>273.14999999999998</c:v>
                </c:pt>
                <c:pt idx="665">
                  <c:v>273.15999999999997</c:v>
                </c:pt>
                <c:pt idx="666">
                  <c:v>273.15999999999997</c:v>
                </c:pt>
                <c:pt idx="667">
                  <c:v>273.15999999999997</c:v>
                </c:pt>
                <c:pt idx="668">
                  <c:v>273.15999999999997</c:v>
                </c:pt>
                <c:pt idx="669">
                  <c:v>273.14999999999998</c:v>
                </c:pt>
                <c:pt idx="670">
                  <c:v>273.14999999999998</c:v>
                </c:pt>
                <c:pt idx="671">
                  <c:v>273.14999999999998</c:v>
                </c:pt>
                <c:pt idx="672">
                  <c:v>273.15999999999997</c:v>
                </c:pt>
                <c:pt idx="673">
                  <c:v>273.14999999999998</c:v>
                </c:pt>
                <c:pt idx="674">
                  <c:v>273.14999999999998</c:v>
                </c:pt>
                <c:pt idx="675">
                  <c:v>273.14999999999998</c:v>
                </c:pt>
                <c:pt idx="676">
                  <c:v>273.14999999999998</c:v>
                </c:pt>
                <c:pt idx="677">
                  <c:v>273.14999999999998</c:v>
                </c:pt>
              </c:numCache>
            </c:numRef>
          </c:xVal>
          <c:yVal>
            <c:numRef>
              <c:f>Estadísticas!$G$7:$G$684</c:f>
              <c:numCache>
                <c:formatCode>0.00</c:formatCode>
                <c:ptCount val="678"/>
                <c:pt idx="0">
                  <c:v>273.28999999999996</c:v>
                </c:pt>
                <c:pt idx="1">
                  <c:v>273.27999999999997</c:v>
                </c:pt>
                <c:pt idx="2">
                  <c:v>273.27999999999997</c:v>
                </c:pt>
                <c:pt idx="3">
                  <c:v>273.27999999999997</c:v>
                </c:pt>
                <c:pt idx="4">
                  <c:v>273.27999999999997</c:v>
                </c:pt>
                <c:pt idx="5">
                  <c:v>273.27999999999997</c:v>
                </c:pt>
                <c:pt idx="6">
                  <c:v>273.27999999999997</c:v>
                </c:pt>
                <c:pt idx="7">
                  <c:v>273.28999999999996</c:v>
                </c:pt>
                <c:pt idx="8">
                  <c:v>273.27999999999997</c:v>
                </c:pt>
                <c:pt idx="9">
                  <c:v>273.27999999999997</c:v>
                </c:pt>
                <c:pt idx="10">
                  <c:v>273.27999999999997</c:v>
                </c:pt>
                <c:pt idx="11">
                  <c:v>273.27999999999997</c:v>
                </c:pt>
                <c:pt idx="12">
                  <c:v>273.27999999999997</c:v>
                </c:pt>
                <c:pt idx="13">
                  <c:v>273.27</c:v>
                </c:pt>
                <c:pt idx="14">
                  <c:v>273.27999999999997</c:v>
                </c:pt>
                <c:pt idx="15">
                  <c:v>273.27999999999997</c:v>
                </c:pt>
                <c:pt idx="16">
                  <c:v>273.27999999999997</c:v>
                </c:pt>
                <c:pt idx="17">
                  <c:v>273.27999999999997</c:v>
                </c:pt>
                <c:pt idx="18">
                  <c:v>273.27999999999997</c:v>
                </c:pt>
                <c:pt idx="19">
                  <c:v>273.27999999999997</c:v>
                </c:pt>
                <c:pt idx="20">
                  <c:v>273.28999999999996</c:v>
                </c:pt>
                <c:pt idx="21">
                  <c:v>273.27</c:v>
                </c:pt>
                <c:pt idx="22">
                  <c:v>273.27999999999997</c:v>
                </c:pt>
                <c:pt idx="23">
                  <c:v>273.27999999999997</c:v>
                </c:pt>
                <c:pt idx="24">
                  <c:v>273.27</c:v>
                </c:pt>
                <c:pt idx="25">
                  <c:v>273.27999999999997</c:v>
                </c:pt>
                <c:pt idx="26">
                  <c:v>273.28999999999996</c:v>
                </c:pt>
                <c:pt idx="27">
                  <c:v>273.27999999999997</c:v>
                </c:pt>
                <c:pt idx="28">
                  <c:v>273.27999999999997</c:v>
                </c:pt>
                <c:pt idx="29">
                  <c:v>273.27999999999997</c:v>
                </c:pt>
                <c:pt idx="30">
                  <c:v>273.28999999999996</c:v>
                </c:pt>
                <c:pt idx="31">
                  <c:v>273.27999999999997</c:v>
                </c:pt>
                <c:pt idx="32">
                  <c:v>273.27999999999997</c:v>
                </c:pt>
                <c:pt idx="33">
                  <c:v>273.27999999999997</c:v>
                </c:pt>
                <c:pt idx="34">
                  <c:v>273.27</c:v>
                </c:pt>
                <c:pt idx="35">
                  <c:v>273.28999999999996</c:v>
                </c:pt>
                <c:pt idx="36">
                  <c:v>273.27999999999997</c:v>
                </c:pt>
                <c:pt idx="37">
                  <c:v>273.27999999999997</c:v>
                </c:pt>
                <c:pt idx="38">
                  <c:v>273.27999999999997</c:v>
                </c:pt>
                <c:pt idx="39">
                  <c:v>273.27999999999997</c:v>
                </c:pt>
                <c:pt idx="40">
                  <c:v>273.27999999999997</c:v>
                </c:pt>
                <c:pt idx="41">
                  <c:v>273.27999999999997</c:v>
                </c:pt>
                <c:pt idx="42">
                  <c:v>273.28999999999996</c:v>
                </c:pt>
                <c:pt idx="43">
                  <c:v>273.27999999999997</c:v>
                </c:pt>
                <c:pt idx="44">
                  <c:v>273.27999999999997</c:v>
                </c:pt>
                <c:pt idx="45">
                  <c:v>273.27999999999997</c:v>
                </c:pt>
                <c:pt idx="46">
                  <c:v>273.27999999999997</c:v>
                </c:pt>
                <c:pt idx="47">
                  <c:v>273.27999999999997</c:v>
                </c:pt>
                <c:pt idx="48">
                  <c:v>273.27999999999997</c:v>
                </c:pt>
                <c:pt idx="49">
                  <c:v>273.27999999999997</c:v>
                </c:pt>
                <c:pt idx="50">
                  <c:v>273.27999999999997</c:v>
                </c:pt>
                <c:pt idx="51">
                  <c:v>273.27999999999997</c:v>
                </c:pt>
                <c:pt idx="52">
                  <c:v>273.27999999999997</c:v>
                </c:pt>
                <c:pt idx="53">
                  <c:v>273.27999999999997</c:v>
                </c:pt>
                <c:pt idx="54">
                  <c:v>273.27999999999997</c:v>
                </c:pt>
                <c:pt idx="55">
                  <c:v>273.27999999999997</c:v>
                </c:pt>
                <c:pt idx="56">
                  <c:v>273.27999999999997</c:v>
                </c:pt>
                <c:pt idx="57">
                  <c:v>273.27999999999997</c:v>
                </c:pt>
                <c:pt idx="58">
                  <c:v>273.27999999999997</c:v>
                </c:pt>
                <c:pt idx="59">
                  <c:v>273.27999999999997</c:v>
                </c:pt>
                <c:pt idx="60">
                  <c:v>273.27999999999997</c:v>
                </c:pt>
                <c:pt idx="61">
                  <c:v>273.27999999999997</c:v>
                </c:pt>
                <c:pt idx="62">
                  <c:v>298.14999999999998</c:v>
                </c:pt>
                <c:pt idx="63">
                  <c:v>298.14999999999998</c:v>
                </c:pt>
                <c:pt idx="64">
                  <c:v>298.14</c:v>
                </c:pt>
                <c:pt idx="65">
                  <c:v>298.14</c:v>
                </c:pt>
                <c:pt idx="66">
                  <c:v>298.15999999999997</c:v>
                </c:pt>
                <c:pt idx="67">
                  <c:v>298.15999999999997</c:v>
                </c:pt>
                <c:pt idx="68">
                  <c:v>298.15999999999997</c:v>
                </c:pt>
                <c:pt idx="69">
                  <c:v>298.15999999999997</c:v>
                </c:pt>
                <c:pt idx="70">
                  <c:v>298.15999999999997</c:v>
                </c:pt>
                <c:pt idx="71">
                  <c:v>298.15999999999997</c:v>
                </c:pt>
                <c:pt idx="72">
                  <c:v>298.14</c:v>
                </c:pt>
                <c:pt idx="73">
                  <c:v>298.14</c:v>
                </c:pt>
                <c:pt idx="74">
                  <c:v>298.14999999999998</c:v>
                </c:pt>
                <c:pt idx="75">
                  <c:v>298.15999999999997</c:v>
                </c:pt>
                <c:pt idx="76">
                  <c:v>298.14999999999998</c:v>
                </c:pt>
                <c:pt idx="77">
                  <c:v>298.14999999999998</c:v>
                </c:pt>
                <c:pt idx="78">
                  <c:v>298.15999999999997</c:v>
                </c:pt>
                <c:pt idx="79">
                  <c:v>298.15999999999997</c:v>
                </c:pt>
                <c:pt idx="80">
                  <c:v>298.15999999999997</c:v>
                </c:pt>
                <c:pt idx="81">
                  <c:v>298.15999999999997</c:v>
                </c:pt>
                <c:pt idx="82">
                  <c:v>298.15999999999997</c:v>
                </c:pt>
                <c:pt idx="83">
                  <c:v>298.09999999999997</c:v>
                </c:pt>
                <c:pt idx="84">
                  <c:v>298.08999999999997</c:v>
                </c:pt>
                <c:pt idx="85">
                  <c:v>298.09999999999997</c:v>
                </c:pt>
                <c:pt idx="86">
                  <c:v>298.09999999999997</c:v>
                </c:pt>
                <c:pt idx="87">
                  <c:v>298.08999999999997</c:v>
                </c:pt>
                <c:pt idx="88">
                  <c:v>298.08999999999997</c:v>
                </c:pt>
                <c:pt idx="89">
                  <c:v>298.08999999999997</c:v>
                </c:pt>
                <c:pt idx="90">
                  <c:v>298.08999999999997</c:v>
                </c:pt>
                <c:pt idx="91">
                  <c:v>298.08999999999997</c:v>
                </c:pt>
                <c:pt idx="92">
                  <c:v>298.08999999999997</c:v>
                </c:pt>
                <c:pt idx="93">
                  <c:v>298.08</c:v>
                </c:pt>
                <c:pt idx="94">
                  <c:v>298.09999999999997</c:v>
                </c:pt>
                <c:pt idx="95">
                  <c:v>298.08999999999997</c:v>
                </c:pt>
                <c:pt idx="96">
                  <c:v>298.08999999999997</c:v>
                </c:pt>
                <c:pt idx="97">
                  <c:v>298.08999999999997</c:v>
                </c:pt>
                <c:pt idx="98">
                  <c:v>298.08</c:v>
                </c:pt>
                <c:pt idx="99">
                  <c:v>298.08999999999997</c:v>
                </c:pt>
                <c:pt idx="100">
                  <c:v>298.08999999999997</c:v>
                </c:pt>
                <c:pt idx="101">
                  <c:v>298.08999999999997</c:v>
                </c:pt>
                <c:pt idx="102">
                  <c:v>298.08999999999997</c:v>
                </c:pt>
                <c:pt idx="103">
                  <c:v>298.08999999999997</c:v>
                </c:pt>
                <c:pt idx="104">
                  <c:v>298.08999999999997</c:v>
                </c:pt>
                <c:pt idx="105">
                  <c:v>298.08999999999997</c:v>
                </c:pt>
                <c:pt idx="106">
                  <c:v>298.08999999999997</c:v>
                </c:pt>
                <c:pt idx="107">
                  <c:v>298.08999999999997</c:v>
                </c:pt>
                <c:pt idx="108">
                  <c:v>298.08999999999997</c:v>
                </c:pt>
                <c:pt idx="109">
                  <c:v>298.08999999999997</c:v>
                </c:pt>
                <c:pt idx="110">
                  <c:v>298.08</c:v>
                </c:pt>
                <c:pt idx="111">
                  <c:v>298.08999999999997</c:v>
                </c:pt>
                <c:pt idx="112">
                  <c:v>298.08999999999997</c:v>
                </c:pt>
                <c:pt idx="113">
                  <c:v>298.08999999999997</c:v>
                </c:pt>
                <c:pt idx="114">
                  <c:v>298.08999999999997</c:v>
                </c:pt>
                <c:pt idx="115">
                  <c:v>298.08</c:v>
                </c:pt>
                <c:pt idx="116">
                  <c:v>298.08</c:v>
                </c:pt>
                <c:pt idx="117">
                  <c:v>298.08</c:v>
                </c:pt>
                <c:pt idx="118">
                  <c:v>298.08999999999997</c:v>
                </c:pt>
                <c:pt idx="119">
                  <c:v>298.08</c:v>
                </c:pt>
                <c:pt idx="120">
                  <c:v>307.99</c:v>
                </c:pt>
                <c:pt idx="121">
                  <c:v>308</c:v>
                </c:pt>
                <c:pt idx="122">
                  <c:v>308</c:v>
                </c:pt>
                <c:pt idx="123">
                  <c:v>308</c:v>
                </c:pt>
                <c:pt idx="124">
                  <c:v>308</c:v>
                </c:pt>
                <c:pt idx="125">
                  <c:v>307.99</c:v>
                </c:pt>
                <c:pt idx="126">
                  <c:v>308</c:v>
                </c:pt>
                <c:pt idx="127">
                  <c:v>308</c:v>
                </c:pt>
                <c:pt idx="128">
                  <c:v>308</c:v>
                </c:pt>
                <c:pt idx="129">
                  <c:v>308</c:v>
                </c:pt>
                <c:pt idx="130">
                  <c:v>307.99</c:v>
                </c:pt>
                <c:pt idx="131">
                  <c:v>308</c:v>
                </c:pt>
                <c:pt idx="132">
                  <c:v>308</c:v>
                </c:pt>
                <c:pt idx="133">
                  <c:v>308</c:v>
                </c:pt>
                <c:pt idx="134">
                  <c:v>308</c:v>
                </c:pt>
                <c:pt idx="135">
                  <c:v>308</c:v>
                </c:pt>
                <c:pt idx="136">
                  <c:v>307.99</c:v>
                </c:pt>
                <c:pt idx="137">
                  <c:v>308</c:v>
                </c:pt>
                <c:pt idx="138">
                  <c:v>307.99</c:v>
                </c:pt>
                <c:pt idx="139">
                  <c:v>307.99</c:v>
                </c:pt>
                <c:pt idx="140">
                  <c:v>308</c:v>
                </c:pt>
                <c:pt idx="141">
                  <c:v>308</c:v>
                </c:pt>
                <c:pt idx="142">
                  <c:v>308</c:v>
                </c:pt>
                <c:pt idx="143">
                  <c:v>308</c:v>
                </c:pt>
                <c:pt idx="144">
                  <c:v>308</c:v>
                </c:pt>
                <c:pt idx="145">
                  <c:v>308</c:v>
                </c:pt>
                <c:pt idx="146">
                  <c:v>308</c:v>
                </c:pt>
                <c:pt idx="147">
                  <c:v>308</c:v>
                </c:pt>
                <c:pt idx="148">
                  <c:v>308</c:v>
                </c:pt>
                <c:pt idx="149">
                  <c:v>308</c:v>
                </c:pt>
                <c:pt idx="150">
                  <c:v>308.01</c:v>
                </c:pt>
                <c:pt idx="151">
                  <c:v>308</c:v>
                </c:pt>
                <c:pt idx="152">
                  <c:v>308</c:v>
                </c:pt>
                <c:pt idx="153">
                  <c:v>308</c:v>
                </c:pt>
                <c:pt idx="154">
                  <c:v>307.99</c:v>
                </c:pt>
                <c:pt idx="155">
                  <c:v>308</c:v>
                </c:pt>
                <c:pt idx="156">
                  <c:v>308</c:v>
                </c:pt>
                <c:pt idx="157">
                  <c:v>307.99</c:v>
                </c:pt>
                <c:pt idx="158">
                  <c:v>308</c:v>
                </c:pt>
                <c:pt idx="159">
                  <c:v>308</c:v>
                </c:pt>
                <c:pt idx="160">
                  <c:v>308</c:v>
                </c:pt>
                <c:pt idx="161">
                  <c:v>307.99</c:v>
                </c:pt>
                <c:pt idx="162">
                  <c:v>308</c:v>
                </c:pt>
                <c:pt idx="163">
                  <c:v>308</c:v>
                </c:pt>
                <c:pt idx="164">
                  <c:v>308</c:v>
                </c:pt>
                <c:pt idx="165">
                  <c:v>307.99</c:v>
                </c:pt>
                <c:pt idx="166">
                  <c:v>308</c:v>
                </c:pt>
                <c:pt idx="167">
                  <c:v>308</c:v>
                </c:pt>
                <c:pt idx="168">
                  <c:v>307.99</c:v>
                </c:pt>
                <c:pt idx="169">
                  <c:v>307.99</c:v>
                </c:pt>
                <c:pt idx="170">
                  <c:v>308</c:v>
                </c:pt>
                <c:pt idx="171">
                  <c:v>308</c:v>
                </c:pt>
                <c:pt idx="172">
                  <c:v>308</c:v>
                </c:pt>
                <c:pt idx="173">
                  <c:v>308</c:v>
                </c:pt>
                <c:pt idx="174">
                  <c:v>308</c:v>
                </c:pt>
                <c:pt idx="175">
                  <c:v>307.99</c:v>
                </c:pt>
                <c:pt idx="176">
                  <c:v>307.99</c:v>
                </c:pt>
                <c:pt idx="177">
                  <c:v>307.99</c:v>
                </c:pt>
                <c:pt idx="178">
                  <c:v>308</c:v>
                </c:pt>
                <c:pt idx="179">
                  <c:v>308</c:v>
                </c:pt>
                <c:pt idx="180">
                  <c:v>307.99</c:v>
                </c:pt>
                <c:pt idx="181">
                  <c:v>307.99</c:v>
                </c:pt>
                <c:pt idx="182">
                  <c:v>308</c:v>
                </c:pt>
                <c:pt idx="183">
                  <c:v>308</c:v>
                </c:pt>
                <c:pt idx="184">
                  <c:v>307.99</c:v>
                </c:pt>
                <c:pt idx="185">
                  <c:v>308</c:v>
                </c:pt>
                <c:pt idx="186">
                  <c:v>308</c:v>
                </c:pt>
                <c:pt idx="187">
                  <c:v>308</c:v>
                </c:pt>
                <c:pt idx="188">
                  <c:v>308</c:v>
                </c:pt>
                <c:pt idx="189">
                  <c:v>308</c:v>
                </c:pt>
                <c:pt idx="190">
                  <c:v>308</c:v>
                </c:pt>
                <c:pt idx="191">
                  <c:v>308</c:v>
                </c:pt>
                <c:pt idx="192">
                  <c:v>308</c:v>
                </c:pt>
                <c:pt idx="193">
                  <c:v>307.99</c:v>
                </c:pt>
                <c:pt idx="194">
                  <c:v>308</c:v>
                </c:pt>
                <c:pt idx="195">
                  <c:v>308</c:v>
                </c:pt>
                <c:pt idx="196">
                  <c:v>307.99</c:v>
                </c:pt>
                <c:pt idx="197">
                  <c:v>308</c:v>
                </c:pt>
                <c:pt idx="198">
                  <c:v>308</c:v>
                </c:pt>
                <c:pt idx="199">
                  <c:v>308</c:v>
                </c:pt>
                <c:pt idx="200">
                  <c:v>307.99</c:v>
                </c:pt>
                <c:pt idx="201">
                  <c:v>307.99</c:v>
                </c:pt>
                <c:pt idx="202">
                  <c:v>307.99</c:v>
                </c:pt>
                <c:pt idx="203">
                  <c:v>307.99</c:v>
                </c:pt>
                <c:pt idx="204">
                  <c:v>307.99</c:v>
                </c:pt>
                <c:pt idx="205">
                  <c:v>308</c:v>
                </c:pt>
                <c:pt idx="206">
                  <c:v>308</c:v>
                </c:pt>
                <c:pt idx="207">
                  <c:v>307.99</c:v>
                </c:pt>
                <c:pt idx="208">
                  <c:v>307.99</c:v>
                </c:pt>
                <c:pt idx="209">
                  <c:v>307.99</c:v>
                </c:pt>
                <c:pt idx="210">
                  <c:v>307.99</c:v>
                </c:pt>
                <c:pt idx="211">
                  <c:v>307.99</c:v>
                </c:pt>
                <c:pt idx="212">
                  <c:v>308</c:v>
                </c:pt>
                <c:pt idx="213">
                  <c:v>307.99</c:v>
                </c:pt>
                <c:pt idx="214">
                  <c:v>308</c:v>
                </c:pt>
                <c:pt idx="215">
                  <c:v>307.99</c:v>
                </c:pt>
                <c:pt idx="216">
                  <c:v>307.99</c:v>
                </c:pt>
                <c:pt idx="217">
                  <c:v>307.99</c:v>
                </c:pt>
                <c:pt idx="218">
                  <c:v>307.99</c:v>
                </c:pt>
                <c:pt idx="219">
                  <c:v>308</c:v>
                </c:pt>
                <c:pt idx="220">
                  <c:v>307.99</c:v>
                </c:pt>
                <c:pt idx="221">
                  <c:v>308</c:v>
                </c:pt>
                <c:pt idx="222">
                  <c:v>307.99</c:v>
                </c:pt>
                <c:pt idx="223">
                  <c:v>307.99</c:v>
                </c:pt>
                <c:pt idx="224">
                  <c:v>307.99</c:v>
                </c:pt>
                <c:pt idx="225">
                  <c:v>308</c:v>
                </c:pt>
                <c:pt idx="226">
                  <c:v>307.99</c:v>
                </c:pt>
                <c:pt idx="227">
                  <c:v>307.99</c:v>
                </c:pt>
                <c:pt idx="228">
                  <c:v>308</c:v>
                </c:pt>
                <c:pt idx="229">
                  <c:v>307.99</c:v>
                </c:pt>
                <c:pt idx="230">
                  <c:v>307.99</c:v>
                </c:pt>
                <c:pt idx="231">
                  <c:v>307.99</c:v>
                </c:pt>
                <c:pt idx="232">
                  <c:v>307.99</c:v>
                </c:pt>
                <c:pt idx="233">
                  <c:v>307.99</c:v>
                </c:pt>
                <c:pt idx="234">
                  <c:v>307.99</c:v>
                </c:pt>
                <c:pt idx="235">
                  <c:v>307.99</c:v>
                </c:pt>
                <c:pt idx="236">
                  <c:v>307.99</c:v>
                </c:pt>
                <c:pt idx="237">
                  <c:v>307.99</c:v>
                </c:pt>
                <c:pt idx="238">
                  <c:v>308</c:v>
                </c:pt>
                <c:pt idx="239">
                  <c:v>307.99</c:v>
                </c:pt>
                <c:pt idx="240">
                  <c:v>307.99</c:v>
                </c:pt>
                <c:pt idx="241">
                  <c:v>307.99</c:v>
                </c:pt>
                <c:pt idx="242">
                  <c:v>307.99</c:v>
                </c:pt>
                <c:pt idx="243">
                  <c:v>307.99</c:v>
                </c:pt>
                <c:pt idx="244">
                  <c:v>283.39999999999998</c:v>
                </c:pt>
                <c:pt idx="245">
                  <c:v>283.39</c:v>
                </c:pt>
                <c:pt idx="246">
                  <c:v>283.39</c:v>
                </c:pt>
                <c:pt idx="247">
                  <c:v>283.39</c:v>
                </c:pt>
                <c:pt idx="248">
                  <c:v>283.39</c:v>
                </c:pt>
                <c:pt idx="249">
                  <c:v>283.39</c:v>
                </c:pt>
                <c:pt idx="250">
                  <c:v>283.39</c:v>
                </c:pt>
                <c:pt idx="251">
                  <c:v>283.38</c:v>
                </c:pt>
                <c:pt idx="252">
                  <c:v>283.38</c:v>
                </c:pt>
                <c:pt idx="253">
                  <c:v>283.38</c:v>
                </c:pt>
                <c:pt idx="254">
                  <c:v>283.38</c:v>
                </c:pt>
                <c:pt idx="255">
                  <c:v>283.39</c:v>
                </c:pt>
                <c:pt idx="256">
                  <c:v>283.37</c:v>
                </c:pt>
                <c:pt idx="257">
                  <c:v>283.38</c:v>
                </c:pt>
                <c:pt idx="258">
                  <c:v>283.38</c:v>
                </c:pt>
                <c:pt idx="259">
                  <c:v>283.37</c:v>
                </c:pt>
                <c:pt idx="260">
                  <c:v>283.39</c:v>
                </c:pt>
                <c:pt idx="261">
                  <c:v>283.39</c:v>
                </c:pt>
                <c:pt idx="262">
                  <c:v>283.39</c:v>
                </c:pt>
                <c:pt idx="263">
                  <c:v>283.39</c:v>
                </c:pt>
                <c:pt idx="264">
                  <c:v>283.38</c:v>
                </c:pt>
                <c:pt idx="265">
                  <c:v>283.38</c:v>
                </c:pt>
                <c:pt idx="266">
                  <c:v>283.38</c:v>
                </c:pt>
                <c:pt idx="267">
                  <c:v>283.38</c:v>
                </c:pt>
                <c:pt idx="268">
                  <c:v>283.37</c:v>
                </c:pt>
                <c:pt idx="269">
                  <c:v>283.38</c:v>
                </c:pt>
                <c:pt idx="270">
                  <c:v>283.38</c:v>
                </c:pt>
                <c:pt idx="271">
                  <c:v>283.37</c:v>
                </c:pt>
                <c:pt idx="272">
                  <c:v>283.39</c:v>
                </c:pt>
                <c:pt idx="273">
                  <c:v>283.37</c:v>
                </c:pt>
                <c:pt idx="274">
                  <c:v>283.38</c:v>
                </c:pt>
                <c:pt idx="275">
                  <c:v>283.38</c:v>
                </c:pt>
                <c:pt idx="276">
                  <c:v>283.38</c:v>
                </c:pt>
                <c:pt idx="277">
                  <c:v>288.44</c:v>
                </c:pt>
                <c:pt idx="278">
                  <c:v>288.41999999999996</c:v>
                </c:pt>
                <c:pt idx="279">
                  <c:v>288.42999999999995</c:v>
                </c:pt>
                <c:pt idx="280">
                  <c:v>288.41999999999996</c:v>
                </c:pt>
                <c:pt idx="281">
                  <c:v>288.45</c:v>
                </c:pt>
                <c:pt idx="282">
                  <c:v>288.46999999999997</c:v>
                </c:pt>
                <c:pt idx="283">
                  <c:v>288.45999999999998</c:v>
                </c:pt>
                <c:pt idx="284">
                  <c:v>288.45</c:v>
                </c:pt>
                <c:pt idx="285">
                  <c:v>288.42999999999995</c:v>
                </c:pt>
                <c:pt idx="286">
                  <c:v>288.45</c:v>
                </c:pt>
                <c:pt idx="287">
                  <c:v>288.45</c:v>
                </c:pt>
                <c:pt idx="288">
                  <c:v>288.42999999999995</c:v>
                </c:pt>
                <c:pt idx="289">
                  <c:v>288.45</c:v>
                </c:pt>
                <c:pt idx="290">
                  <c:v>288.42999999999995</c:v>
                </c:pt>
                <c:pt idx="291">
                  <c:v>288.45999999999998</c:v>
                </c:pt>
                <c:pt idx="292">
                  <c:v>288.45999999999998</c:v>
                </c:pt>
                <c:pt idx="293">
                  <c:v>288.44</c:v>
                </c:pt>
                <c:pt idx="294">
                  <c:v>288.44</c:v>
                </c:pt>
                <c:pt idx="295">
                  <c:v>288.39999999999998</c:v>
                </c:pt>
                <c:pt idx="296">
                  <c:v>288.41999999999996</c:v>
                </c:pt>
                <c:pt idx="297">
                  <c:v>288.41999999999996</c:v>
                </c:pt>
                <c:pt idx="298">
                  <c:v>288.45999999999998</c:v>
                </c:pt>
                <c:pt idx="299">
                  <c:v>288.44</c:v>
                </c:pt>
                <c:pt idx="300">
                  <c:v>288.45</c:v>
                </c:pt>
                <c:pt idx="301">
                  <c:v>288.46999999999997</c:v>
                </c:pt>
                <c:pt idx="302">
                  <c:v>288.41999999999996</c:v>
                </c:pt>
                <c:pt idx="303">
                  <c:v>288.44</c:v>
                </c:pt>
                <c:pt idx="304">
                  <c:v>288.45</c:v>
                </c:pt>
                <c:pt idx="305">
                  <c:v>288.45</c:v>
                </c:pt>
                <c:pt idx="306">
                  <c:v>288.45</c:v>
                </c:pt>
                <c:pt idx="307">
                  <c:v>288.41999999999996</c:v>
                </c:pt>
                <c:pt idx="308">
                  <c:v>288.44</c:v>
                </c:pt>
                <c:pt idx="309">
                  <c:v>288.45999999999998</c:v>
                </c:pt>
                <c:pt idx="310">
                  <c:v>288.45999999999998</c:v>
                </c:pt>
                <c:pt idx="311">
                  <c:v>288.45</c:v>
                </c:pt>
                <c:pt idx="312">
                  <c:v>288.41999999999996</c:v>
                </c:pt>
                <c:pt idx="313">
                  <c:v>288.44</c:v>
                </c:pt>
                <c:pt idx="314">
                  <c:v>288.42999999999995</c:v>
                </c:pt>
                <c:pt idx="315">
                  <c:v>288.45</c:v>
                </c:pt>
                <c:pt idx="316">
                  <c:v>288.42999999999995</c:v>
                </c:pt>
                <c:pt idx="317">
                  <c:v>288.44</c:v>
                </c:pt>
                <c:pt idx="318">
                  <c:v>288.45</c:v>
                </c:pt>
                <c:pt idx="319">
                  <c:v>288.42999999999995</c:v>
                </c:pt>
                <c:pt idx="320">
                  <c:v>288.45999999999998</c:v>
                </c:pt>
                <c:pt idx="321">
                  <c:v>288.42999999999995</c:v>
                </c:pt>
                <c:pt idx="322">
                  <c:v>288.46999999999997</c:v>
                </c:pt>
                <c:pt idx="323">
                  <c:v>288.45</c:v>
                </c:pt>
                <c:pt idx="324">
                  <c:v>288.47999999999996</c:v>
                </c:pt>
                <c:pt idx="325">
                  <c:v>288.45</c:v>
                </c:pt>
                <c:pt idx="326">
                  <c:v>288.46999999999997</c:v>
                </c:pt>
                <c:pt idx="327">
                  <c:v>288.45</c:v>
                </c:pt>
                <c:pt idx="328">
                  <c:v>288.46999999999997</c:v>
                </c:pt>
                <c:pt idx="329">
                  <c:v>288.44</c:v>
                </c:pt>
                <c:pt idx="330">
                  <c:v>288.46999999999997</c:v>
                </c:pt>
                <c:pt idx="331">
                  <c:v>288.46999999999997</c:v>
                </c:pt>
                <c:pt idx="332">
                  <c:v>288.46999999999997</c:v>
                </c:pt>
                <c:pt idx="333">
                  <c:v>288.45</c:v>
                </c:pt>
                <c:pt idx="334">
                  <c:v>288.45999999999998</c:v>
                </c:pt>
                <c:pt idx="335">
                  <c:v>288.46999999999997</c:v>
                </c:pt>
                <c:pt idx="336">
                  <c:v>288.45</c:v>
                </c:pt>
                <c:pt idx="337">
                  <c:v>288.45999999999998</c:v>
                </c:pt>
                <c:pt idx="338">
                  <c:v>288.41999999999996</c:v>
                </c:pt>
                <c:pt idx="339">
                  <c:v>288.45</c:v>
                </c:pt>
                <c:pt idx="340">
                  <c:v>288.45999999999998</c:v>
                </c:pt>
                <c:pt idx="341">
                  <c:v>288.45</c:v>
                </c:pt>
                <c:pt idx="342">
                  <c:v>288.41999999999996</c:v>
                </c:pt>
                <c:pt idx="343">
                  <c:v>288.44</c:v>
                </c:pt>
                <c:pt idx="344">
                  <c:v>288.45</c:v>
                </c:pt>
                <c:pt idx="345">
                  <c:v>288.44</c:v>
                </c:pt>
                <c:pt idx="346">
                  <c:v>288.46999999999997</c:v>
                </c:pt>
                <c:pt idx="347">
                  <c:v>288.42999999999995</c:v>
                </c:pt>
                <c:pt idx="348">
                  <c:v>288.45</c:v>
                </c:pt>
                <c:pt idx="349">
                  <c:v>288.45999999999998</c:v>
                </c:pt>
                <c:pt idx="350">
                  <c:v>288.47999999999996</c:v>
                </c:pt>
                <c:pt idx="351">
                  <c:v>288.44</c:v>
                </c:pt>
                <c:pt idx="352">
                  <c:v>288.45</c:v>
                </c:pt>
                <c:pt idx="353">
                  <c:v>288.45999999999998</c:v>
                </c:pt>
                <c:pt idx="354">
                  <c:v>288.44</c:v>
                </c:pt>
                <c:pt idx="355">
                  <c:v>288.45</c:v>
                </c:pt>
                <c:pt idx="356">
                  <c:v>288.41999999999996</c:v>
                </c:pt>
                <c:pt idx="357">
                  <c:v>288.45</c:v>
                </c:pt>
                <c:pt idx="358">
                  <c:v>288.44</c:v>
                </c:pt>
                <c:pt idx="359">
                  <c:v>288.46999999999997</c:v>
                </c:pt>
                <c:pt idx="360">
                  <c:v>288.46999999999997</c:v>
                </c:pt>
                <c:pt idx="361">
                  <c:v>288.44</c:v>
                </c:pt>
                <c:pt idx="362">
                  <c:v>288.44</c:v>
                </c:pt>
                <c:pt idx="363">
                  <c:v>288.42999999999995</c:v>
                </c:pt>
                <c:pt idx="364">
                  <c:v>288.44</c:v>
                </c:pt>
                <c:pt idx="365">
                  <c:v>288.44</c:v>
                </c:pt>
                <c:pt idx="366">
                  <c:v>288.40999999999997</c:v>
                </c:pt>
                <c:pt idx="367">
                  <c:v>288.42999999999995</c:v>
                </c:pt>
                <c:pt idx="368">
                  <c:v>288.39999999999998</c:v>
                </c:pt>
                <c:pt idx="369">
                  <c:v>288.45</c:v>
                </c:pt>
                <c:pt idx="370">
                  <c:v>288.44</c:v>
                </c:pt>
                <c:pt idx="371">
                  <c:v>288.45</c:v>
                </c:pt>
                <c:pt idx="372">
                  <c:v>288.42999999999995</c:v>
                </c:pt>
                <c:pt idx="373">
                  <c:v>288.45999999999998</c:v>
                </c:pt>
                <c:pt idx="374">
                  <c:v>288.45</c:v>
                </c:pt>
                <c:pt idx="375">
                  <c:v>288.44</c:v>
                </c:pt>
                <c:pt idx="376">
                  <c:v>288.45</c:v>
                </c:pt>
                <c:pt idx="377">
                  <c:v>288.42999999999995</c:v>
                </c:pt>
                <c:pt idx="378">
                  <c:v>288.44</c:v>
                </c:pt>
                <c:pt idx="379">
                  <c:v>288.41999999999996</c:v>
                </c:pt>
                <c:pt idx="380">
                  <c:v>288.42999999999995</c:v>
                </c:pt>
                <c:pt idx="381">
                  <c:v>288.42999999999995</c:v>
                </c:pt>
                <c:pt idx="382">
                  <c:v>288.44</c:v>
                </c:pt>
                <c:pt idx="383">
                  <c:v>288.44</c:v>
                </c:pt>
                <c:pt idx="384">
                  <c:v>288.41999999999996</c:v>
                </c:pt>
                <c:pt idx="385">
                  <c:v>288.41999999999996</c:v>
                </c:pt>
                <c:pt idx="386">
                  <c:v>288.41999999999996</c:v>
                </c:pt>
                <c:pt idx="387">
                  <c:v>288.42999999999995</c:v>
                </c:pt>
                <c:pt idx="388">
                  <c:v>288.41999999999996</c:v>
                </c:pt>
                <c:pt idx="389">
                  <c:v>288.39999999999998</c:v>
                </c:pt>
                <c:pt idx="390">
                  <c:v>288.40999999999997</c:v>
                </c:pt>
                <c:pt idx="391">
                  <c:v>288.42999999999995</c:v>
                </c:pt>
                <c:pt idx="392">
                  <c:v>288.45</c:v>
                </c:pt>
                <c:pt idx="393">
                  <c:v>288.42999999999995</c:v>
                </c:pt>
                <c:pt idx="394">
                  <c:v>288.44</c:v>
                </c:pt>
                <c:pt idx="395">
                  <c:v>288.42999999999995</c:v>
                </c:pt>
                <c:pt idx="396">
                  <c:v>288.44</c:v>
                </c:pt>
                <c:pt idx="397">
                  <c:v>288.40999999999997</c:v>
                </c:pt>
                <c:pt idx="398">
                  <c:v>288.42999999999995</c:v>
                </c:pt>
                <c:pt idx="399">
                  <c:v>288.41999999999996</c:v>
                </c:pt>
                <c:pt idx="400">
                  <c:v>288.44</c:v>
                </c:pt>
                <c:pt idx="401">
                  <c:v>288.44</c:v>
                </c:pt>
                <c:pt idx="402">
                  <c:v>288.40999999999997</c:v>
                </c:pt>
                <c:pt idx="403">
                  <c:v>288.44</c:v>
                </c:pt>
                <c:pt idx="404">
                  <c:v>288.41999999999996</c:v>
                </c:pt>
                <c:pt idx="405">
                  <c:v>288.45999999999998</c:v>
                </c:pt>
                <c:pt idx="406">
                  <c:v>288.45999999999998</c:v>
                </c:pt>
                <c:pt idx="407">
                  <c:v>288.45</c:v>
                </c:pt>
                <c:pt idx="408">
                  <c:v>288.44</c:v>
                </c:pt>
                <c:pt idx="409">
                  <c:v>288.42999999999995</c:v>
                </c:pt>
                <c:pt idx="410">
                  <c:v>288.42999999999995</c:v>
                </c:pt>
                <c:pt idx="411">
                  <c:v>288.42999999999995</c:v>
                </c:pt>
                <c:pt idx="412">
                  <c:v>288.45999999999998</c:v>
                </c:pt>
                <c:pt idx="413">
                  <c:v>288.42999999999995</c:v>
                </c:pt>
                <c:pt idx="414">
                  <c:v>288.45</c:v>
                </c:pt>
                <c:pt idx="415">
                  <c:v>288.44</c:v>
                </c:pt>
                <c:pt idx="416">
                  <c:v>288.45</c:v>
                </c:pt>
                <c:pt idx="417">
                  <c:v>288.44</c:v>
                </c:pt>
                <c:pt idx="418">
                  <c:v>288.41999999999996</c:v>
                </c:pt>
                <c:pt idx="419">
                  <c:v>288.42999999999995</c:v>
                </c:pt>
                <c:pt idx="420">
                  <c:v>288.42999999999995</c:v>
                </c:pt>
                <c:pt idx="421">
                  <c:v>288.45</c:v>
                </c:pt>
                <c:pt idx="422">
                  <c:v>288.44</c:v>
                </c:pt>
                <c:pt idx="423">
                  <c:v>288.42999999999995</c:v>
                </c:pt>
                <c:pt idx="424">
                  <c:v>288.44</c:v>
                </c:pt>
                <c:pt idx="425">
                  <c:v>288.40999999999997</c:v>
                </c:pt>
                <c:pt idx="426">
                  <c:v>288.44</c:v>
                </c:pt>
                <c:pt idx="427">
                  <c:v>288.41999999999996</c:v>
                </c:pt>
                <c:pt idx="428">
                  <c:v>288.45</c:v>
                </c:pt>
                <c:pt idx="429">
                  <c:v>288.44</c:v>
                </c:pt>
                <c:pt idx="430">
                  <c:v>288.45</c:v>
                </c:pt>
                <c:pt idx="431">
                  <c:v>288.44</c:v>
                </c:pt>
                <c:pt idx="432">
                  <c:v>288.44</c:v>
                </c:pt>
                <c:pt idx="433">
                  <c:v>288.44</c:v>
                </c:pt>
                <c:pt idx="434">
                  <c:v>288.44</c:v>
                </c:pt>
                <c:pt idx="435">
                  <c:v>288.45999999999998</c:v>
                </c:pt>
                <c:pt idx="436">
                  <c:v>288.45999999999998</c:v>
                </c:pt>
                <c:pt idx="437">
                  <c:v>298.47999999999996</c:v>
                </c:pt>
                <c:pt idx="438">
                  <c:v>298.45999999999998</c:v>
                </c:pt>
                <c:pt idx="439">
                  <c:v>298.45999999999998</c:v>
                </c:pt>
                <c:pt idx="440">
                  <c:v>298.45999999999998</c:v>
                </c:pt>
                <c:pt idx="441">
                  <c:v>298.47999999999996</c:v>
                </c:pt>
                <c:pt idx="442">
                  <c:v>298.46999999999997</c:v>
                </c:pt>
                <c:pt idx="443">
                  <c:v>298.45999999999998</c:v>
                </c:pt>
                <c:pt idx="444">
                  <c:v>298.47999999999996</c:v>
                </c:pt>
                <c:pt idx="445">
                  <c:v>298.47999999999996</c:v>
                </c:pt>
                <c:pt idx="446">
                  <c:v>298.45999999999998</c:v>
                </c:pt>
                <c:pt idx="447">
                  <c:v>298.46999999999997</c:v>
                </c:pt>
                <c:pt idx="448">
                  <c:v>298.45999999999998</c:v>
                </c:pt>
                <c:pt idx="449">
                  <c:v>298.46999999999997</c:v>
                </c:pt>
                <c:pt idx="450">
                  <c:v>298.45</c:v>
                </c:pt>
                <c:pt idx="451">
                  <c:v>298.46999999999997</c:v>
                </c:pt>
                <c:pt idx="452">
                  <c:v>298.45999999999998</c:v>
                </c:pt>
                <c:pt idx="453">
                  <c:v>298.46999999999997</c:v>
                </c:pt>
                <c:pt idx="454">
                  <c:v>298.47999999999996</c:v>
                </c:pt>
                <c:pt idx="455">
                  <c:v>298.46999999999997</c:v>
                </c:pt>
                <c:pt idx="456">
                  <c:v>298.45999999999998</c:v>
                </c:pt>
                <c:pt idx="457">
                  <c:v>298.46999999999997</c:v>
                </c:pt>
                <c:pt idx="458">
                  <c:v>298.46999999999997</c:v>
                </c:pt>
                <c:pt idx="459">
                  <c:v>298.47999999999996</c:v>
                </c:pt>
                <c:pt idx="460">
                  <c:v>298.45999999999998</c:v>
                </c:pt>
                <c:pt idx="461">
                  <c:v>298.46999999999997</c:v>
                </c:pt>
                <c:pt idx="462">
                  <c:v>298.47999999999996</c:v>
                </c:pt>
                <c:pt idx="463">
                  <c:v>312.92999999999995</c:v>
                </c:pt>
                <c:pt idx="464">
                  <c:v>312.95999999999998</c:v>
                </c:pt>
                <c:pt idx="465">
                  <c:v>312.95</c:v>
                </c:pt>
                <c:pt idx="466">
                  <c:v>312.91999999999996</c:v>
                </c:pt>
                <c:pt idx="467">
                  <c:v>312.92999999999995</c:v>
                </c:pt>
                <c:pt idx="468">
                  <c:v>312.96999999999997</c:v>
                </c:pt>
                <c:pt idx="469">
                  <c:v>312.96999999999997</c:v>
                </c:pt>
                <c:pt idx="470">
                  <c:v>312.95999999999998</c:v>
                </c:pt>
                <c:pt idx="471">
                  <c:v>312.91999999999996</c:v>
                </c:pt>
                <c:pt idx="472">
                  <c:v>312.91999999999996</c:v>
                </c:pt>
                <c:pt idx="473">
                  <c:v>312.91999999999996</c:v>
                </c:pt>
                <c:pt idx="474">
                  <c:v>312.94</c:v>
                </c:pt>
                <c:pt idx="475">
                  <c:v>312.97999999999996</c:v>
                </c:pt>
                <c:pt idx="476">
                  <c:v>312.96999999999997</c:v>
                </c:pt>
                <c:pt idx="477">
                  <c:v>312.95</c:v>
                </c:pt>
                <c:pt idx="478">
                  <c:v>312.95999999999998</c:v>
                </c:pt>
                <c:pt idx="479">
                  <c:v>312.96999999999997</c:v>
                </c:pt>
                <c:pt idx="480">
                  <c:v>312.96999999999997</c:v>
                </c:pt>
                <c:pt idx="481">
                  <c:v>312.94</c:v>
                </c:pt>
                <c:pt idx="482">
                  <c:v>312.92999999999995</c:v>
                </c:pt>
                <c:pt idx="483">
                  <c:v>312.95</c:v>
                </c:pt>
                <c:pt idx="484">
                  <c:v>312.96999999999997</c:v>
                </c:pt>
                <c:pt idx="485">
                  <c:v>312.96999999999997</c:v>
                </c:pt>
                <c:pt idx="486">
                  <c:v>312.91999999999996</c:v>
                </c:pt>
                <c:pt idx="487">
                  <c:v>312.91999999999996</c:v>
                </c:pt>
                <c:pt idx="488">
                  <c:v>312.95999999999998</c:v>
                </c:pt>
                <c:pt idx="489">
                  <c:v>312.95999999999998</c:v>
                </c:pt>
                <c:pt idx="490">
                  <c:v>312.94</c:v>
                </c:pt>
                <c:pt idx="491">
                  <c:v>312.92999999999995</c:v>
                </c:pt>
                <c:pt idx="492">
                  <c:v>312.95999999999998</c:v>
                </c:pt>
                <c:pt idx="493">
                  <c:v>312.96999999999997</c:v>
                </c:pt>
                <c:pt idx="494">
                  <c:v>312.95</c:v>
                </c:pt>
                <c:pt idx="495">
                  <c:v>312.94</c:v>
                </c:pt>
                <c:pt idx="496">
                  <c:v>312.91999999999996</c:v>
                </c:pt>
                <c:pt idx="497">
                  <c:v>312.92999999999995</c:v>
                </c:pt>
                <c:pt idx="498">
                  <c:v>312.97999999999996</c:v>
                </c:pt>
                <c:pt idx="499">
                  <c:v>313.01</c:v>
                </c:pt>
                <c:pt idx="500">
                  <c:v>313</c:v>
                </c:pt>
                <c:pt idx="501">
                  <c:v>312.95</c:v>
                </c:pt>
                <c:pt idx="502">
                  <c:v>312.94</c:v>
                </c:pt>
                <c:pt idx="503">
                  <c:v>312.94</c:v>
                </c:pt>
                <c:pt idx="504">
                  <c:v>312.92999999999995</c:v>
                </c:pt>
                <c:pt idx="505">
                  <c:v>312.94</c:v>
                </c:pt>
                <c:pt idx="506">
                  <c:v>312.95999999999998</c:v>
                </c:pt>
                <c:pt idx="507">
                  <c:v>312.95999999999998</c:v>
                </c:pt>
                <c:pt idx="508">
                  <c:v>312.94</c:v>
                </c:pt>
                <c:pt idx="509">
                  <c:v>312.92999999999995</c:v>
                </c:pt>
                <c:pt idx="510">
                  <c:v>312.92999999999995</c:v>
                </c:pt>
                <c:pt idx="511">
                  <c:v>312.91999999999996</c:v>
                </c:pt>
                <c:pt idx="512">
                  <c:v>312.92999999999995</c:v>
                </c:pt>
                <c:pt idx="513">
                  <c:v>312.96999999999997</c:v>
                </c:pt>
                <c:pt idx="514">
                  <c:v>312.96999999999997</c:v>
                </c:pt>
                <c:pt idx="515">
                  <c:v>312.94</c:v>
                </c:pt>
                <c:pt idx="516">
                  <c:v>312.92999999999995</c:v>
                </c:pt>
                <c:pt idx="517">
                  <c:v>312.92999999999995</c:v>
                </c:pt>
                <c:pt idx="518">
                  <c:v>312.92999999999995</c:v>
                </c:pt>
                <c:pt idx="519">
                  <c:v>312.92999999999995</c:v>
                </c:pt>
                <c:pt idx="520">
                  <c:v>312.94</c:v>
                </c:pt>
                <c:pt idx="521">
                  <c:v>312.94</c:v>
                </c:pt>
                <c:pt idx="522">
                  <c:v>312.91999999999996</c:v>
                </c:pt>
                <c:pt idx="523">
                  <c:v>312.92999999999995</c:v>
                </c:pt>
                <c:pt idx="524">
                  <c:v>312.91999999999996</c:v>
                </c:pt>
                <c:pt idx="525">
                  <c:v>312.94</c:v>
                </c:pt>
                <c:pt idx="526">
                  <c:v>312.95</c:v>
                </c:pt>
                <c:pt idx="527">
                  <c:v>312.95</c:v>
                </c:pt>
                <c:pt idx="528">
                  <c:v>312.91999999999996</c:v>
                </c:pt>
                <c:pt idx="529">
                  <c:v>312.91999999999996</c:v>
                </c:pt>
                <c:pt idx="530">
                  <c:v>312.95999999999998</c:v>
                </c:pt>
                <c:pt idx="531">
                  <c:v>312.96999999999997</c:v>
                </c:pt>
                <c:pt idx="532">
                  <c:v>312.95</c:v>
                </c:pt>
                <c:pt idx="533">
                  <c:v>312.92999999999995</c:v>
                </c:pt>
                <c:pt idx="534">
                  <c:v>312.92999999999995</c:v>
                </c:pt>
                <c:pt idx="535">
                  <c:v>312.92999999999995</c:v>
                </c:pt>
                <c:pt idx="536">
                  <c:v>312.96999999999997</c:v>
                </c:pt>
                <c:pt idx="537">
                  <c:v>312.96999999999997</c:v>
                </c:pt>
                <c:pt idx="538">
                  <c:v>312.96999999999997</c:v>
                </c:pt>
                <c:pt idx="539">
                  <c:v>312.95999999999998</c:v>
                </c:pt>
                <c:pt idx="540">
                  <c:v>312.94</c:v>
                </c:pt>
                <c:pt idx="541">
                  <c:v>312.92999999999995</c:v>
                </c:pt>
                <c:pt idx="542">
                  <c:v>312.92999999999995</c:v>
                </c:pt>
                <c:pt idx="543">
                  <c:v>312.92999999999995</c:v>
                </c:pt>
                <c:pt idx="544">
                  <c:v>312.92999999999995</c:v>
                </c:pt>
                <c:pt idx="545">
                  <c:v>312.94</c:v>
                </c:pt>
                <c:pt idx="546">
                  <c:v>312.94</c:v>
                </c:pt>
                <c:pt idx="547">
                  <c:v>312.90999999999997</c:v>
                </c:pt>
                <c:pt idx="548">
                  <c:v>312.92999999999995</c:v>
                </c:pt>
                <c:pt idx="549">
                  <c:v>312.97999999999996</c:v>
                </c:pt>
                <c:pt idx="550">
                  <c:v>312.97999999999996</c:v>
                </c:pt>
                <c:pt idx="551">
                  <c:v>312.95999999999998</c:v>
                </c:pt>
                <c:pt idx="552">
                  <c:v>312.95</c:v>
                </c:pt>
                <c:pt idx="553">
                  <c:v>312.92999999999995</c:v>
                </c:pt>
                <c:pt idx="554">
                  <c:v>312.95</c:v>
                </c:pt>
                <c:pt idx="555">
                  <c:v>313</c:v>
                </c:pt>
                <c:pt idx="556">
                  <c:v>313</c:v>
                </c:pt>
                <c:pt idx="557">
                  <c:v>312.97999999999996</c:v>
                </c:pt>
                <c:pt idx="558">
                  <c:v>312.95</c:v>
                </c:pt>
                <c:pt idx="559">
                  <c:v>312.94</c:v>
                </c:pt>
                <c:pt idx="560">
                  <c:v>312.95999999999998</c:v>
                </c:pt>
                <c:pt idx="561">
                  <c:v>312.96999999999997</c:v>
                </c:pt>
                <c:pt idx="562">
                  <c:v>312.95999999999998</c:v>
                </c:pt>
                <c:pt idx="563">
                  <c:v>312.95</c:v>
                </c:pt>
                <c:pt idx="564">
                  <c:v>312.94</c:v>
                </c:pt>
                <c:pt idx="565">
                  <c:v>312.95999999999998</c:v>
                </c:pt>
                <c:pt idx="566">
                  <c:v>312.96999999999997</c:v>
                </c:pt>
                <c:pt idx="567">
                  <c:v>312.96999999999997</c:v>
                </c:pt>
                <c:pt idx="568">
                  <c:v>312.92999999999995</c:v>
                </c:pt>
                <c:pt idx="569">
                  <c:v>312.91999999999996</c:v>
                </c:pt>
                <c:pt idx="570">
                  <c:v>312.92999999999995</c:v>
                </c:pt>
                <c:pt idx="571">
                  <c:v>312.94</c:v>
                </c:pt>
                <c:pt idx="572">
                  <c:v>312.95</c:v>
                </c:pt>
                <c:pt idx="573">
                  <c:v>312.94</c:v>
                </c:pt>
                <c:pt idx="574">
                  <c:v>312.94</c:v>
                </c:pt>
                <c:pt idx="575">
                  <c:v>312.94</c:v>
                </c:pt>
                <c:pt idx="576">
                  <c:v>312.92999999999995</c:v>
                </c:pt>
                <c:pt idx="577">
                  <c:v>312.92999999999995</c:v>
                </c:pt>
                <c:pt idx="578">
                  <c:v>312.92999999999995</c:v>
                </c:pt>
                <c:pt idx="579">
                  <c:v>312.91999999999996</c:v>
                </c:pt>
                <c:pt idx="580">
                  <c:v>312.94</c:v>
                </c:pt>
                <c:pt idx="581">
                  <c:v>312.95999999999998</c:v>
                </c:pt>
                <c:pt idx="582">
                  <c:v>312.95</c:v>
                </c:pt>
                <c:pt idx="583">
                  <c:v>312.92999999999995</c:v>
                </c:pt>
                <c:pt idx="584">
                  <c:v>312.92999999999995</c:v>
                </c:pt>
                <c:pt idx="585">
                  <c:v>312.95</c:v>
                </c:pt>
                <c:pt idx="586">
                  <c:v>312.95999999999998</c:v>
                </c:pt>
                <c:pt idx="587">
                  <c:v>312.95999999999998</c:v>
                </c:pt>
                <c:pt idx="588">
                  <c:v>312.95</c:v>
                </c:pt>
                <c:pt idx="589">
                  <c:v>312.92999999999995</c:v>
                </c:pt>
                <c:pt idx="590">
                  <c:v>312.92999999999995</c:v>
                </c:pt>
                <c:pt idx="591">
                  <c:v>312.94</c:v>
                </c:pt>
                <c:pt idx="592">
                  <c:v>312.92999999999995</c:v>
                </c:pt>
                <c:pt idx="593">
                  <c:v>312.94</c:v>
                </c:pt>
                <c:pt idx="594">
                  <c:v>312.92999999999995</c:v>
                </c:pt>
                <c:pt idx="595">
                  <c:v>312.92999999999995</c:v>
                </c:pt>
                <c:pt idx="596">
                  <c:v>312.92999999999995</c:v>
                </c:pt>
                <c:pt idx="597">
                  <c:v>312.94</c:v>
                </c:pt>
                <c:pt idx="598">
                  <c:v>312.91999999999996</c:v>
                </c:pt>
                <c:pt idx="599">
                  <c:v>312.94</c:v>
                </c:pt>
                <c:pt idx="600">
                  <c:v>312.96999999999997</c:v>
                </c:pt>
                <c:pt idx="601">
                  <c:v>312.96999999999997</c:v>
                </c:pt>
                <c:pt idx="602">
                  <c:v>312.94</c:v>
                </c:pt>
                <c:pt idx="603">
                  <c:v>312.94</c:v>
                </c:pt>
                <c:pt idx="604">
                  <c:v>312.92999999999995</c:v>
                </c:pt>
                <c:pt idx="605">
                  <c:v>312.94</c:v>
                </c:pt>
                <c:pt idx="606">
                  <c:v>312.97999999999996</c:v>
                </c:pt>
                <c:pt idx="607">
                  <c:v>313</c:v>
                </c:pt>
                <c:pt idx="608">
                  <c:v>312.96999999999997</c:v>
                </c:pt>
                <c:pt idx="609">
                  <c:v>312.95</c:v>
                </c:pt>
                <c:pt idx="610">
                  <c:v>312.94</c:v>
                </c:pt>
                <c:pt idx="611">
                  <c:v>312.95</c:v>
                </c:pt>
                <c:pt idx="612">
                  <c:v>312.96999999999997</c:v>
                </c:pt>
                <c:pt idx="613">
                  <c:v>312.96999999999997</c:v>
                </c:pt>
                <c:pt idx="614">
                  <c:v>312.95999999999998</c:v>
                </c:pt>
                <c:pt idx="615">
                  <c:v>312.95</c:v>
                </c:pt>
                <c:pt idx="616">
                  <c:v>312.94</c:v>
                </c:pt>
                <c:pt idx="617">
                  <c:v>312.94</c:v>
                </c:pt>
                <c:pt idx="618">
                  <c:v>312.91999999999996</c:v>
                </c:pt>
                <c:pt idx="619">
                  <c:v>312.95</c:v>
                </c:pt>
                <c:pt idx="620">
                  <c:v>312.99</c:v>
                </c:pt>
                <c:pt idx="621">
                  <c:v>313</c:v>
                </c:pt>
                <c:pt idx="622">
                  <c:v>312.95999999999998</c:v>
                </c:pt>
                <c:pt idx="623">
                  <c:v>312.96999999999997</c:v>
                </c:pt>
                <c:pt idx="624">
                  <c:v>312.99</c:v>
                </c:pt>
                <c:pt idx="625">
                  <c:v>313</c:v>
                </c:pt>
                <c:pt idx="626">
                  <c:v>313</c:v>
                </c:pt>
                <c:pt idx="627">
                  <c:v>312.97999999999996</c:v>
                </c:pt>
                <c:pt idx="628">
                  <c:v>312.95</c:v>
                </c:pt>
                <c:pt idx="629">
                  <c:v>312.95999999999998</c:v>
                </c:pt>
                <c:pt idx="630">
                  <c:v>313</c:v>
                </c:pt>
                <c:pt idx="631">
                  <c:v>313</c:v>
                </c:pt>
                <c:pt idx="632">
                  <c:v>312.99</c:v>
                </c:pt>
                <c:pt idx="633">
                  <c:v>312.95</c:v>
                </c:pt>
                <c:pt idx="634">
                  <c:v>312.95</c:v>
                </c:pt>
                <c:pt idx="635">
                  <c:v>312.92999999999995</c:v>
                </c:pt>
                <c:pt idx="636">
                  <c:v>312.95</c:v>
                </c:pt>
                <c:pt idx="637">
                  <c:v>312.99</c:v>
                </c:pt>
                <c:pt idx="638">
                  <c:v>273.31</c:v>
                </c:pt>
                <c:pt idx="639">
                  <c:v>273.31</c:v>
                </c:pt>
                <c:pt idx="640">
                  <c:v>273.31</c:v>
                </c:pt>
                <c:pt idx="641">
                  <c:v>273.31</c:v>
                </c:pt>
                <c:pt idx="642">
                  <c:v>273.31</c:v>
                </c:pt>
                <c:pt idx="643">
                  <c:v>273.32</c:v>
                </c:pt>
                <c:pt idx="644">
                  <c:v>273.31</c:v>
                </c:pt>
                <c:pt idx="645">
                  <c:v>273.31</c:v>
                </c:pt>
                <c:pt idx="646">
                  <c:v>273.31</c:v>
                </c:pt>
                <c:pt idx="647">
                  <c:v>273.32</c:v>
                </c:pt>
                <c:pt idx="648">
                  <c:v>273.29999999999995</c:v>
                </c:pt>
                <c:pt idx="649">
                  <c:v>273.31</c:v>
                </c:pt>
                <c:pt idx="650">
                  <c:v>273.31</c:v>
                </c:pt>
                <c:pt idx="651">
                  <c:v>273.31</c:v>
                </c:pt>
                <c:pt idx="652">
                  <c:v>273.29999999999995</c:v>
                </c:pt>
                <c:pt idx="653">
                  <c:v>273.29999999999995</c:v>
                </c:pt>
                <c:pt idx="654">
                  <c:v>273.31</c:v>
                </c:pt>
                <c:pt idx="655">
                  <c:v>273.32</c:v>
                </c:pt>
                <c:pt idx="656">
                  <c:v>273.29999999999995</c:v>
                </c:pt>
                <c:pt idx="657">
                  <c:v>273.29999999999995</c:v>
                </c:pt>
                <c:pt idx="658">
                  <c:v>273.29999999999995</c:v>
                </c:pt>
                <c:pt idx="659">
                  <c:v>273.31</c:v>
                </c:pt>
                <c:pt idx="660">
                  <c:v>273.32</c:v>
                </c:pt>
                <c:pt idx="661">
                  <c:v>273.31</c:v>
                </c:pt>
                <c:pt idx="662">
                  <c:v>273.29999999999995</c:v>
                </c:pt>
                <c:pt idx="663">
                  <c:v>273.31</c:v>
                </c:pt>
                <c:pt idx="664">
                  <c:v>273.29999999999995</c:v>
                </c:pt>
                <c:pt idx="665">
                  <c:v>273.31</c:v>
                </c:pt>
                <c:pt idx="666">
                  <c:v>273.29999999999995</c:v>
                </c:pt>
                <c:pt idx="667">
                  <c:v>273.29999999999995</c:v>
                </c:pt>
                <c:pt idx="668">
                  <c:v>273.31</c:v>
                </c:pt>
                <c:pt idx="669">
                  <c:v>273.31</c:v>
                </c:pt>
                <c:pt idx="670">
                  <c:v>273.31</c:v>
                </c:pt>
                <c:pt idx="671">
                  <c:v>273.29999999999995</c:v>
                </c:pt>
                <c:pt idx="672">
                  <c:v>273.31</c:v>
                </c:pt>
                <c:pt idx="673">
                  <c:v>273.29999999999995</c:v>
                </c:pt>
                <c:pt idx="674">
                  <c:v>273.29999999999995</c:v>
                </c:pt>
                <c:pt idx="675">
                  <c:v>273.29999999999995</c:v>
                </c:pt>
                <c:pt idx="676">
                  <c:v>273.29999999999995</c:v>
                </c:pt>
                <c:pt idx="677">
                  <c:v>273.29999999999995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85-40BB-B833-075E7AAB1C70}"/>
            </c:ext>
          </c:extLst>
        </c:ser>
        <c:ser>
          <c:idx val="0"/>
          <c:order val="1"/>
          <c:tx>
            <c:strRef>
              <c:f>Estadísticas!$G$6</c:f>
              <c:strCache>
                <c:ptCount val="1"/>
                <c:pt idx="0">
                  <c:v>To / (K)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noFill/>
                <a:prstDash val="solid"/>
              </a:ln>
              <a:effectLst/>
            </c:spPr>
            <c:trendlineType val="poly"/>
            <c:order val="2"/>
            <c:intercept val="0"/>
            <c:dispRSqr val="0"/>
            <c:dispEq val="0"/>
          </c:trendline>
          <c:xVal>
            <c:numRef>
              <c:f>Estadísticas!$F$7:$F$684</c:f>
              <c:numCache>
                <c:formatCode>0.00</c:formatCode>
                <c:ptCount val="678"/>
                <c:pt idx="0">
                  <c:v>273.13</c:v>
                </c:pt>
                <c:pt idx="1">
                  <c:v>273.13</c:v>
                </c:pt>
                <c:pt idx="2">
                  <c:v>273.13</c:v>
                </c:pt>
                <c:pt idx="3">
                  <c:v>273.13</c:v>
                </c:pt>
                <c:pt idx="4">
                  <c:v>273.13</c:v>
                </c:pt>
                <c:pt idx="5">
                  <c:v>273.13</c:v>
                </c:pt>
                <c:pt idx="6">
                  <c:v>273.14</c:v>
                </c:pt>
                <c:pt idx="7">
                  <c:v>273.13</c:v>
                </c:pt>
                <c:pt idx="8">
                  <c:v>273.13</c:v>
                </c:pt>
                <c:pt idx="9">
                  <c:v>273.13</c:v>
                </c:pt>
                <c:pt idx="10">
                  <c:v>273.13</c:v>
                </c:pt>
                <c:pt idx="11">
                  <c:v>273.13</c:v>
                </c:pt>
                <c:pt idx="12">
                  <c:v>273.13</c:v>
                </c:pt>
                <c:pt idx="13">
                  <c:v>273.13</c:v>
                </c:pt>
                <c:pt idx="14">
                  <c:v>273.14</c:v>
                </c:pt>
                <c:pt idx="15">
                  <c:v>273.13</c:v>
                </c:pt>
                <c:pt idx="16">
                  <c:v>273.13</c:v>
                </c:pt>
                <c:pt idx="17">
                  <c:v>273.13</c:v>
                </c:pt>
                <c:pt idx="18">
                  <c:v>273.13</c:v>
                </c:pt>
                <c:pt idx="19">
                  <c:v>273.14</c:v>
                </c:pt>
                <c:pt idx="20">
                  <c:v>273.13</c:v>
                </c:pt>
                <c:pt idx="21">
                  <c:v>273.13</c:v>
                </c:pt>
                <c:pt idx="22">
                  <c:v>273.13</c:v>
                </c:pt>
                <c:pt idx="23">
                  <c:v>273.13</c:v>
                </c:pt>
                <c:pt idx="24">
                  <c:v>273.13</c:v>
                </c:pt>
                <c:pt idx="25">
                  <c:v>273.14</c:v>
                </c:pt>
                <c:pt idx="26">
                  <c:v>273.13</c:v>
                </c:pt>
                <c:pt idx="27">
                  <c:v>273.13</c:v>
                </c:pt>
                <c:pt idx="28">
                  <c:v>273.13</c:v>
                </c:pt>
                <c:pt idx="29">
                  <c:v>273.14</c:v>
                </c:pt>
                <c:pt idx="30">
                  <c:v>273.13</c:v>
                </c:pt>
                <c:pt idx="31">
                  <c:v>273.13</c:v>
                </c:pt>
                <c:pt idx="32">
                  <c:v>273.13</c:v>
                </c:pt>
                <c:pt idx="33">
                  <c:v>273.13</c:v>
                </c:pt>
                <c:pt idx="34">
                  <c:v>273.14</c:v>
                </c:pt>
                <c:pt idx="35">
                  <c:v>273.13</c:v>
                </c:pt>
                <c:pt idx="36">
                  <c:v>273.13</c:v>
                </c:pt>
                <c:pt idx="37">
                  <c:v>273.13</c:v>
                </c:pt>
                <c:pt idx="38">
                  <c:v>273.13</c:v>
                </c:pt>
                <c:pt idx="39">
                  <c:v>273.14</c:v>
                </c:pt>
                <c:pt idx="40">
                  <c:v>273.14</c:v>
                </c:pt>
                <c:pt idx="41">
                  <c:v>273.14</c:v>
                </c:pt>
                <c:pt idx="42">
                  <c:v>273.13</c:v>
                </c:pt>
                <c:pt idx="43">
                  <c:v>273.13</c:v>
                </c:pt>
                <c:pt idx="44">
                  <c:v>273.13</c:v>
                </c:pt>
                <c:pt idx="45">
                  <c:v>273.14</c:v>
                </c:pt>
                <c:pt idx="46">
                  <c:v>273.13</c:v>
                </c:pt>
                <c:pt idx="47">
                  <c:v>273.13</c:v>
                </c:pt>
                <c:pt idx="48">
                  <c:v>273.13</c:v>
                </c:pt>
                <c:pt idx="49">
                  <c:v>273.14</c:v>
                </c:pt>
                <c:pt idx="50">
                  <c:v>273.14</c:v>
                </c:pt>
                <c:pt idx="51">
                  <c:v>273.14</c:v>
                </c:pt>
                <c:pt idx="52">
                  <c:v>273.13</c:v>
                </c:pt>
                <c:pt idx="53">
                  <c:v>273.13</c:v>
                </c:pt>
                <c:pt idx="54">
                  <c:v>273.13</c:v>
                </c:pt>
                <c:pt idx="55">
                  <c:v>273.14</c:v>
                </c:pt>
                <c:pt idx="56">
                  <c:v>273.14</c:v>
                </c:pt>
                <c:pt idx="57">
                  <c:v>273.13</c:v>
                </c:pt>
                <c:pt idx="58">
                  <c:v>273.13</c:v>
                </c:pt>
                <c:pt idx="59">
                  <c:v>273.13</c:v>
                </c:pt>
                <c:pt idx="60">
                  <c:v>273.13</c:v>
                </c:pt>
                <c:pt idx="61">
                  <c:v>273.13</c:v>
                </c:pt>
                <c:pt idx="62">
                  <c:v>298</c:v>
                </c:pt>
                <c:pt idx="63">
                  <c:v>297.98999999999995</c:v>
                </c:pt>
                <c:pt idx="64">
                  <c:v>297.98999999999995</c:v>
                </c:pt>
                <c:pt idx="65">
                  <c:v>298.01</c:v>
                </c:pt>
                <c:pt idx="66">
                  <c:v>298.01</c:v>
                </c:pt>
                <c:pt idx="67">
                  <c:v>298.01</c:v>
                </c:pt>
                <c:pt idx="68">
                  <c:v>298.01</c:v>
                </c:pt>
                <c:pt idx="69">
                  <c:v>298</c:v>
                </c:pt>
                <c:pt idx="70">
                  <c:v>298.01</c:v>
                </c:pt>
                <c:pt idx="71">
                  <c:v>297.98999999999995</c:v>
                </c:pt>
                <c:pt idx="72">
                  <c:v>297.98999999999995</c:v>
                </c:pt>
                <c:pt idx="73">
                  <c:v>298</c:v>
                </c:pt>
                <c:pt idx="74">
                  <c:v>298.01</c:v>
                </c:pt>
                <c:pt idx="75">
                  <c:v>298</c:v>
                </c:pt>
                <c:pt idx="76">
                  <c:v>298</c:v>
                </c:pt>
                <c:pt idx="77">
                  <c:v>298.01</c:v>
                </c:pt>
                <c:pt idx="78">
                  <c:v>298.01</c:v>
                </c:pt>
                <c:pt idx="79">
                  <c:v>298</c:v>
                </c:pt>
                <c:pt idx="80">
                  <c:v>298.01</c:v>
                </c:pt>
                <c:pt idx="81">
                  <c:v>298</c:v>
                </c:pt>
                <c:pt idx="82">
                  <c:v>298</c:v>
                </c:pt>
                <c:pt idx="83">
                  <c:v>297.94</c:v>
                </c:pt>
                <c:pt idx="84">
                  <c:v>297.94</c:v>
                </c:pt>
                <c:pt idx="85">
                  <c:v>297.94</c:v>
                </c:pt>
                <c:pt idx="86">
                  <c:v>297.94</c:v>
                </c:pt>
                <c:pt idx="87">
                  <c:v>297.94</c:v>
                </c:pt>
                <c:pt idx="88">
                  <c:v>297.94</c:v>
                </c:pt>
                <c:pt idx="89">
                  <c:v>297.94</c:v>
                </c:pt>
                <c:pt idx="90">
                  <c:v>297.94</c:v>
                </c:pt>
                <c:pt idx="91">
                  <c:v>297.94</c:v>
                </c:pt>
                <c:pt idx="92">
                  <c:v>297.94</c:v>
                </c:pt>
                <c:pt idx="93">
                  <c:v>297.92999999999995</c:v>
                </c:pt>
                <c:pt idx="94">
                  <c:v>297.94</c:v>
                </c:pt>
                <c:pt idx="95">
                  <c:v>297.92999999999995</c:v>
                </c:pt>
                <c:pt idx="96">
                  <c:v>297.92999999999995</c:v>
                </c:pt>
                <c:pt idx="97">
                  <c:v>297.92999999999995</c:v>
                </c:pt>
                <c:pt idx="98">
                  <c:v>297.92999999999995</c:v>
                </c:pt>
                <c:pt idx="99">
                  <c:v>297.94</c:v>
                </c:pt>
                <c:pt idx="100">
                  <c:v>297.94</c:v>
                </c:pt>
                <c:pt idx="101">
                  <c:v>297.92999999999995</c:v>
                </c:pt>
                <c:pt idx="102">
                  <c:v>297.94</c:v>
                </c:pt>
                <c:pt idx="103">
                  <c:v>297.94</c:v>
                </c:pt>
                <c:pt idx="104">
                  <c:v>297.94</c:v>
                </c:pt>
                <c:pt idx="105">
                  <c:v>297.92999999999995</c:v>
                </c:pt>
                <c:pt idx="106">
                  <c:v>297.92999999999995</c:v>
                </c:pt>
                <c:pt idx="107">
                  <c:v>297.94</c:v>
                </c:pt>
                <c:pt idx="108">
                  <c:v>297.94</c:v>
                </c:pt>
                <c:pt idx="109">
                  <c:v>297.94</c:v>
                </c:pt>
                <c:pt idx="110">
                  <c:v>297.92999999999995</c:v>
                </c:pt>
                <c:pt idx="111">
                  <c:v>297.92999999999995</c:v>
                </c:pt>
                <c:pt idx="112">
                  <c:v>297.92999999999995</c:v>
                </c:pt>
                <c:pt idx="113">
                  <c:v>297.92999999999995</c:v>
                </c:pt>
                <c:pt idx="114">
                  <c:v>297.94</c:v>
                </c:pt>
                <c:pt idx="115">
                  <c:v>297.92999999999995</c:v>
                </c:pt>
                <c:pt idx="116">
                  <c:v>297.92999999999995</c:v>
                </c:pt>
                <c:pt idx="117">
                  <c:v>297.92999999999995</c:v>
                </c:pt>
                <c:pt idx="118">
                  <c:v>297.94</c:v>
                </c:pt>
                <c:pt idx="119">
                  <c:v>297.92999999999995</c:v>
                </c:pt>
                <c:pt idx="120">
                  <c:v>307.83999999999997</c:v>
                </c:pt>
                <c:pt idx="121">
                  <c:v>307.83999999999997</c:v>
                </c:pt>
                <c:pt idx="122">
                  <c:v>307.83999999999997</c:v>
                </c:pt>
                <c:pt idx="123">
                  <c:v>307.83999999999997</c:v>
                </c:pt>
                <c:pt idx="124">
                  <c:v>307.83999999999997</c:v>
                </c:pt>
                <c:pt idx="125">
                  <c:v>307.83999999999997</c:v>
                </c:pt>
                <c:pt idx="126">
                  <c:v>307.83999999999997</c:v>
                </c:pt>
                <c:pt idx="127">
                  <c:v>307.83999999999997</c:v>
                </c:pt>
                <c:pt idx="128">
                  <c:v>307.83999999999997</c:v>
                </c:pt>
                <c:pt idx="129">
                  <c:v>307.83999999999997</c:v>
                </c:pt>
                <c:pt idx="130">
                  <c:v>307.83999999999997</c:v>
                </c:pt>
                <c:pt idx="131">
                  <c:v>307.83999999999997</c:v>
                </c:pt>
                <c:pt idx="132">
                  <c:v>307.84999999999997</c:v>
                </c:pt>
                <c:pt idx="133">
                  <c:v>307.83999999999997</c:v>
                </c:pt>
                <c:pt idx="134">
                  <c:v>307.83999999999997</c:v>
                </c:pt>
                <c:pt idx="135">
                  <c:v>307.83999999999997</c:v>
                </c:pt>
                <c:pt idx="136">
                  <c:v>307.83999999999997</c:v>
                </c:pt>
                <c:pt idx="137">
                  <c:v>307.83999999999997</c:v>
                </c:pt>
                <c:pt idx="138">
                  <c:v>307.83999999999997</c:v>
                </c:pt>
                <c:pt idx="139">
                  <c:v>307.83999999999997</c:v>
                </c:pt>
                <c:pt idx="140">
                  <c:v>307.83999999999997</c:v>
                </c:pt>
                <c:pt idx="141">
                  <c:v>307.83999999999997</c:v>
                </c:pt>
                <c:pt idx="142">
                  <c:v>307.83999999999997</c:v>
                </c:pt>
                <c:pt idx="143">
                  <c:v>307.83999999999997</c:v>
                </c:pt>
                <c:pt idx="144">
                  <c:v>307.83999999999997</c:v>
                </c:pt>
                <c:pt idx="145">
                  <c:v>307.83999999999997</c:v>
                </c:pt>
                <c:pt idx="146">
                  <c:v>307.83999999999997</c:v>
                </c:pt>
                <c:pt idx="147">
                  <c:v>307.83999999999997</c:v>
                </c:pt>
                <c:pt idx="148">
                  <c:v>307.84999999999997</c:v>
                </c:pt>
                <c:pt idx="149">
                  <c:v>307.83999999999997</c:v>
                </c:pt>
                <c:pt idx="150">
                  <c:v>307.83999999999997</c:v>
                </c:pt>
                <c:pt idx="151">
                  <c:v>307.84999999999997</c:v>
                </c:pt>
                <c:pt idx="152">
                  <c:v>307.84999999999997</c:v>
                </c:pt>
                <c:pt idx="153">
                  <c:v>307.83999999999997</c:v>
                </c:pt>
                <c:pt idx="154">
                  <c:v>307.83999999999997</c:v>
                </c:pt>
                <c:pt idx="155">
                  <c:v>307.84999999999997</c:v>
                </c:pt>
                <c:pt idx="156">
                  <c:v>307.84999999999997</c:v>
                </c:pt>
                <c:pt idx="157">
                  <c:v>307.84999999999997</c:v>
                </c:pt>
                <c:pt idx="158">
                  <c:v>307.83999999999997</c:v>
                </c:pt>
                <c:pt idx="159">
                  <c:v>307.83999999999997</c:v>
                </c:pt>
                <c:pt idx="160">
                  <c:v>307.83999999999997</c:v>
                </c:pt>
                <c:pt idx="161">
                  <c:v>307.83999999999997</c:v>
                </c:pt>
                <c:pt idx="162">
                  <c:v>307.83999999999997</c:v>
                </c:pt>
                <c:pt idx="163">
                  <c:v>307.83999999999997</c:v>
                </c:pt>
                <c:pt idx="164">
                  <c:v>307.83999999999997</c:v>
                </c:pt>
                <c:pt idx="165">
                  <c:v>307.83999999999997</c:v>
                </c:pt>
                <c:pt idx="166">
                  <c:v>307.83999999999997</c:v>
                </c:pt>
                <c:pt idx="167">
                  <c:v>307.84999999999997</c:v>
                </c:pt>
                <c:pt idx="168">
                  <c:v>307.83999999999997</c:v>
                </c:pt>
                <c:pt idx="169">
                  <c:v>307.83999999999997</c:v>
                </c:pt>
                <c:pt idx="170">
                  <c:v>307.83999999999997</c:v>
                </c:pt>
                <c:pt idx="171">
                  <c:v>307.83999999999997</c:v>
                </c:pt>
                <c:pt idx="172">
                  <c:v>307.84999999999997</c:v>
                </c:pt>
                <c:pt idx="173">
                  <c:v>307.83999999999997</c:v>
                </c:pt>
                <c:pt idx="174">
                  <c:v>307.83999999999997</c:v>
                </c:pt>
                <c:pt idx="175">
                  <c:v>307.83999999999997</c:v>
                </c:pt>
                <c:pt idx="176">
                  <c:v>307.83999999999997</c:v>
                </c:pt>
                <c:pt idx="177">
                  <c:v>307.83999999999997</c:v>
                </c:pt>
                <c:pt idx="178">
                  <c:v>307.84999999999997</c:v>
                </c:pt>
                <c:pt idx="179">
                  <c:v>307.83999999999997</c:v>
                </c:pt>
                <c:pt idx="180">
                  <c:v>307.83</c:v>
                </c:pt>
                <c:pt idx="181">
                  <c:v>307.83999999999997</c:v>
                </c:pt>
                <c:pt idx="182">
                  <c:v>307.83999999999997</c:v>
                </c:pt>
                <c:pt idx="183">
                  <c:v>307.83999999999997</c:v>
                </c:pt>
                <c:pt idx="184">
                  <c:v>307.83999999999997</c:v>
                </c:pt>
                <c:pt idx="185">
                  <c:v>307.84999999999997</c:v>
                </c:pt>
                <c:pt idx="186">
                  <c:v>307.83999999999997</c:v>
                </c:pt>
                <c:pt idx="187">
                  <c:v>307.83999999999997</c:v>
                </c:pt>
                <c:pt idx="188">
                  <c:v>307.83999999999997</c:v>
                </c:pt>
                <c:pt idx="189">
                  <c:v>307.83999999999997</c:v>
                </c:pt>
                <c:pt idx="190">
                  <c:v>307.83999999999997</c:v>
                </c:pt>
                <c:pt idx="191">
                  <c:v>307.83999999999997</c:v>
                </c:pt>
                <c:pt idx="192">
                  <c:v>307.83999999999997</c:v>
                </c:pt>
                <c:pt idx="193">
                  <c:v>307.83999999999997</c:v>
                </c:pt>
                <c:pt idx="194">
                  <c:v>307.83999999999997</c:v>
                </c:pt>
                <c:pt idx="195">
                  <c:v>307.83999999999997</c:v>
                </c:pt>
                <c:pt idx="196">
                  <c:v>307.83999999999997</c:v>
                </c:pt>
                <c:pt idx="197">
                  <c:v>307.84999999999997</c:v>
                </c:pt>
                <c:pt idx="198">
                  <c:v>307.84999999999997</c:v>
                </c:pt>
                <c:pt idx="199">
                  <c:v>307.83999999999997</c:v>
                </c:pt>
                <c:pt idx="200">
                  <c:v>307.83</c:v>
                </c:pt>
                <c:pt idx="201">
                  <c:v>307.83999999999997</c:v>
                </c:pt>
                <c:pt idx="202">
                  <c:v>307.83999999999997</c:v>
                </c:pt>
                <c:pt idx="203">
                  <c:v>307.83999999999997</c:v>
                </c:pt>
                <c:pt idx="204">
                  <c:v>307.83999999999997</c:v>
                </c:pt>
                <c:pt idx="205">
                  <c:v>307.83999999999997</c:v>
                </c:pt>
                <c:pt idx="206">
                  <c:v>307.83999999999997</c:v>
                </c:pt>
                <c:pt idx="207">
                  <c:v>307.83999999999997</c:v>
                </c:pt>
                <c:pt idx="208">
                  <c:v>307.83999999999997</c:v>
                </c:pt>
                <c:pt idx="209">
                  <c:v>307.83999999999997</c:v>
                </c:pt>
                <c:pt idx="210">
                  <c:v>307.83999999999997</c:v>
                </c:pt>
                <c:pt idx="211">
                  <c:v>307.83</c:v>
                </c:pt>
                <c:pt idx="212">
                  <c:v>307.83999999999997</c:v>
                </c:pt>
                <c:pt idx="213">
                  <c:v>307.83999999999997</c:v>
                </c:pt>
                <c:pt idx="214">
                  <c:v>307.83999999999997</c:v>
                </c:pt>
                <c:pt idx="215">
                  <c:v>307.83</c:v>
                </c:pt>
                <c:pt idx="216">
                  <c:v>307.83999999999997</c:v>
                </c:pt>
                <c:pt idx="217">
                  <c:v>307.83999999999997</c:v>
                </c:pt>
                <c:pt idx="218">
                  <c:v>307.83999999999997</c:v>
                </c:pt>
                <c:pt idx="219">
                  <c:v>307.83999999999997</c:v>
                </c:pt>
                <c:pt idx="220">
                  <c:v>307.83999999999997</c:v>
                </c:pt>
                <c:pt idx="221">
                  <c:v>307.83999999999997</c:v>
                </c:pt>
                <c:pt idx="222">
                  <c:v>307.83999999999997</c:v>
                </c:pt>
                <c:pt idx="223">
                  <c:v>307.83999999999997</c:v>
                </c:pt>
                <c:pt idx="224">
                  <c:v>307.83999999999997</c:v>
                </c:pt>
                <c:pt idx="225">
                  <c:v>307.83999999999997</c:v>
                </c:pt>
                <c:pt idx="226">
                  <c:v>307.83</c:v>
                </c:pt>
                <c:pt idx="227">
                  <c:v>307.83999999999997</c:v>
                </c:pt>
                <c:pt idx="228">
                  <c:v>307.83999999999997</c:v>
                </c:pt>
                <c:pt idx="229">
                  <c:v>307.83999999999997</c:v>
                </c:pt>
                <c:pt idx="230">
                  <c:v>307.83999999999997</c:v>
                </c:pt>
                <c:pt idx="231">
                  <c:v>307.83999999999997</c:v>
                </c:pt>
                <c:pt idx="232">
                  <c:v>307.83999999999997</c:v>
                </c:pt>
                <c:pt idx="233">
                  <c:v>307.83999999999997</c:v>
                </c:pt>
                <c:pt idx="234">
                  <c:v>307.83999999999997</c:v>
                </c:pt>
                <c:pt idx="235">
                  <c:v>307.83</c:v>
                </c:pt>
                <c:pt idx="236">
                  <c:v>307.83</c:v>
                </c:pt>
                <c:pt idx="237">
                  <c:v>307.83999999999997</c:v>
                </c:pt>
                <c:pt idx="238">
                  <c:v>307.83999999999997</c:v>
                </c:pt>
                <c:pt idx="239">
                  <c:v>307.83999999999997</c:v>
                </c:pt>
                <c:pt idx="240">
                  <c:v>307.83</c:v>
                </c:pt>
                <c:pt idx="241">
                  <c:v>307.83999999999997</c:v>
                </c:pt>
                <c:pt idx="242">
                  <c:v>307.83999999999997</c:v>
                </c:pt>
                <c:pt idx="243">
                  <c:v>307.83999999999997</c:v>
                </c:pt>
                <c:pt idx="244">
                  <c:v>283.23999999999995</c:v>
                </c:pt>
                <c:pt idx="245">
                  <c:v>283.23999999999995</c:v>
                </c:pt>
                <c:pt idx="246">
                  <c:v>283.23999999999995</c:v>
                </c:pt>
                <c:pt idx="247">
                  <c:v>283.23999999999995</c:v>
                </c:pt>
                <c:pt idx="248">
                  <c:v>283.23999999999995</c:v>
                </c:pt>
                <c:pt idx="249">
                  <c:v>283.23999999999995</c:v>
                </c:pt>
                <c:pt idx="250">
                  <c:v>283.23999999999995</c:v>
                </c:pt>
                <c:pt idx="251">
                  <c:v>283.22999999999996</c:v>
                </c:pt>
                <c:pt idx="252">
                  <c:v>283.22999999999996</c:v>
                </c:pt>
                <c:pt idx="253">
                  <c:v>283.22999999999996</c:v>
                </c:pt>
                <c:pt idx="254">
                  <c:v>283.22999999999996</c:v>
                </c:pt>
                <c:pt idx="255">
                  <c:v>283.23999999999995</c:v>
                </c:pt>
                <c:pt idx="256">
                  <c:v>283.21999999999997</c:v>
                </c:pt>
                <c:pt idx="257">
                  <c:v>283.22999999999996</c:v>
                </c:pt>
                <c:pt idx="258">
                  <c:v>283.22999999999996</c:v>
                </c:pt>
                <c:pt idx="259">
                  <c:v>283.22999999999996</c:v>
                </c:pt>
                <c:pt idx="260">
                  <c:v>283.23999999999995</c:v>
                </c:pt>
                <c:pt idx="261">
                  <c:v>283.23999999999995</c:v>
                </c:pt>
                <c:pt idx="262">
                  <c:v>283.23999999999995</c:v>
                </c:pt>
                <c:pt idx="263">
                  <c:v>283.23999999999995</c:v>
                </c:pt>
                <c:pt idx="264">
                  <c:v>283.22999999999996</c:v>
                </c:pt>
                <c:pt idx="265">
                  <c:v>283.22999999999996</c:v>
                </c:pt>
                <c:pt idx="266">
                  <c:v>283.22999999999996</c:v>
                </c:pt>
                <c:pt idx="267">
                  <c:v>283.22999999999996</c:v>
                </c:pt>
                <c:pt idx="268">
                  <c:v>283.22999999999996</c:v>
                </c:pt>
                <c:pt idx="269">
                  <c:v>283.22999999999996</c:v>
                </c:pt>
                <c:pt idx="270">
                  <c:v>283.22999999999996</c:v>
                </c:pt>
                <c:pt idx="271">
                  <c:v>283.21999999999997</c:v>
                </c:pt>
                <c:pt idx="272">
                  <c:v>283.22999999999996</c:v>
                </c:pt>
                <c:pt idx="273">
                  <c:v>283.21999999999997</c:v>
                </c:pt>
                <c:pt idx="274">
                  <c:v>283.23999999999995</c:v>
                </c:pt>
                <c:pt idx="275">
                  <c:v>283.22999999999996</c:v>
                </c:pt>
                <c:pt idx="276">
                  <c:v>283.22999999999996</c:v>
                </c:pt>
                <c:pt idx="277">
                  <c:v>288.28999999999996</c:v>
                </c:pt>
                <c:pt idx="278">
                  <c:v>288.26</c:v>
                </c:pt>
                <c:pt idx="279">
                  <c:v>288.27</c:v>
                </c:pt>
                <c:pt idx="280">
                  <c:v>288.26</c:v>
                </c:pt>
                <c:pt idx="281">
                  <c:v>288.29999999999995</c:v>
                </c:pt>
                <c:pt idx="282">
                  <c:v>288.31</c:v>
                </c:pt>
                <c:pt idx="283">
                  <c:v>288.29999999999995</c:v>
                </c:pt>
                <c:pt idx="284">
                  <c:v>288.29999999999995</c:v>
                </c:pt>
                <c:pt idx="285">
                  <c:v>288.27</c:v>
                </c:pt>
                <c:pt idx="286">
                  <c:v>288.28999999999996</c:v>
                </c:pt>
                <c:pt idx="287">
                  <c:v>288.28999999999996</c:v>
                </c:pt>
                <c:pt idx="288">
                  <c:v>288.27999999999997</c:v>
                </c:pt>
                <c:pt idx="289">
                  <c:v>288.28999999999996</c:v>
                </c:pt>
                <c:pt idx="290">
                  <c:v>288.27</c:v>
                </c:pt>
                <c:pt idx="291">
                  <c:v>288.31</c:v>
                </c:pt>
                <c:pt idx="292">
                  <c:v>288.29999999999995</c:v>
                </c:pt>
                <c:pt idx="293">
                  <c:v>288.28999999999996</c:v>
                </c:pt>
                <c:pt idx="294">
                  <c:v>288.27999999999997</c:v>
                </c:pt>
                <c:pt idx="295">
                  <c:v>288.23999999999995</c:v>
                </c:pt>
                <c:pt idx="296">
                  <c:v>288.27</c:v>
                </c:pt>
                <c:pt idx="297">
                  <c:v>288.26</c:v>
                </c:pt>
                <c:pt idx="298">
                  <c:v>288.31</c:v>
                </c:pt>
                <c:pt idx="299">
                  <c:v>288.27999999999997</c:v>
                </c:pt>
                <c:pt idx="300">
                  <c:v>288.29999999999995</c:v>
                </c:pt>
                <c:pt idx="301">
                  <c:v>288.32</c:v>
                </c:pt>
                <c:pt idx="302">
                  <c:v>288.26</c:v>
                </c:pt>
                <c:pt idx="303">
                  <c:v>288.28999999999996</c:v>
                </c:pt>
                <c:pt idx="304">
                  <c:v>288.28999999999996</c:v>
                </c:pt>
                <c:pt idx="305">
                  <c:v>288.28999999999996</c:v>
                </c:pt>
                <c:pt idx="306">
                  <c:v>288.28999999999996</c:v>
                </c:pt>
                <c:pt idx="307">
                  <c:v>288.27</c:v>
                </c:pt>
                <c:pt idx="308">
                  <c:v>288.27999999999997</c:v>
                </c:pt>
                <c:pt idx="309">
                  <c:v>288.29999999999995</c:v>
                </c:pt>
                <c:pt idx="310">
                  <c:v>288.29999999999995</c:v>
                </c:pt>
                <c:pt idx="311">
                  <c:v>288.28999999999996</c:v>
                </c:pt>
                <c:pt idx="312">
                  <c:v>288.26</c:v>
                </c:pt>
                <c:pt idx="313">
                  <c:v>288.27999999999997</c:v>
                </c:pt>
                <c:pt idx="314">
                  <c:v>288.27999999999997</c:v>
                </c:pt>
                <c:pt idx="315">
                  <c:v>288.28999999999996</c:v>
                </c:pt>
                <c:pt idx="316">
                  <c:v>288.26</c:v>
                </c:pt>
                <c:pt idx="317">
                  <c:v>288.27</c:v>
                </c:pt>
                <c:pt idx="318">
                  <c:v>288.28999999999996</c:v>
                </c:pt>
                <c:pt idx="319">
                  <c:v>288.27</c:v>
                </c:pt>
                <c:pt idx="320">
                  <c:v>288.28999999999996</c:v>
                </c:pt>
                <c:pt idx="321">
                  <c:v>288.27</c:v>
                </c:pt>
                <c:pt idx="322">
                  <c:v>288.29999999999995</c:v>
                </c:pt>
                <c:pt idx="323">
                  <c:v>288.27999999999997</c:v>
                </c:pt>
                <c:pt idx="324">
                  <c:v>288.32</c:v>
                </c:pt>
                <c:pt idx="325">
                  <c:v>288.28999999999996</c:v>
                </c:pt>
                <c:pt idx="326">
                  <c:v>288.31</c:v>
                </c:pt>
                <c:pt idx="327">
                  <c:v>288.27999999999997</c:v>
                </c:pt>
                <c:pt idx="328">
                  <c:v>288.29999999999995</c:v>
                </c:pt>
                <c:pt idx="329">
                  <c:v>288.27999999999997</c:v>
                </c:pt>
                <c:pt idx="330">
                  <c:v>288.31</c:v>
                </c:pt>
                <c:pt idx="331">
                  <c:v>288.29999999999995</c:v>
                </c:pt>
                <c:pt idx="332">
                  <c:v>288.31</c:v>
                </c:pt>
                <c:pt idx="333">
                  <c:v>288.28999999999996</c:v>
                </c:pt>
                <c:pt idx="334">
                  <c:v>288.29999999999995</c:v>
                </c:pt>
                <c:pt idx="335">
                  <c:v>288.29999999999995</c:v>
                </c:pt>
                <c:pt idx="336">
                  <c:v>288.28999999999996</c:v>
                </c:pt>
                <c:pt idx="337">
                  <c:v>288.29999999999995</c:v>
                </c:pt>
                <c:pt idx="338">
                  <c:v>288.26</c:v>
                </c:pt>
                <c:pt idx="339">
                  <c:v>288.29999999999995</c:v>
                </c:pt>
                <c:pt idx="340">
                  <c:v>288.29999999999995</c:v>
                </c:pt>
                <c:pt idx="341">
                  <c:v>288.29999999999995</c:v>
                </c:pt>
                <c:pt idx="342">
                  <c:v>288.26</c:v>
                </c:pt>
                <c:pt idx="343">
                  <c:v>288.28999999999996</c:v>
                </c:pt>
                <c:pt idx="344">
                  <c:v>288.28999999999996</c:v>
                </c:pt>
                <c:pt idx="345">
                  <c:v>288.28999999999996</c:v>
                </c:pt>
                <c:pt idx="346">
                  <c:v>288.31</c:v>
                </c:pt>
                <c:pt idx="347">
                  <c:v>288.27</c:v>
                </c:pt>
                <c:pt idx="348">
                  <c:v>288.28999999999996</c:v>
                </c:pt>
                <c:pt idx="349">
                  <c:v>288.29999999999995</c:v>
                </c:pt>
                <c:pt idx="350">
                  <c:v>288.32</c:v>
                </c:pt>
                <c:pt idx="351">
                  <c:v>288.28999999999996</c:v>
                </c:pt>
                <c:pt idx="352">
                  <c:v>288.28999999999996</c:v>
                </c:pt>
                <c:pt idx="353">
                  <c:v>288.29999999999995</c:v>
                </c:pt>
                <c:pt idx="354">
                  <c:v>288.27999999999997</c:v>
                </c:pt>
                <c:pt idx="355">
                  <c:v>288.28999999999996</c:v>
                </c:pt>
                <c:pt idx="356">
                  <c:v>288.26</c:v>
                </c:pt>
                <c:pt idx="357">
                  <c:v>288.29999999999995</c:v>
                </c:pt>
                <c:pt idx="358">
                  <c:v>288.27999999999997</c:v>
                </c:pt>
                <c:pt idx="359">
                  <c:v>288.31</c:v>
                </c:pt>
                <c:pt idx="360">
                  <c:v>288.32</c:v>
                </c:pt>
                <c:pt idx="361">
                  <c:v>288.28999999999996</c:v>
                </c:pt>
                <c:pt idx="362">
                  <c:v>288.27999999999997</c:v>
                </c:pt>
                <c:pt idx="363">
                  <c:v>288.27</c:v>
                </c:pt>
                <c:pt idx="364">
                  <c:v>288.28999999999996</c:v>
                </c:pt>
                <c:pt idx="365">
                  <c:v>288.28999999999996</c:v>
                </c:pt>
                <c:pt idx="366">
                  <c:v>288.26</c:v>
                </c:pt>
                <c:pt idx="367">
                  <c:v>288.27999999999997</c:v>
                </c:pt>
                <c:pt idx="368">
                  <c:v>288.23999999999995</c:v>
                </c:pt>
                <c:pt idx="369">
                  <c:v>288.29999999999995</c:v>
                </c:pt>
                <c:pt idx="370">
                  <c:v>288.27999999999997</c:v>
                </c:pt>
                <c:pt idx="371">
                  <c:v>288.29999999999995</c:v>
                </c:pt>
                <c:pt idx="372">
                  <c:v>288.27999999999997</c:v>
                </c:pt>
                <c:pt idx="373">
                  <c:v>288.29999999999995</c:v>
                </c:pt>
                <c:pt idx="374">
                  <c:v>288.29999999999995</c:v>
                </c:pt>
                <c:pt idx="375">
                  <c:v>288.28999999999996</c:v>
                </c:pt>
                <c:pt idx="376">
                  <c:v>288.28999999999996</c:v>
                </c:pt>
                <c:pt idx="377">
                  <c:v>288.27</c:v>
                </c:pt>
                <c:pt idx="378">
                  <c:v>288.27999999999997</c:v>
                </c:pt>
                <c:pt idx="379">
                  <c:v>288.26</c:v>
                </c:pt>
                <c:pt idx="380">
                  <c:v>288.27</c:v>
                </c:pt>
                <c:pt idx="381">
                  <c:v>288.27</c:v>
                </c:pt>
                <c:pt idx="382">
                  <c:v>288.28999999999996</c:v>
                </c:pt>
                <c:pt idx="383">
                  <c:v>288.27999999999997</c:v>
                </c:pt>
                <c:pt idx="384">
                  <c:v>288.27</c:v>
                </c:pt>
                <c:pt idx="385">
                  <c:v>288.26</c:v>
                </c:pt>
                <c:pt idx="386">
                  <c:v>288.26</c:v>
                </c:pt>
                <c:pt idx="387">
                  <c:v>288.27</c:v>
                </c:pt>
                <c:pt idx="388">
                  <c:v>288.27</c:v>
                </c:pt>
                <c:pt idx="389">
                  <c:v>288.25</c:v>
                </c:pt>
                <c:pt idx="390">
                  <c:v>288.25</c:v>
                </c:pt>
                <c:pt idx="391">
                  <c:v>288.27</c:v>
                </c:pt>
                <c:pt idx="392">
                  <c:v>288.29999999999995</c:v>
                </c:pt>
                <c:pt idx="393">
                  <c:v>288.27</c:v>
                </c:pt>
                <c:pt idx="394">
                  <c:v>288.27999999999997</c:v>
                </c:pt>
                <c:pt idx="395">
                  <c:v>288.27</c:v>
                </c:pt>
                <c:pt idx="396">
                  <c:v>288.28999999999996</c:v>
                </c:pt>
                <c:pt idx="397">
                  <c:v>288.26</c:v>
                </c:pt>
                <c:pt idx="398">
                  <c:v>288.27</c:v>
                </c:pt>
                <c:pt idx="399">
                  <c:v>288.26</c:v>
                </c:pt>
                <c:pt idx="400">
                  <c:v>288.27999999999997</c:v>
                </c:pt>
                <c:pt idx="401">
                  <c:v>288.28999999999996</c:v>
                </c:pt>
                <c:pt idx="402">
                  <c:v>288.26</c:v>
                </c:pt>
                <c:pt idx="403">
                  <c:v>288.27999999999997</c:v>
                </c:pt>
                <c:pt idx="404">
                  <c:v>288.26</c:v>
                </c:pt>
                <c:pt idx="405">
                  <c:v>288.29999999999995</c:v>
                </c:pt>
                <c:pt idx="406">
                  <c:v>288.29999999999995</c:v>
                </c:pt>
                <c:pt idx="407">
                  <c:v>288.28999999999996</c:v>
                </c:pt>
                <c:pt idx="408">
                  <c:v>288.28999999999996</c:v>
                </c:pt>
                <c:pt idx="409">
                  <c:v>288.27</c:v>
                </c:pt>
                <c:pt idx="410">
                  <c:v>288.27999999999997</c:v>
                </c:pt>
                <c:pt idx="411">
                  <c:v>288.27</c:v>
                </c:pt>
                <c:pt idx="412">
                  <c:v>288.29999999999995</c:v>
                </c:pt>
                <c:pt idx="413">
                  <c:v>288.27999999999997</c:v>
                </c:pt>
                <c:pt idx="414">
                  <c:v>288.28999999999996</c:v>
                </c:pt>
                <c:pt idx="415">
                  <c:v>288.27999999999997</c:v>
                </c:pt>
                <c:pt idx="416">
                  <c:v>288.28999999999996</c:v>
                </c:pt>
                <c:pt idx="417">
                  <c:v>288.27999999999997</c:v>
                </c:pt>
                <c:pt idx="418">
                  <c:v>288.26</c:v>
                </c:pt>
                <c:pt idx="419">
                  <c:v>288.27999999999997</c:v>
                </c:pt>
                <c:pt idx="420">
                  <c:v>288.27</c:v>
                </c:pt>
                <c:pt idx="421">
                  <c:v>288.29999999999995</c:v>
                </c:pt>
                <c:pt idx="422">
                  <c:v>288.27999999999997</c:v>
                </c:pt>
                <c:pt idx="423">
                  <c:v>288.27999999999997</c:v>
                </c:pt>
                <c:pt idx="424">
                  <c:v>288.27999999999997</c:v>
                </c:pt>
                <c:pt idx="425">
                  <c:v>288.25</c:v>
                </c:pt>
                <c:pt idx="426">
                  <c:v>288.27999999999997</c:v>
                </c:pt>
                <c:pt idx="427">
                  <c:v>288.26</c:v>
                </c:pt>
                <c:pt idx="428">
                  <c:v>288.28999999999996</c:v>
                </c:pt>
                <c:pt idx="429">
                  <c:v>288.27999999999997</c:v>
                </c:pt>
                <c:pt idx="430">
                  <c:v>288.28999999999996</c:v>
                </c:pt>
                <c:pt idx="431">
                  <c:v>288.27999999999997</c:v>
                </c:pt>
                <c:pt idx="432">
                  <c:v>288.28999999999996</c:v>
                </c:pt>
                <c:pt idx="433">
                  <c:v>288.27999999999997</c:v>
                </c:pt>
                <c:pt idx="434">
                  <c:v>288.28999999999996</c:v>
                </c:pt>
                <c:pt idx="435">
                  <c:v>288.29999999999995</c:v>
                </c:pt>
                <c:pt idx="436">
                  <c:v>288.29999999999995</c:v>
                </c:pt>
                <c:pt idx="437">
                  <c:v>298.31</c:v>
                </c:pt>
                <c:pt idx="438">
                  <c:v>298.29999999999995</c:v>
                </c:pt>
                <c:pt idx="439">
                  <c:v>298.28999999999996</c:v>
                </c:pt>
                <c:pt idx="440">
                  <c:v>298.29999999999995</c:v>
                </c:pt>
                <c:pt idx="441">
                  <c:v>298.31</c:v>
                </c:pt>
                <c:pt idx="442">
                  <c:v>298.31</c:v>
                </c:pt>
                <c:pt idx="443">
                  <c:v>298.29999999999995</c:v>
                </c:pt>
                <c:pt idx="444">
                  <c:v>298.31</c:v>
                </c:pt>
                <c:pt idx="445">
                  <c:v>298.31</c:v>
                </c:pt>
                <c:pt idx="446">
                  <c:v>298.29999999999995</c:v>
                </c:pt>
                <c:pt idx="447">
                  <c:v>298.29999999999995</c:v>
                </c:pt>
                <c:pt idx="448">
                  <c:v>298.29999999999995</c:v>
                </c:pt>
                <c:pt idx="449">
                  <c:v>298.29999999999995</c:v>
                </c:pt>
                <c:pt idx="450">
                  <c:v>298.28999999999996</c:v>
                </c:pt>
                <c:pt idx="451">
                  <c:v>298.31</c:v>
                </c:pt>
                <c:pt idx="452">
                  <c:v>298.28999999999996</c:v>
                </c:pt>
                <c:pt idx="453">
                  <c:v>298.29999999999995</c:v>
                </c:pt>
                <c:pt idx="454">
                  <c:v>298.31</c:v>
                </c:pt>
                <c:pt idx="455">
                  <c:v>298.31</c:v>
                </c:pt>
                <c:pt idx="456">
                  <c:v>298.28999999999996</c:v>
                </c:pt>
                <c:pt idx="457">
                  <c:v>298.31</c:v>
                </c:pt>
                <c:pt idx="458">
                  <c:v>298.29999999999995</c:v>
                </c:pt>
                <c:pt idx="459">
                  <c:v>298.31</c:v>
                </c:pt>
                <c:pt idx="460">
                  <c:v>298.29999999999995</c:v>
                </c:pt>
                <c:pt idx="461">
                  <c:v>298.31</c:v>
                </c:pt>
                <c:pt idx="462">
                  <c:v>298.32</c:v>
                </c:pt>
                <c:pt idx="463">
                  <c:v>312.77999999999997</c:v>
                </c:pt>
                <c:pt idx="464">
                  <c:v>312.79999999999995</c:v>
                </c:pt>
                <c:pt idx="465">
                  <c:v>312.78999999999996</c:v>
                </c:pt>
                <c:pt idx="466">
                  <c:v>312.76</c:v>
                </c:pt>
                <c:pt idx="467">
                  <c:v>312.77</c:v>
                </c:pt>
                <c:pt idx="468">
                  <c:v>312.80999999999995</c:v>
                </c:pt>
                <c:pt idx="469">
                  <c:v>312.82</c:v>
                </c:pt>
                <c:pt idx="470">
                  <c:v>312.80999999999995</c:v>
                </c:pt>
                <c:pt idx="471">
                  <c:v>312.77</c:v>
                </c:pt>
                <c:pt idx="472">
                  <c:v>312.77</c:v>
                </c:pt>
                <c:pt idx="473">
                  <c:v>312.76</c:v>
                </c:pt>
                <c:pt idx="474">
                  <c:v>312.77999999999997</c:v>
                </c:pt>
                <c:pt idx="475">
                  <c:v>312.82</c:v>
                </c:pt>
                <c:pt idx="476">
                  <c:v>312.80999999999995</c:v>
                </c:pt>
                <c:pt idx="477">
                  <c:v>312.78999999999996</c:v>
                </c:pt>
                <c:pt idx="478">
                  <c:v>312.79999999999995</c:v>
                </c:pt>
                <c:pt idx="479">
                  <c:v>312.80999999999995</c:v>
                </c:pt>
                <c:pt idx="480">
                  <c:v>312.80999999999995</c:v>
                </c:pt>
                <c:pt idx="481">
                  <c:v>312.77999999999997</c:v>
                </c:pt>
                <c:pt idx="482">
                  <c:v>312.77999999999997</c:v>
                </c:pt>
                <c:pt idx="483">
                  <c:v>312.78999999999996</c:v>
                </c:pt>
                <c:pt idx="484">
                  <c:v>312.80999999999995</c:v>
                </c:pt>
                <c:pt idx="485">
                  <c:v>312.80999999999995</c:v>
                </c:pt>
                <c:pt idx="486">
                  <c:v>312.76</c:v>
                </c:pt>
                <c:pt idx="487">
                  <c:v>312.77</c:v>
                </c:pt>
                <c:pt idx="488">
                  <c:v>312.79999999999995</c:v>
                </c:pt>
                <c:pt idx="489">
                  <c:v>312.80999999999995</c:v>
                </c:pt>
                <c:pt idx="490">
                  <c:v>312.78999999999996</c:v>
                </c:pt>
                <c:pt idx="491">
                  <c:v>312.77</c:v>
                </c:pt>
                <c:pt idx="492">
                  <c:v>312.79999999999995</c:v>
                </c:pt>
                <c:pt idx="493">
                  <c:v>312.82</c:v>
                </c:pt>
                <c:pt idx="494">
                  <c:v>312.78999999999996</c:v>
                </c:pt>
                <c:pt idx="495">
                  <c:v>312.77999999999997</c:v>
                </c:pt>
                <c:pt idx="496">
                  <c:v>312.76</c:v>
                </c:pt>
                <c:pt idx="497">
                  <c:v>312.77</c:v>
                </c:pt>
                <c:pt idx="498">
                  <c:v>312.82</c:v>
                </c:pt>
                <c:pt idx="499">
                  <c:v>312.84999999999997</c:v>
                </c:pt>
                <c:pt idx="500">
                  <c:v>312.83999999999997</c:v>
                </c:pt>
                <c:pt idx="501">
                  <c:v>312.78999999999996</c:v>
                </c:pt>
                <c:pt idx="502">
                  <c:v>312.78999999999996</c:v>
                </c:pt>
                <c:pt idx="503">
                  <c:v>312.78999999999996</c:v>
                </c:pt>
                <c:pt idx="504">
                  <c:v>312.77999999999997</c:v>
                </c:pt>
                <c:pt idx="505">
                  <c:v>312.77999999999997</c:v>
                </c:pt>
                <c:pt idx="506">
                  <c:v>312.80999999999995</c:v>
                </c:pt>
                <c:pt idx="507">
                  <c:v>312.79999999999995</c:v>
                </c:pt>
                <c:pt idx="508">
                  <c:v>312.78999999999996</c:v>
                </c:pt>
                <c:pt idx="509">
                  <c:v>312.77999999999997</c:v>
                </c:pt>
                <c:pt idx="510">
                  <c:v>312.77</c:v>
                </c:pt>
                <c:pt idx="511">
                  <c:v>312.77</c:v>
                </c:pt>
                <c:pt idx="512">
                  <c:v>312.77999999999997</c:v>
                </c:pt>
                <c:pt idx="513">
                  <c:v>312.82</c:v>
                </c:pt>
                <c:pt idx="514">
                  <c:v>312.80999999999995</c:v>
                </c:pt>
                <c:pt idx="515">
                  <c:v>312.77999999999997</c:v>
                </c:pt>
                <c:pt idx="516">
                  <c:v>312.77999999999997</c:v>
                </c:pt>
                <c:pt idx="517">
                  <c:v>312.77999999999997</c:v>
                </c:pt>
                <c:pt idx="518">
                  <c:v>312.77999999999997</c:v>
                </c:pt>
                <c:pt idx="519">
                  <c:v>312.77</c:v>
                </c:pt>
                <c:pt idx="520">
                  <c:v>312.77999999999997</c:v>
                </c:pt>
                <c:pt idx="521">
                  <c:v>312.77999999999997</c:v>
                </c:pt>
                <c:pt idx="522">
                  <c:v>312.76</c:v>
                </c:pt>
                <c:pt idx="523">
                  <c:v>312.77</c:v>
                </c:pt>
                <c:pt idx="524">
                  <c:v>312.77</c:v>
                </c:pt>
                <c:pt idx="525">
                  <c:v>312.77999999999997</c:v>
                </c:pt>
                <c:pt idx="526">
                  <c:v>312.78999999999996</c:v>
                </c:pt>
                <c:pt idx="527">
                  <c:v>312.77999999999997</c:v>
                </c:pt>
                <c:pt idx="528">
                  <c:v>312.77</c:v>
                </c:pt>
                <c:pt idx="529">
                  <c:v>312.76</c:v>
                </c:pt>
                <c:pt idx="530">
                  <c:v>312.79999999999995</c:v>
                </c:pt>
                <c:pt idx="531">
                  <c:v>312.82</c:v>
                </c:pt>
                <c:pt idx="532">
                  <c:v>312.79999999999995</c:v>
                </c:pt>
                <c:pt idx="533">
                  <c:v>312.77</c:v>
                </c:pt>
                <c:pt idx="534">
                  <c:v>312.77</c:v>
                </c:pt>
                <c:pt idx="535">
                  <c:v>312.77999999999997</c:v>
                </c:pt>
                <c:pt idx="536">
                  <c:v>312.80999999999995</c:v>
                </c:pt>
                <c:pt idx="537">
                  <c:v>312.80999999999995</c:v>
                </c:pt>
                <c:pt idx="538">
                  <c:v>312.80999999999995</c:v>
                </c:pt>
                <c:pt idx="539">
                  <c:v>312.79999999999995</c:v>
                </c:pt>
                <c:pt idx="540">
                  <c:v>312.77999999999997</c:v>
                </c:pt>
                <c:pt idx="541">
                  <c:v>312.77</c:v>
                </c:pt>
                <c:pt idx="542">
                  <c:v>312.77999999999997</c:v>
                </c:pt>
                <c:pt idx="543">
                  <c:v>312.77</c:v>
                </c:pt>
                <c:pt idx="544">
                  <c:v>312.77999999999997</c:v>
                </c:pt>
                <c:pt idx="545">
                  <c:v>312.78999999999996</c:v>
                </c:pt>
                <c:pt idx="546">
                  <c:v>312.77999999999997</c:v>
                </c:pt>
                <c:pt idx="547">
                  <c:v>312.76</c:v>
                </c:pt>
                <c:pt idx="548">
                  <c:v>312.77</c:v>
                </c:pt>
                <c:pt idx="549">
                  <c:v>312.82</c:v>
                </c:pt>
                <c:pt idx="550">
                  <c:v>312.83</c:v>
                </c:pt>
                <c:pt idx="551">
                  <c:v>312.79999999999995</c:v>
                </c:pt>
                <c:pt idx="552">
                  <c:v>312.78999999999996</c:v>
                </c:pt>
                <c:pt idx="553">
                  <c:v>312.77999999999997</c:v>
                </c:pt>
                <c:pt idx="554">
                  <c:v>312.78999999999996</c:v>
                </c:pt>
                <c:pt idx="555">
                  <c:v>312.83999999999997</c:v>
                </c:pt>
                <c:pt idx="556">
                  <c:v>312.83999999999997</c:v>
                </c:pt>
                <c:pt idx="557">
                  <c:v>312.82</c:v>
                </c:pt>
                <c:pt idx="558">
                  <c:v>312.79999999999995</c:v>
                </c:pt>
                <c:pt idx="559">
                  <c:v>312.77999999999997</c:v>
                </c:pt>
                <c:pt idx="560">
                  <c:v>312.79999999999995</c:v>
                </c:pt>
                <c:pt idx="561">
                  <c:v>312.80999999999995</c:v>
                </c:pt>
                <c:pt idx="562">
                  <c:v>312.80999999999995</c:v>
                </c:pt>
                <c:pt idx="563">
                  <c:v>312.79999999999995</c:v>
                </c:pt>
                <c:pt idx="564">
                  <c:v>312.78999999999996</c:v>
                </c:pt>
                <c:pt idx="565">
                  <c:v>312.80999999999995</c:v>
                </c:pt>
                <c:pt idx="566">
                  <c:v>312.82</c:v>
                </c:pt>
                <c:pt idx="567">
                  <c:v>312.80999999999995</c:v>
                </c:pt>
                <c:pt idx="568">
                  <c:v>312.77999999999997</c:v>
                </c:pt>
                <c:pt idx="569">
                  <c:v>312.76</c:v>
                </c:pt>
                <c:pt idx="570">
                  <c:v>312.77999999999997</c:v>
                </c:pt>
                <c:pt idx="571">
                  <c:v>312.77999999999997</c:v>
                </c:pt>
                <c:pt idx="572">
                  <c:v>312.78999999999996</c:v>
                </c:pt>
                <c:pt idx="573">
                  <c:v>312.78999999999996</c:v>
                </c:pt>
                <c:pt idx="574">
                  <c:v>312.77999999999997</c:v>
                </c:pt>
                <c:pt idx="575">
                  <c:v>312.77999999999997</c:v>
                </c:pt>
                <c:pt idx="576">
                  <c:v>312.77</c:v>
                </c:pt>
                <c:pt idx="577">
                  <c:v>312.77</c:v>
                </c:pt>
                <c:pt idx="578">
                  <c:v>312.77999999999997</c:v>
                </c:pt>
                <c:pt idx="579">
                  <c:v>312.77</c:v>
                </c:pt>
                <c:pt idx="580">
                  <c:v>312.77999999999997</c:v>
                </c:pt>
                <c:pt idx="581">
                  <c:v>312.79999999999995</c:v>
                </c:pt>
                <c:pt idx="582">
                  <c:v>312.78999999999996</c:v>
                </c:pt>
                <c:pt idx="583">
                  <c:v>312.77999999999997</c:v>
                </c:pt>
                <c:pt idx="584">
                  <c:v>312.77999999999997</c:v>
                </c:pt>
                <c:pt idx="585">
                  <c:v>312.78999999999996</c:v>
                </c:pt>
                <c:pt idx="586">
                  <c:v>312.80999999999995</c:v>
                </c:pt>
                <c:pt idx="587">
                  <c:v>312.79999999999995</c:v>
                </c:pt>
                <c:pt idx="588">
                  <c:v>312.79999999999995</c:v>
                </c:pt>
                <c:pt idx="589">
                  <c:v>312.77999999999997</c:v>
                </c:pt>
                <c:pt idx="590">
                  <c:v>312.77999999999997</c:v>
                </c:pt>
                <c:pt idx="591">
                  <c:v>312.77999999999997</c:v>
                </c:pt>
                <c:pt idx="592">
                  <c:v>312.77999999999997</c:v>
                </c:pt>
                <c:pt idx="593">
                  <c:v>312.77999999999997</c:v>
                </c:pt>
                <c:pt idx="594">
                  <c:v>312.77</c:v>
                </c:pt>
                <c:pt idx="595">
                  <c:v>312.77</c:v>
                </c:pt>
                <c:pt idx="596">
                  <c:v>312.77</c:v>
                </c:pt>
                <c:pt idx="597">
                  <c:v>312.77999999999997</c:v>
                </c:pt>
                <c:pt idx="598">
                  <c:v>312.77</c:v>
                </c:pt>
                <c:pt idx="599">
                  <c:v>312.78999999999996</c:v>
                </c:pt>
                <c:pt idx="600">
                  <c:v>312.80999999999995</c:v>
                </c:pt>
                <c:pt idx="601">
                  <c:v>312.80999999999995</c:v>
                </c:pt>
                <c:pt idx="602">
                  <c:v>312.78999999999996</c:v>
                </c:pt>
                <c:pt idx="603">
                  <c:v>312.77999999999997</c:v>
                </c:pt>
                <c:pt idx="604">
                  <c:v>312.77999999999997</c:v>
                </c:pt>
                <c:pt idx="605">
                  <c:v>312.77</c:v>
                </c:pt>
                <c:pt idx="606">
                  <c:v>312.82</c:v>
                </c:pt>
                <c:pt idx="607">
                  <c:v>312.84999999999997</c:v>
                </c:pt>
                <c:pt idx="608">
                  <c:v>312.82</c:v>
                </c:pt>
                <c:pt idx="609">
                  <c:v>312.78999999999996</c:v>
                </c:pt>
                <c:pt idx="610">
                  <c:v>312.78999999999996</c:v>
                </c:pt>
                <c:pt idx="611">
                  <c:v>312.79999999999995</c:v>
                </c:pt>
                <c:pt idx="612">
                  <c:v>312.82</c:v>
                </c:pt>
                <c:pt idx="613">
                  <c:v>312.82</c:v>
                </c:pt>
                <c:pt idx="614">
                  <c:v>312.79999999999995</c:v>
                </c:pt>
                <c:pt idx="615">
                  <c:v>312.79999999999995</c:v>
                </c:pt>
                <c:pt idx="616">
                  <c:v>312.78999999999996</c:v>
                </c:pt>
                <c:pt idx="617">
                  <c:v>312.78999999999996</c:v>
                </c:pt>
                <c:pt idx="618">
                  <c:v>312.77</c:v>
                </c:pt>
                <c:pt idx="619">
                  <c:v>312.78999999999996</c:v>
                </c:pt>
                <c:pt idx="620">
                  <c:v>312.83</c:v>
                </c:pt>
                <c:pt idx="621">
                  <c:v>312.83999999999997</c:v>
                </c:pt>
                <c:pt idx="622">
                  <c:v>312.79999999999995</c:v>
                </c:pt>
                <c:pt idx="623">
                  <c:v>312.79999999999995</c:v>
                </c:pt>
                <c:pt idx="624">
                  <c:v>312.83</c:v>
                </c:pt>
                <c:pt idx="625">
                  <c:v>312.83999999999997</c:v>
                </c:pt>
                <c:pt idx="626">
                  <c:v>312.83999999999997</c:v>
                </c:pt>
                <c:pt idx="627">
                  <c:v>312.83</c:v>
                </c:pt>
                <c:pt idx="628">
                  <c:v>312.78999999999996</c:v>
                </c:pt>
                <c:pt idx="629">
                  <c:v>312.80999999999995</c:v>
                </c:pt>
                <c:pt idx="630">
                  <c:v>312.83999999999997</c:v>
                </c:pt>
                <c:pt idx="631">
                  <c:v>312.84999999999997</c:v>
                </c:pt>
                <c:pt idx="632">
                  <c:v>312.83</c:v>
                </c:pt>
                <c:pt idx="633">
                  <c:v>312.78999999999996</c:v>
                </c:pt>
                <c:pt idx="634">
                  <c:v>312.78999999999996</c:v>
                </c:pt>
                <c:pt idx="635">
                  <c:v>312.77999999999997</c:v>
                </c:pt>
                <c:pt idx="636">
                  <c:v>312.79999999999995</c:v>
                </c:pt>
                <c:pt idx="637">
                  <c:v>312.83</c:v>
                </c:pt>
                <c:pt idx="638">
                  <c:v>273.15999999999997</c:v>
                </c:pt>
                <c:pt idx="639">
                  <c:v>273.15999999999997</c:v>
                </c:pt>
                <c:pt idx="640">
                  <c:v>273.15999999999997</c:v>
                </c:pt>
                <c:pt idx="641">
                  <c:v>273.15999999999997</c:v>
                </c:pt>
                <c:pt idx="642">
                  <c:v>273.15999999999997</c:v>
                </c:pt>
                <c:pt idx="643">
                  <c:v>273.15999999999997</c:v>
                </c:pt>
                <c:pt idx="644">
                  <c:v>273.16999999999996</c:v>
                </c:pt>
                <c:pt idx="645">
                  <c:v>273.15999999999997</c:v>
                </c:pt>
                <c:pt idx="646">
                  <c:v>273.15999999999997</c:v>
                </c:pt>
                <c:pt idx="647">
                  <c:v>273.15999999999997</c:v>
                </c:pt>
                <c:pt idx="648">
                  <c:v>273.14999999999998</c:v>
                </c:pt>
                <c:pt idx="649">
                  <c:v>273.15999999999997</c:v>
                </c:pt>
                <c:pt idx="650">
                  <c:v>273.15999999999997</c:v>
                </c:pt>
                <c:pt idx="651">
                  <c:v>273.15999999999997</c:v>
                </c:pt>
                <c:pt idx="652">
                  <c:v>273.14999999999998</c:v>
                </c:pt>
                <c:pt idx="653">
                  <c:v>273.15999999999997</c:v>
                </c:pt>
                <c:pt idx="654">
                  <c:v>273.16999999999996</c:v>
                </c:pt>
                <c:pt idx="655">
                  <c:v>273.16999999999996</c:v>
                </c:pt>
                <c:pt idx="656">
                  <c:v>273.14999999999998</c:v>
                </c:pt>
                <c:pt idx="657">
                  <c:v>273.14999999999998</c:v>
                </c:pt>
                <c:pt idx="658">
                  <c:v>273.15999999999997</c:v>
                </c:pt>
                <c:pt idx="659">
                  <c:v>273.15999999999997</c:v>
                </c:pt>
                <c:pt idx="660">
                  <c:v>273.16999999999996</c:v>
                </c:pt>
                <c:pt idx="661">
                  <c:v>273.15999999999997</c:v>
                </c:pt>
                <c:pt idx="662">
                  <c:v>273.14999999999998</c:v>
                </c:pt>
                <c:pt idx="663">
                  <c:v>273.14999999999998</c:v>
                </c:pt>
                <c:pt idx="664">
                  <c:v>273.14999999999998</c:v>
                </c:pt>
                <c:pt idx="665">
                  <c:v>273.15999999999997</c:v>
                </c:pt>
                <c:pt idx="666">
                  <c:v>273.15999999999997</c:v>
                </c:pt>
                <c:pt idx="667">
                  <c:v>273.15999999999997</c:v>
                </c:pt>
                <c:pt idx="668">
                  <c:v>273.15999999999997</c:v>
                </c:pt>
                <c:pt idx="669">
                  <c:v>273.14999999999998</c:v>
                </c:pt>
                <c:pt idx="670">
                  <c:v>273.14999999999998</c:v>
                </c:pt>
                <c:pt idx="671">
                  <c:v>273.14999999999998</c:v>
                </c:pt>
                <c:pt idx="672">
                  <c:v>273.15999999999997</c:v>
                </c:pt>
                <c:pt idx="673">
                  <c:v>273.14999999999998</c:v>
                </c:pt>
                <c:pt idx="674">
                  <c:v>273.14999999999998</c:v>
                </c:pt>
                <c:pt idx="675">
                  <c:v>273.14999999999998</c:v>
                </c:pt>
                <c:pt idx="676">
                  <c:v>273.14999999999998</c:v>
                </c:pt>
                <c:pt idx="677">
                  <c:v>273.14999999999998</c:v>
                </c:pt>
              </c:numCache>
            </c:numRef>
          </c:xVal>
          <c:yVal>
            <c:numRef>
              <c:f>Estadísticas!$G$7:$G$684</c:f>
              <c:numCache>
                <c:formatCode>0.00</c:formatCode>
                <c:ptCount val="678"/>
                <c:pt idx="0">
                  <c:v>273.28999999999996</c:v>
                </c:pt>
                <c:pt idx="1">
                  <c:v>273.27999999999997</c:v>
                </c:pt>
                <c:pt idx="2">
                  <c:v>273.27999999999997</c:v>
                </c:pt>
                <c:pt idx="3">
                  <c:v>273.27999999999997</c:v>
                </c:pt>
                <c:pt idx="4">
                  <c:v>273.27999999999997</c:v>
                </c:pt>
                <c:pt idx="5">
                  <c:v>273.27999999999997</c:v>
                </c:pt>
                <c:pt idx="6">
                  <c:v>273.27999999999997</c:v>
                </c:pt>
                <c:pt idx="7">
                  <c:v>273.28999999999996</c:v>
                </c:pt>
                <c:pt idx="8">
                  <c:v>273.27999999999997</c:v>
                </c:pt>
                <c:pt idx="9">
                  <c:v>273.27999999999997</c:v>
                </c:pt>
                <c:pt idx="10">
                  <c:v>273.27999999999997</c:v>
                </c:pt>
                <c:pt idx="11">
                  <c:v>273.27999999999997</c:v>
                </c:pt>
                <c:pt idx="12">
                  <c:v>273.27999999999997</c:v>
                </c:pt>
                <c:pt idx="13">
                  <c:v>273.27</c:v>
                </c:pt>
                <c:pt idx="14">
                  <c:v>273.27999999999997</c:v>
                </c:pt>
                <c:pt idx="15">
                  <c:v>273.27999999999997</c:v>
                </c:pt>
                <c:pt idx="16">
                  <c:v>273.27999999999997</c:v>
                </c:pt>
                <c:pt idx="17">
                  <c:v>273.27999999999997</c:v>
                </c:pt>
                <c:pt idx="18">
                  <c:v>273.27999999999997</c:v>
                </c:pt>
                <c:pt idx="19">
                  <c:v>273.27999999999997</c:v>
                </c:pt>
                <c:pt idx="20">
                  <c:v>273.28999999999996</c:v>
                </c:pt>
                <c:pt idx="21">
                  <c:v>273.27</c:v>
                </c:pt>
                <c:pt idx="22">
                  <c:v>273.27999999999997</c:v>
                </c:pt>
                <c:pt idx="23">
                  <c:v>273.27999999999997</c:v>
                </c:pt>
                <c:pt idx="24">
                  <c:v>273.27</c:v>
                </c:pt>
                <c:pt idx="25">
                  <c:v>273.27999999999997</c:v>
                </c:pt>
                <c:pt idx="26">
                  <c:v>273.28999999999996</c:v>
                </c:pt>
                <c:pt idx="27">
                  <c:v>273.27999999999997</c:v>
                </c:pt>
                <c:pt idx="28">
                  <c:v>273.27999999999997</c:v>
                </c:pt>
                <c:pt idx="29">
                  <c:v>273.27999999999997</c:v>
                </c:pt>
                <c:pt idx="30">
                  <c:v>273.28999999999996</c:v>
                </c:pt>
                <c:pt idx="31">
                  <c:v>273.27999999999997</c:v>
                </c:pt>
                <c:pt idx="32">
                  <c:v>273.27999999999997</c:v>
                </c:pt>
                <c:pt idx="33">
                  <c:v>273.27999999999997</c:v>
                </c:pt>
                <c:pt idx="34">
                  <c:v>273.27</c:v>
                </c:pt>
                <c:pt idx="35">
                  <c:v>273.28999999999996</c:v>
                </c:pt>
                <c:pt idx="36">
                  <c:v>273.27999999999997</c:v>
                </c:pt>
                <c:pt idx="37">
                  <c:v>273.27999999999997</c:v>
                </c:pt>
                <c:pt idx="38">
                  <c:v>273.27999999999997</c:v>
                </c:pt>
                <c:pt idx="39">
                  <c:v>273.27999999999997</c:v>
                </c:pt>
                <c:pt idx="40">
                  <c:v>273.27999999999997</c:v>
                </c:pt>
                <c:pt idx="41">
                  <c:v>273.27999999999997</c:v>
                </c:pt>
                <c:pt idx="42">
                  <c:v>273.28999999999996</c:v>
                </c:pt>
                <c:pt idx="43">
                  <c:v>273.27999999999997</c:v>
                </c:pt>
                <c:pt idx="44">
                  <c:v>273.27999999999997</c:v>
                </c:pt>
                <c:pt idx="45">
                  <c:v>273.27999999999997</c:v>
                </c:pt>
                <c:pt idx="46">
                  <c:v>273.27999999999997</c:v>
                </c:pt>
                <c:pt idx="47">
                  <c:v>273.27999999999997</c:v>
                </c:pt>
                <c:pt idx="48">
                  <c:v>273.27999999999997</c:v>
                </c:pt>
                <c:pt idx="49">
                  <c:v>273.27999999999997</c:v>
                </c:pt>
                <c:pt idx="50">
                  <c:v>273.27999999999997</c:v>
                </c:pt>
                <c:pt idx="51">
                  <c:v>273.27999999999997</c:v>
                </c:pt>
                <c:pt idx="52">
                  <c:v>273.27999999999997</c:v>
                </c:pt>
                <c:pt idx="53">
                  <c:v>273.27999999999997</c:v>
                </c:pt>
                <c:pt idx="54">
                  <c:v>273.27999999999997</c:v>
                </c:pt>
                <c:pt idx="55">
                  <c:v>273.27999999999997</c:v>
                </c:pt>
                <c:pt idx="56">
                  <c:v>273.27999999999997</c:v>
                </c:pt>
                <c:pt idx="57">
                  <c:v>273.27999999999997</c:v>
                </c:pt>
                <c:pt idx="58">
                  <c:v>273.27999999999997</c:v>
                </c:pt>
                <c:pt idx="59">
                  <c:v>273.27999999999997</c:v>
                </c:pt>
                <c:pt idx="60">
                  <c:v>273.27999999999997</c:v>
                </c:pt>
                <c:pt idx="61">
                  <c:v>273.27999999999997</c:v>
                </c:pt>
                <c:pt idx="62">
                  <c:v>298.14999999999998</c:v>
                </c:pt>
                <c:pt idx="63">
                  <c:v>298.14999999999998</c:v>
                </c:pt>
                <c:pt idx="64">
                  <c:v>298.14</c:v>
                </c:pt>
                <c:pt idx="65">
                  <c:v>298.14</c:v>
                </c:pt>
                <c:pt idx="66">
                  <c:v>298.15999999999997</c:v>
                </c:pt>
                <c:pt idx="67">
                  <c:v>298.15999999999997</c:v>
                </c:pt>
                <c:pt idx="68">
                  <c:v>298.15999999999997</c:v>
                </c:pt>
                <c:pt idx="69">
                  <c:v>298.15999999999997</c:v>
                </c:pt>
                <c:pt idx="70">
                  <c:v>298.15999999999997</c:v>
                </c:pt>
                <c:pt idx="71">
                  <c:v>298.15999999999997</c:v>
                </c:pt>
                <c:pt idx="72">
                  <c:v>298.14</c:v>
                </c:pt>
                <c:pt idx="73">
                  <c:v>298.14</c:v>
                </c:pt>
                <c:pt idx="74">
                  <c:v>298.14999999999998</c:v>
                </c:pt>
                <c:pt idx="75">
                  <c:v>298.15999999999997</c:v>
                </c:pt>
                <c:pt idx="76">
                  <c:v>298.14999999999998</c:v>
                </c:pt>
                <c:pt idx="77">
                  <c:v>298.14999999999998</c:v>
                </c:pt>
                <c:pt idx="78">
                  <c:v>298.15999999999997</c:v>
                </c:pt>
                <c:pt idx="79">
                  <c:v>298.15999999999997</c:v>
                </c:pt>
                <c:pt idx="80">
                  <c:v>298.15999999999997</c:v>
                </c:pt>
                <c:pt idx="81">
                  <c:v>298.15999999999997</c:v>
                </c:pt>
                <c:pt idx="82">
                  <c:v>298.15999999999997</c:v>
                </c:pt>
                <c:pt idx="83">
                  <c:v>298.09999999999997</c:v>
                </c:pt>
                <c:pt idx="84">
                  <c:v>298.08999999999997</c:v>
                </c:pt>
                <c:pt idx="85">
                  <c:v>298.09999999999997</c:v>
                </c:pt>
                <c:pt idx="86">
                  <c:v>298.09999999999997</c:v>
                </c:pt>
                <c:pt idx="87">
                  <c:v>298.08999999999997</c:v>
                </c:pt>
                <c:pt idx="88">
                  <c:v>298.08999999999997</c:v>
                </c:pt>
                <c:pt idx="89">
                  <c:v>298.08999999999997</c:v>
                </c:pt>
                <c:pt idx="90">
                  <c:v>298.08999999999997</c:v>
                </c:pt>
                <c:pt idx="91">
                  <c:v>298.08999999999997</c:v>
                </c:pt>
                <c:pt idx="92">
                  <c:v>298.08999999999997</c:v>
                </c:pt>
                <c:pt idx="93">
                  <c:v>298.08</c:v>
                </c:pt>
                <c:pt idx="94">
                  <c:v>298.09999999999997</c:v>
                </c:pt>
                <c:pt idx="95">
                  <c:v>298.08999999999997</c:v>
                </c:pt>
                <c:pt idx="96">
                  <c:v>298.08999999999997</c:v>
                </c:pt>
                <c:pt idx="97">
                  <c:v>298.08999999999997</c:v>
                </c:pt>
                <c:pt idx="98">
                  <c:v>298.08</c:v>
                </c:pt>
                <c:pt idx="99">
                  <c:v>298.08999999999997</c:v>
                </c:pt>
                <c:pt idx="100">
                  <c:v>298.08999999999997</c:v>
                </c:pt>
                <c:pt idx="101">
                  <c:v>298.08999999999997</c:v>
                </c:pt>
                <c:pt idx="102">
                  <c:v>298.08999999999997</c:v>
                </c:pt>
                <c:pt idx="103">
                  <c:v>298.08999999999997</c:v>
                </c:pt>
                <c:pt idx="104">
                  <c:v>298.08999999999997</c:v>
                </c:pt>
                <c:pt idx="105">
                  <c:v>298.08999999999997</c:v>
                </c:pt>
                <c:pt idx="106">
                  <c:v>298.08999999999997</c:v>
                </c:pt>
                <c:pt idx="107">
                  <c:v>298.08999999999997</c:v>
                </c:pt>
                <c:pt idx="108">
                  <c:v>298.08999999999997</c:v>
                </c:pt>
                <c:pt idx="109">
                  <c:v>298.08999999999997</c:v>
                </c:pt>
                <c:pt idx="110">
                  <c:v>298.08</c:v>
                </c:pt>
                <c:pt idx="111">
                  <c:v>298.08999999999997</c:v>
                </c:pt>
                <c:pt idx="112">
                  <c:v>298.08999999999997</c:v>
                </c:pt>
                <c:pt idx="113">
                  <c:v>298.08999999999997</c:v>
                </c:pt>
                <c:pt idx="114">
                  <c:v>298.08999999999997</c:v>
                </c:pt>
                <c:pt idx="115">
                  <c:v>298.08</c:v>
                </c:pt>
                <c:pt idx="116">
                  <c:v>298.08</c:v>
                </c:pt>
                <c:pt idx="117">
                  <c:v>298.08</c:v>
                </c:pt>
                <c:pt idx="118">
                  <c:v>298.08999999999997</c:v>
                </c:pt>
                <c:pt idx="119">
                  <c:v>298.08</c:v>
                </c:pt>
                <c:pt idx="120">
                  <c:v>307.99</c:v>
                </c:pt>
                <c:pt idx="121">
                  <c:v>308</c:v>
                </c:pt>
                <c:pt idx="122">
                  <c:v>308</c:v>
                </c:pt>
                <c:pt idx="123">
                  <c:v>308</c:v>
                </c:pt>
                <c:pt idx="124">
                  <c:v>308</c:v>
                </c:pt>
                <c:pt idx="125">
                  <c:v>307.99</c:v>
                </c:pt>
                <c:pt idx="126">
                  <c:v>308</c:v>
                </c:pt>
                <c:pt idx="127">
                  <c:v>308</c:v>
                </c:pt>
                <c:pt idx="128">
                  <c:v>308</c:v>
                </c:pt>
                <c:pt idx="129">
                  <c:v>308</c:v>
                </c:pt>
                <c:pt idx="130">
                  <c:v>307.99</c:v>
                </c:pt>
                <c:pt idx="131">
                  <c:v>308</c:v>
                </c:pt>
                <c:pt idx="132">
                  <c:v>308</c:v>
                </c:pt>
                <c:pt idx="133">
                  <c:v>308</c:v>
                </c:pt>
                <c:pt idx="134">
                  <c:v>308</c:v>
                </c:pt>
                <c:pt idx="135">
                  <c:v>308</c:v>
                </c:pt>
                <c:pt idx="136">
                  <c:v>307.99</c:v>
                </c:pt>
                <c:pt idx="137">
                  <c:v>308</c:v>
                </c:pt>
                <c:pt idx="138">
                  <c:v>307.99</c:v>
                </c:pt>
                <c:pt idx="139">
                  <c:v>307.99</c:v>
                </c:pt>
                <c:pt idx="140">
                  <c:v>308</c:v>
                </c:pt>
                <c:pt idx="141">
                  <c:v>308</c:v>
                </c:pt>
                <c:pt idx="142">
                  <c:v>308</c:v>
                </c:pt>
                <c:pt idx="143">
                  <c:v>308</c:v>
                </c:pt>
                <c:pt idx="144">
                  <c:v>308</c:v>
                </c:pt>
                <c:pt idx="145">
                  <c:v>308</c:v>
                </c:pt>
                <c:pt idx="146">
                  <c:v>308</c:v>
                </c:pt>
                <c:pt idx="147">
                  <c:v>308</c:v>
                </c:pt>
                <c:pt idx="148">
                  <c:v>308</c:v>
                </c:pt>
                <c:pt idx="149">
                  <c:v>308</c:v>
                </c:pt>
                <c:pt idx="150">
                  <c:v>308.01</c:v>
                </c:pt>
                <c:pt idx="151">
                  <c:v>308</c:v>
                </c:pt>
                <c:pt idx="152">
                  <c:v>308</c:v>
                </c:pt>
                <c:pt idx="153">
                  <c:v>308</c:v>
                </c:pt>
                <c:pt idx="154">
                  <c:v>307.99</c:v>
                </c:pt>
                <c:pt idx="155">
                  <c:v>308</c:v>
                </c:pt>
                <c:pt idx="156">
                  <c:v>308</c:v>
                </c:pt>
                <c:pt idx="157">
                  <c:v>307.99</c:v>
                </c:pt>
                <c:pt idx="158">
                  <c:v>308</c:v>
                </c:pt>
                <c:pt idx="159">
                  <c:v>308</c:v>
                </c:pt>
                <c:pt idx="160">
                  <c:v>308</c:v>
                </c:pt>
                <c:pt idx="161">
                  <c:v>307.99</c:v>
                </c:pt>
                <c:pt idx="162">
                  <c:v>308</c:v>
                </c:pt>
                <c:pt idx="163">
                  <c:v>308</c:v>
                </c:pt>
                <c:pt idx="164">
                  <c:v>308</c:v>
                </c:pt>
                <c:pt idx="165">
                  <c:v>307.99</c:v>
                </c:pt>
                <c:pt idx="166">
                  <c:v>308</c:v>
                </c:pt>
                <c:pt idx="167">
                  <c:v>308</c:v>
                </c:pt>
                <c:pt idx="168">
                  <c:v>307.99</c:v>
                </c:pt>
                <c:pt idx="169">
                  <c:v>307.99</c:v>
                </c:pt>
                <c:pt idx="170">
                  <c:v>308</c:v>
                </c:pt>
                <c:pt idx="171">
                  <c:v>308</c:v>
                </c:pt>
                <c:pt idx="172">
                  <c:v>308</c:v>
                </c:pt>
                <c:pt idx="173">
                  <c:v>308</c:v>
                </c:pt>
                <c:pt idx="174">
                  <c:v>308</c:v>
                </c:pt>
                <c:pt idx="175">
                  <c:v>307.99</c:v>
                </c:pt>
                <c:pt idx="176">
                  <c:v>307.99</c:v>
                </c:pt>
                <c:pt idx="177">
                  <c:v>307.99</c:v>
                </c:pt>
                <c:pt idx="178">
                  <c:v>308</c:v>
                </c:pt>
                <c:pt idx="179">
                  <c:v>308</c:v>
                </c:pt>
                <c:pt idx="180">
                  <c:v>307.99</c:v>
                </c:pt>
                <c:pt idx="181">
                  <c:v>307.99</c:v>
                </c:pt>
                <c:pt idx="182">
                  <c:v>308</c:v>
                </c:pt>
                <c:pt idx="183">
                  <c:v>308</c:v>
                </c:pt>
                <c:pt idx="184">
                  <c:v>307.99</c:v>
                </c:pt>
                <c:pt idx="185">
                  <c:v>308</c:v>
                </c:pt>
                <c:pt idx="186">
                  <c:v>308</c:v>
                </c:pt>
                <c:pt idx="187">
                  <c:v>308</c:v>
                </c:pt>
                <c:pt idx="188">
                  <c:v>308</c:v>
                </c:pt>
                <c:pt idx="189">
                  <c:v>308</c:v>
                </c:pt>
                <c:pt idx="190">
                  <c:v>308</c:v>
                </c:pt>
                <c:pt idx="191">
                  <c:v>308</c:v>
                </c:pt>
                <c:pt idx="192">
                  <c:v>308</c:v>
                </c:pt>
                <c:pt idx="193">
                  <c:v>307.99</c:v>
                </c:pt>
                <c:pt idx="194">
                  <c:v>308</c:v>
                </c:pt>
                <c:pt idx="195">
                  <c:v>308</c:v>
                </c:pt>
                <c:pt idx="196">
                  <c:v>307.99</c:v>
                </c:pt>
                <c:pt idx="197">
                  <c:v>308</c:v>
                </c:pt>
                <c:pt idx="198">
                  <c:v>308</c:v>
                </c:pt>
                <c:pt idx="199">
                  <c:v>308</c:v>
                </c:pt>
                <c:pt idx="200">
                  <c:v>307.99</c:v>
                </c:pt>
                <c:pt idx="201">
                  <c:v>307.99</c:v>
                </c:pt>
                <c:pt idx="202">
                  <c:v>307.99</c:v>
                </c:pt>
                <c:pt idx="203">
                  <c:v>307.99</c:v>
                </c:pt>
                <c:pt idx="204">
                  <c:v>307.99</c:v>
                </c:pt>
                <c:pt idx="205">
                  <c:v>308</c:v>
                </c:pt>
                <c:pt idx="206">
                  <c:v>308</c:v>
                </c:pt>
                <c:pt idx="207">
                  <c:v>307.99</c:v>
                </c:pt>
                <c:pt idx="208">
                  <c:v>307.99</c:v>
                </c:pt>
                <c:pt idx="209">
                  <c:v>307.99</c:v>
                </c:pt>
                <c:pt idx="210">
                  <c:v>307.99</c:v>
                </c:pt>
                <c:pt idx="211">
                  <c:v>307.99</c:v>
                </c:pt>
                <c:pt idx="212">
                  <c:v>308</c:v>
                </c:pt>
                <c:pt idx="213">
                  <c:v>307.99</c:v>
                </c:pt>
                <c:pt idx="214">
                  <c:v>308</c:v>
                </c:pt>
                <c:pt idx="215">
                  <c:v>307.99</c:v>
                </c:pt>
                <c:pt idx="216">
                  <c:v>307.99</c:v>
                </c:pt>
                <c:pt idx="217">
                  <c:v>307.99</c:v>
                </c:pt>
                <c:pt idx="218">
                  <c:v>307.99</c:v>
                </c:pt>
                <c:pt idx="219">
                  <c:v>308</c:v>
                </c:pt>
                <c:pt idx="220">
                  <c:v>307.99</c:v>
                </c:pt>
                <c:pt idx="221">
                  <c:v>308</c:v>
                </c:pt>
                <c:pt idx="222">
                  <c:v>307.99</c:v>
                </c:pt>
                <c:pt idx="223">
                  <c:v>307.99</c:v>
                </c:pt>
                <c:pt idx="224">
                  <c:v>307.99</c:v>
                </c:pt>
                <c:pt idx="225">
                  <c:v>308</c:v>
                </c:pt>
                <c:pt idx="226">
                  <c:v>307.99</c:v>
                </c:pt>
                <c:pt idx="227">
                  <c:v>307.99</c:v>
                </c:pt>
                <c:pt idx="228">
                  <c:v>308</c:v>
                </c:pt>
                <c:pt idx="229">
                  <c:v>307.99</c:v>
                </c:pt>
                <c:pt idx="230">
                  <c:v>307.99</c:v>
                </c:pt>
                <c:pt idx="231">
                  <c:v>307.99</c:v>
                </c:pt>
                <c:pt idx="232">
                  <c:v>307.99</c:v>
                </c:pt>
                <c:pt idx="233">
                  <c:v>307.99</c:v>
                </c:pt>
                <c:pt idx="234">
                  <c:v>307.99</c:v>
                </c:pt>
                <c:pt idx="235">
                  <c:v>307.99</c:v>
                </c:pt>
                <c:pt idx="236">
                  <c:v>307.99</c:v>
                </c:pt>
                <c:pt idx="237">
                  <c:v>307.99</c:v>
                </c:pt>
                <c:pt idx="238">
                  <c:v>308</c:v>
                </c:pt>
                <c:pt idx="239">
                  <c:v>307.99</c:v>
                </c:pt>
                <c:pt idx="240">
                  <c:v>307.99</c:v>
                </c:pt>
                <c:pt idx="241">
                  <c:v>307.99</c:v>
                </c:pt>
                <c:pt idx="242">
                  <c:v>307.99</c:v>
                </c:pt>
                <c:pt idx="243">
                  <c:v>307.99</c:v>
                </c:pt>
                <c:pt idx="244">
                  <c:v>283.39999999999998</c:v>
                </c:pt>
                <c:pt idx="245">
                  <c:v>283.39</c:v>
                </c:pt>
                <c:pt idx="246">
                  <c:v>283.39</c:v>
                </c:pt>
                <c:pt idx="247">
                  <c:v>283.39</c:v>
                </c:pt>
                <c:pt idx="248">
                  <c:v>283.39</c:v>
                </c:pt>
                <c:pt idx="249">
                  <c:v>283.39</c:v>
                </c:pt>
                <c:pt idx="250">
                  <c:v>283.39</c:v>
                </c:pt>
                <c:pt idx="251">
                  <c:v>283.38</c:v>
                </c:pt>
                <c:pt idx="252">
                  <c:v>283.38</c:v>
                </c:pt>
                <c:pt idx="253">
                  <c:v>283.38</c:v>
                </c:pt>
                <c:pt idx="254">
                  <c:v>283.38</c:v>
                </c:pt>
                <c:pt idx="255">
                  <c:v>283.39</c:v>
                </c:pt>
                <c:pt idx="256">
                  <c:v>283.37</c:v>
                </c:pt>
                <c:pt idx="257">
                  <c:v>283.38</c:v>
                </c:pt>
                <c:pt idx="258">
                  <c:v>283.38</c:v>
                </c:pt>
                <c:pt idx="259">
                  <c:v>283.37</c:v>
                </c:pt>
                <c:pt idx="260">
                  <c:v>283.39</c:v>
                </c:pt>
                <c:pt idx="261">
                  <c:v>283.39</c:v>
                </c:pt>
                <c:pt idx="262">
                  <c:v>283.39</c:v>
                </c:pt>
                <c:pt idx="263">
                  <c:v>283.39</c:v>
                </c:pt>
                <c:pt idx="264">
                  <c:v>283.38</c:v>
                </c:pt>
                <c:pt idx="265">
                  <c:v>283.38</c:v>
                </c:pt>
                <c:pt idx="266">
                  <c:v>283.38</c:v>
                </c:pt>
                <c:pt idx="267">
                  <c:v>283.38</c:v>
                </c:pt>
                <c:pt idx="268">
                  <c:v>283.37</c:v>
                </c:pt>
                <c:pt idx="269">
                  <c:v>283.38</c:v>
                </c:pt>
                <c:pt idx="270">
                  <c:v>283.38</c:v>
                </c:pt>
                <c:pt idx="271">
                  <c:v>283.37</c:v>
                </c:pt>
                <c:pt idx="272">
                  <c:v>283.39</c:v>
                </c:pt>
                <c:pt idx="273">
                  <c:v>283.37</c:v>
                </c:pt>
                <c:pt idx="274">
                  <c:v>283.38</c:v>
                </c:pt>
                <c:pt idx="275">
                  <c:v>283.38</c:v>
                </c:pt>
                <c:pt idx="276">
                  <c:v>283.38</c:v>
                </c:pt>
                <c:pt idx="277">
                  <c:v>288.44</c:v>
                </c:pt>
                <c:pt idx="278">
                  <c:v>288.41999999999996</c:v>
                </c:pt>
                <c:pt idx="279">
                  <c:v>288.42999999999995</c:v>
                </c:pt>
                <c:pt idx="280">
                  <c:v>288.41999999999996</c:v>
                </c:pt>
                <c:pt idx="281">
                  <c:v>288.45</c:v>
                </c:pt>
                <c:pt idx="282">
                  <c:v>288.46999999999997</c:v>
                </c:pt>
                <c:pt idx="283">
                  <c:v>288.45999999999998</c:v>
                </c:pt>
                <c:pt idx="284">
                  <c:v>288.45</c:v>
                </c:pt>
                <c:pt idx="285">
                  <c:v>288.42999999999995</c:v>
                </c:pt>
                <c:pt idx="286">
                  <c:v>288.45</c:v>
                </c:pt>
                <c:pt idx="287">
                  <c:v>288.45</c:v>
                </c:pt>
                <c:pt idx="288">
                  <c:v>288.42999999999995</c:v>
                </c:pt>
                <c:pt idx="289">
                  <c:v>288.45</c:v>
                </c:pt>
                <c:pt idx="290">
                  <c:v>288.42999999999995</c:v>
                </c:pt>
                <c:pt idx="291">
                  <c:v>288.45999999999998</c:v>
                </c:pt>
                <c:pt idx="292">
                  <c:v>288.45999999999998</c:v>
                </c:pt>
                <c:pt idx="293">
                  <c:v>288.44</c:v>
                </c:pt>
                <c:pt idx="294">
                  <c:v>288.44</c:v>
                </c:pt>
                <c:pt idx="295">
                  <c:v>288.39999999999998</c:v>
                </c:pt>
                <c:pt idx="296">
                  <c:v>288.41999999999996</c:v>
                </c:pt>
                <c:pt idx="297">
                  <c:v>288.41999999999996</c:v>
                </c:pt>
                <c:pt idx="298">
                  <c:v>288.45999999999998</c:v>
                </c:pt>
                <c:pt idx="299">
                  <c:v>288.44</c:v>
                </c:pt>
                <c:pt idx="300">
                  <c:v>288.45</c:v>
                </c:pt>
                <c:pt idx="301">
                  <c:v>288.46999999999997</c:v>
                </c:pt>
                <c:pt idx="302">
                  <c:v>288.41999999999996</c:v>
                </c:pt>
                <c:pt idx="303">
                  <c:v>288.44</c:v>
                </c:pt>
                <c:pt idx="304">
                  <c:v>288.45</c:v>
                </c:pt>
                <c:pt idx="305">
                  <c:v>288.45</c:v>
                </c:pt>
                <c:pt idx="306">
                  <c:v>288.45</c:v>
                </c:pt>
                <c:pt idx="307">
                  <c:v>288.41999999999996</c:v>
                </c:pt>
                <c:pt idx="308">
                  <c:v>288.44</c:v>
                </c:pt>
                <c:pt idx="309">
                  <c:v>288.45999999999998</c:v>
                </c:pt>
                <c:pt idx="310">
                  <c:v>288.45999999999998</c:v>
                </c:pt>
                <c:pt idx="311">
                  <c:v>288.45</c:v>
                </c:pt>
                <c:pt idx="312">
                  <c:v>288.41999999999996</c:v>
                </c:pt>
                <c:pt idx="313">
                  <c:v>288.44</c:v>
                </c:pt>
                <c:pt idx="314">
                  <c:v>288.42999999999995</c:v>
                </c:pt>
                <c:pt idx="315">
                  <c:v>288.45</c:v>
                </c:pt>
                <c:pt idx="316">
                  <c:v>288.42999999999995</c:v>
                </c:pt>
                <c:pt idx="317">
                  <c:v>288.44</c:v>
                </c:pt>
                <c:pt idx="318">
                  <c:v>288.45</c:v>
                </c:pt>
                <c:pt idx="319">
                  <c:v>288.42999999999995</c:v>
                </c:pt>
                <c:pt idx="320">
                  <c:v>288.45999999999998</c:v>
                </c:pt>
                <c:pt idx="321">
                  <c:v>288.42999999999995</c:v>
                </c:pt>
                <c:pt idx="322">
                  <c:v>288.46999999999997</c:v>
                </c:pt>
                <c:pt idx="323">
                  <c:v>288.45</c:v>
                </c:pt>
                <c:pt idx="324">
                  <c:v>288.47999999999996</c:v>
                </c:pt>
                <c:pt idx="325">
                  <c:v>288.45</c:v>
                </c:pt>
                <c:pt idx="326">
                  <c:v>288.46999999999997</c:v>
                </c:pt>
                <c:pt idx="327">
                  <c:v>288.45</c:v>
                </c:pt>
                <c:pt idx="328">
                  <c:v>288.46999999999997</c:v>
                </c:pt>
                <c:pt idx="329">
                  <c:v>288.44</c:v>
                </c:pt>
                <c:pt idx="330">
                  <c:v>288.46999999999997</c:v>
                </c:pt>
                <c:pt idx="331">
                  <c:v>288.46999999999997</c:v>
                </c:pt>
                <c:pt idx="332">
                  <c:v>288.46999999999997</c:v>
                </c:pt>
                <c:pt idx="333">
                  <c:v>288.45</c:v>
                </c:pt>
                <c:pt idx="334">
                  <c:v>288.45999999999998</c:v>
                </c:pt>
                <c:pt idx="335">
                  <c:v>288.46999999999997</c:v>
                </c:pt>
                <c:pt idx="336">
                  <c:v>288.45</c:v>
                </c:pt>
                <c:pt idx="337">
                  <c:v>288.45999999999998</c:v>
                </c:pt>
                <c:pt idx="338">
                  <c:v>288.41999999999996</c:v>
                </c:pt>
                <c:pt idx="339">
                  <c:v>288.45</c:v>
                </c:pt>
                <c:pt idx="340">
                  <c:v>288.45999999999998</c:v>
                </c:pt>
                <c:pt idx="341">
                  <c:v>288.45</c:v>
                </c:pt>
                <c:pt idx="342">
                  <c:v>288.41999999999996</c:v>
                </c:pt>
                <c:pt idx="343">
                  <c:v>288.44</c:v>
                </c:pt>
                <c:pt idx="344">
                  <c:v>288.45</c:v>
                </c:pt>
                <c:pt idx="345">
                  <c:v>288.44</c:v>
                </c:pt>
                <c:pt idx="346">
                  <c:v>288.46999999999997</c:v>
                </c:pt>
                <c:pt idx="347">
                  <c:v>288.42999999999995</c:v>
                </c:pt>
                <c:pt idx="348">
                  <c:v>288.45</c:v>
                </c:pt>
                <c:pt idx="349">
                  <c:v>288.45999999999998</c:v>
                </c:pt>
                <c:pt idx="350">
                  <c:v>288.47999999999996</c:v>
                </c:pt>
                <c:pt idx="351">
                  <c:v>288.44</c:v>
                </c:pt>
                <c:pt idx="352">
                  <c:v>288.45</c:v>
                </c:pt>
                <c:pt idx="353">
                  <c:v>288.45999999999998</c:v>
                </c:pt>
                <c:pt idx="354">
                  <c:v>288.44</c:v>
                </c:pt>
                <c:pt idx="355">
                  <c:v>288.45</c:v>
                </c:pt>
                <c:pt idx="356">
                  <c:v>288.41999999999996</c:v>
                </c:pt>
                <c:pt idx="357">
                  <c:v>288.45</c:v>
                </c:pt>
                <c:pt idx="358">
                  <c:v>288.44</c:v>
                </c:pt>
                <c:pt idx="359">
                  <c:v>288.46999999999997</c:v>
                </c:pt>
                <c:pt idx="360">
                  <c:v>288.46999999999997</c:v>
                </c:pt>
                <c:pt idx="361">
                  <c:v>288.44</c:v>
                </c:pt>
                <c:pt idx="362">
                  <c:v>288.44</c:v>
                </c:pt>
                <c:pt idx="363">
                  <c:v>288.42999999999995</c:v>
                </c:pt>
                <c:pt idx="364">
                  <c:v>288.44</c:v>
                </c:pt>
                <c:pt idx="365">
                  <c:v>288.44</c:v>
                </c:pt>
                <c:pt idx="366">
                  <c:v>288.40999999999997</c:v>
                </c:pt>
                <c:pt idx="367">
                  <c:v>288.42999999999995</c:v>
                </c:pt>
                <c:pt idx="368">
                  <c:v>288.39999999999998</c:v>
                </c:pt>
                <c:pt idx="369">
                  <c:v>288.45</c:v>
                </c:pt>
                <c:pt idx="370">
                  <c:v>288.44</c:v>
                </c:pt>
                <c:pt idx="371">
                  <c:v>288.45</c:v>
                </c:pt>
                <c:pt idx="372">
                  <c:v>288.42999999999995</c:v>
                </c:pt>
                <c:pt idx="373">
                  <c:v>288.45999999999998</c:v>
                </c:pt>
                <c:pt idx="374">
                  <c:v>288.45</c:v>
                </c:pt>
                <c:pt idx="375">
                  <c:v>288.44</c:v>
                </c:pt>
                <c:pt idx="376">
                  <c:v>288.45</c:v>
                </c:pt>
                <c:pt idx="377">
                  <c:v>288.42999999999995</c:v>
                </c:pt>
                <c:pt idx="378">
                  <c:v>288.44</c:v>
                </c:pt>
                <c:pt idx="379">
                  <c:v>288.41999999999996</c:v>
                </c:pt>
                <c:pt idx="380">
                  <c:v>288.42999999999995</c:v>
                </c:pt>
                <c:pt idx="381">
                  <c:v>288.42999999999995</c:v>
                </c:pt>
                <c:pt idx="382">
                  <c:v>288.44</c:v>
                </c:pt>
                <c:pt idx="383">
                  <c:v>288.44</c:v>
                </c:pt>
                <c:pt idx="384">
                  <c:v>288.41999999999996</c:v>
                </c:pt>
                <c:pt idx="385">
                  <c:v>288.41999999999996</c:v>
                </c:pt>
                <c:pt idx="386">
                  <c:v>288.41999999999996</c:v>
                </c:pt>
                <c:pt idx="387">
                  <c:v>288.42999999999995</c:v>
                </c:pt>
                <c:pt idx="388">
                  <c:v>288.41999999999996</c:v>
                </c:pt>
                <c:pt idx="389">
                  <c:v>288.39999999999998</c:v>
                </c:pt>
                <c:pt idx="390">
                  <c:v>288.40999999999997</c:v>
                </c:pt>
                <c:pt idx="391">
                  <c:v>288.42999999999995</c:v>
                </c:pt>
                <c:pt idx="392">
                  <c:v>288.45</c:v>
                </c:pt>
                <c:pt idx="393">
                  <c:v>288.42999999999995</c:v>
                </c:pt>
                <c:pt idx="394">
                  <c:v>288.44</c:v>
                </c:pt>
                <c:pt idx="395">
                  <c:v>288.42999999999995</c:v>
                </c:pt>
                <c:pt idx="396">
                  <c:v>288.44</c:v>
                </c:pt>
                <c:pt idx="397">
                  <c:v>288.40999999999997</c:v>
                </c:pt>
                <c:pt idx="398">
                  <c:v>288.42999999999995</c:v>
                </c:pt>
                <c:pt idx="399">
                  <c:v>288.41999999999996</c:v>
                </c:pt>
                <c:pt idx="400">
                  <c:v>288.44</c:v>
                </c:pt>
                <c:pt idx="401">
                  <c:v>288.44</c:v>
                </c:pt>
                <c:pt idx="402">
                  <c:v>288.40999999999997</c:v>
                </c:pt>
                <c:pt idx="403">
                  <c:v>288.44</c:v>
                </c:pt>
                <c:pt idx="404">
                  <c:v>288.41999999999996</c:v>
                </c:pt>
                <c:pt idx="405">
                  <c:v>288.45999999999998</c:v>
                </c:pt>
                <c:pt idx="406">
                  <c:v>288.45999999999998</c:v>
                </c:pt>
                <c:pt idx="407">
                  <c:v>288.45</c:v>
                </c:pt>
                <c:pt idx="408">
                  <c:v>288.44</c:v>
                </c:pt>
                <c:pt idx="409">
                  <c:v>288.42999999999995</c:v>
                </c:pt>
                <c:pt idx="410">
                  <c:v>288.42999999999995</c:v>
                </c:pt>
                <c:pt idx="411">
                  <c:v>288.42999999999995</c:v>
                </c:pt>
                <c:pt idx="412">
                  <c:v>288.45999999999998</c:v>
                </c:pt>
                <c:pt idx="413">
                  <c:v>288.42999999999995</c:v>
                </c:pt>
                <c:pt idx="414">
                  <c:v>288.45</c:v>
                </c:pt>
                <c:pt idx="415">
                  <c:v>288.44</c:v>
                </c:pt>
                <c:pt idx="416">
                  <c:v>288.45</c:v>
                </c:pt>
                <c:pt idx="417">
                  <c:v>288.44</c:v>
                </c:pt>
                <c:pt idx="418">
                  <c:v>288.41999999999996</c:v>
                </c:pt>
                <c:pt idx="419">
                  <c:v>288.42999999999995</c:v>
                </c:pt>
                <c:pt idx="420">
                  <c:v>288.42999999999995</c:v>
                </c:pt>
                <c:pt idx="421">
                  <c:v>288.45</c:v>
                </c:pt>
                <c:pt idx="422">
                  <c:v>288.44</c:v>
                </c:pt>
                <c:pt idx="423">
                  <c:v>288.42999999999995</c:v>
                </c:pt>
                <c:pt idx="424">
                  <c:v>288.44</c:v>
                </c:pt>
                <c:pt idx="425">
                  <c:v>288.40999999999997</c:v>
                </c:pt>
                <c:pt idx="426">
                  <c:v>288.44</c:v>
                </c:pt>
                <c:pt idx="427">
                  <c:v>288.41999999999996</c:v>
                </c:pt>
                <c:pt idx="428">
                  <c:v>288.45</c:v>
                </c:pt>
                <c:pt idx="429">
                  <c:v>288.44</c:v>
                </c:pt>
                <c:pt idx="430">
                  <c:v>288.45</c:v>
                </c:pt>
                <c:pt idx="431">
                  <c:v>288.44</c:v>
                </c:pt>
                <c:pt idx="432">
                  <c:v>288.44</c:v>
                </c:pt>
                <c:pt idx="433">
                  <c:v>288.44</c:v>
                </c:pt>
                <c:pt idx="434">
                  <c:v>288.44</c:v>
                </c:pt>
                <c:pt idx="435">
                  <c:v>288.45999999999998</c:v>
                </c:pt>
                <c:pt idx="436">
                  <c:v>288.45999999999998</c:v>
                </c:pt>
                <c:pt idx="437">
                  <c:v>298.47999999999996</c:v>
                </c:pt>
                <c:pt idx="438">
                  <c:v>298.45999999999998</c:v>
                </c:pt>
                <c:pt idx="439">
                  <c:v>298.45999999999998</c:v>
                </c:pt>
                <c:pt idx="440">
                  <c:v>298.45999999999998</c:v>
                </c:pt>
                <c:pt idx="441">
                  <c:v>298.47999999999996</c:v>
                </c:pt>
                <c:pt idx="442">
                  <c:v>298.46999999999997</c:v>
                </c:pt>
                <c:pt idx="443">
                  <c:v>298.45999999999998</c:v>
                </c:pt>
                <c:pt idx="444">
                  <c:v>298.47999999999996</c:v>
                </c:pt>
                <c:pt idx="445">
                  <c:v>298.47999999999996</c:v>
                </c:pt>
                <c:pt idx="446">
                  <c:v>298.45999999999998</c:v>
                </c:pt>
                <c:pt idx="447">
                  <c:v>298.46999999999997</c:v>
                </c:pt>
                <c:pt idx="448">
                  <c:v>298.45999999999998</c:v>
                </c:pt>
                <c:pt idx="449">
                  <c:v>298.46999999999997</c:v>
                </c:pt>
                <c:pt idx="450">
                  <c:v>298.45</c:v>
                </c:pt>
                <c:pt idx="451">
                  <c:v>298.46999999999997</c:v>
                </c:pt>
                <c:pt idx="452">
                  <c:v>298.45999999999998</c:v>
                </c:pt>
                <c:pt idx="453">
                  <c:v>298.46999999999997</c:v>
                </c:pt>
                <c:pt idx="454">
                  <c:v>298.47999999999996</c:v>
                </c:pt>
                <c:pt idx="455">
                  <c:v>298.46999999999997</c:v>
                </c:pt>
                <c:pt idx="456">
                  <c:v>298.45999999999998</c:v>
                </c:pt>
                <c:pt idx="457">
                  <c:v>298.46999999999997</c:v>
                </c:pt>
                <c:pt idx="458">
                  <c:v>298.46999999999997</c:v>
                </c:pt>
                <c:pt idx="459">
                  <c:v>298.47999999999996</c:v>
                </c:pt>
                <c:pt idx="460">
                  <c:v>298.45999999999998</c:v>
                </c:pt>
                <c:pt idx="461">
                  <c:v>298.46999999999997</c:v>
                </c:pt>
                <c:pt idx="462">
                  <c:v>298.47999999999996</c:v>
                </c:pt>
                <c:pt idx="463">
                  <c:v>312.92999999999995</c:v>
                </c:pt>
                <c:pt idx="464">
                  <c:v>312.95999999999998</c:v>
                </c:pt>
                <c:pt idx="465">
                  <c:v>312.95</c:v>
                </c:pt>
                <c:pt idx="466">
                  <c:v>312.91999999999996</c:v>
                </c:pt>
                <c:pt idx="467">
                  <c:v>312.92999999999995</c:v>
                </c:pt>
                <c:pt idx="468">
                  <c:v>312.96999999999997</c:v>
                </c:pt>
                <c:pt idx="469">
                  <c:v>312.96999999999997</c:v>
                </c:pt>
                <c:pt idx="470">
                  <c:v>312.95999999999998</c:v>
                </c:pt>
                <c:pt idx="471">
                  <c:v>312.91999999999996</c:v>
                </c:pt>
                <c:pt idx="472">
                  <c:v>312.91999999999996</c:v>
                </c:pt>
                <c:pt idx="473">
                  <c:v>312.91999999999996</c:v>
                </c:pt>
                <c:pt idx="474">
                  <c:v>312.94</c:v>
                </c:pt>
                <c:pt idx="475">
                  <c:v>312.97999999999996</c:v>
                </c:pt>
                <c:pt idx="476">
                  <c:v>312.96999999999997</c:v>
                </c:pt>
                <c:pt idx="477">
                  <c:v>312.95</c:v>
                </c:pt>
                <c:pt idx="478">
                  <c:v>312.95999999999998</c:v>
                </c:pt>
                <c:pt idx="479">
                  <c:v>312.96999999999997</c:v>
                </c:pt>
                <c:pt idx="480">
                  <c:v>312.96999999999997</c:v>
                </c:pt>
                <c:pt idx="481">
                  <c:v>312.94</c:v>
                </c:pt>
                <c:pt idx="482">
                  <c:v>312.92999999999995</c:v>
                </c:pt>
                <c:pt idx="483">
                  <c:v>312.95</c:v>
                </c:pt>
                <c:pt idx="484">
                  <c:v>312.96999999999997</c:v>
                </c:pt>
                <c:pt idx="485">
                  <c:v>312.96999999999997</c:v>
                </c:pt>
                <c:pt idx="486">
                  <c:v>312.91999999999996</c:v>
                </c:pt>
                <c:pt idx="487">
                  <c:v>312.91999999999996</c:v>
                </c:pt>
                <c:pt idx="488">
                  <c:v>312.95999999999998</c:v>
                </c:pt>
                <c:pt idx="489">
                  <c:v>312.95999999999998</c:v>
                </c:pt>
                <c:pt idx="490">
                  <c:v>312.94</c:v>
                </c:pt>
                <c:pt idx="491">
                  <c:v>312.92999999999995</c:v>
                </c:pt>
                <c:pt idx="492">
                  <c:v>312.95999999999998</c:v>
                </c:pt>
                <c:pt idx="493">
                  <c:v>312.96999999999997</c:v>
                </c:pt>
                <c:pt idx="494">
                  <c:v>312.95</c:v>
                </c:pt>
                <c:pt idx="495">
                  <c:v>312.94</c:v>
                </c:pt>
                <c:pt idx="496">
                  <c:v>312.91999999999996</c:v>
                </c:pt>
                <c:pt idx="497">
                  <c:v>312.92999999999995</c:v>
                </c:pt>
                <c:pt idx="498">
                  <c:v>312.97999999999996</c:v>
                </c:pt>
                <c:pt idx="499">
                  <c:v>313.01</c:v>
                </c:pt>
                <c:pt idx="500">
                  <c:v>313</c:v>
                </c:pt>
                <c:pt idx="501">
                  <c:v>312.95</c:v>
                </c:pt>
                <c:pt idx="502">
                  <c:v>312.94</c:v>
                </c:pt>
                <c:pt idx="503">
                  <c:v>312.94</c:v>
                </c:pt>
                <c:pt idx="504">
                  <c:v>312.92999999999995</c:v>
                </c:pt>
                <c:pt idx="505">
                  <c:v>312.94</c:v>
                </c:pt>
                <c:pt idx="506">
                  <c:v>312.95999999999998</c:v>
                </c:pt>
                <c:pt idx="507">
                  <c:v>312.95999999999998</c:v>
                </c:pt>
                <c:pt idx="508">
                  <c:v>312.94</c:v>
                </c:pt>
                <c:pt idx="509">
                  <c:v>312.92999999999995</c:v>
                </c:pt>
                <c:pt idx="510">
                  <c:v>312.92999999999995</c:v>
                </c:pt>
                <c:pt idx="511">
                  <c:v>312.91999999999996</c:v>
                </c:pt>
                <c:pt idx="512">
                  <c:v>312.92999999999995</c:v>
                </c:pt>
                <c:pt idx="513">
                  <c:v>312.96999999999997</c:v>
                </c:pt>
                <c:pt idx="514">
                  <c:v>312.96999999999997</c:v>
                </c:pt>
                <c:pt idx="515">
                  <c:v>312.94</c:v>
                </c:pt>
                <c:pt idx="516">
                  <c:v>312.92999999999995</c:v>
                </c:pt>
                <c:pt idx="517">
                  <c:v>312.92999999999995</c:v>
                </c:pt>
                <c:pt idx="518">
                  <c:v>312.92999999999995</c:v>
                </c:pt>
                <c:pt idx="519">
                  <c:v>312.92999999999995</c:v>
                </c:pt>
                <c:pt idx="520">
                  <c:v>312.94</c:v>
                </c:pt>
                <c:pt idx="521">
                  <c:v>312.94</c:v>
                </c:pt>
                <c:pt idx="522">
                  <c:v>312.91999999999996</c:v>
                </c:pt>
                <c:pt idx="523">
                  <c:v>312.92999999999995</c:v>
                </c:pt>
                <c:pt idx="524">
                  <c:v>312.91999999999996</c:v>
                </c:pt>
                <c:pt idx="525">
                  <c:v>312.94</c:v>
                </c:pt>
                <c:pt idx="526">
                  <c:v>312.95</c:v>
                </c:pt>
                <c:pt idx="527">
                  <c:v>312.95</c:v>
                </c:pt>
                <c:pt idx="528">
                  <c:v>312.91999999999996</c:v>
                </c:pt>
                <c:pt idx="529">
                  <c:v>312.91999999999996</c:v>
                </c:pt>
                <c:pt idx="530">
                  <c:v>312.95999999999998</c:v>
                </c:pt>
                <c:pt idx="531">
                  <c:v>312.96999999999997</c:v>
                </c:pt>
                <c:pt idx="532">
                  <c:v>312.95</c:v>
                </c:pt>
                <c:pt idx="533">
                  <c:v>312.92999999999995</c:v>
                </c:pt>
                <c:pt idx="534">
                  <c:v>312.92999999999995</c:v>
                </c:pt>
                <c:pt idx="535">
                  <c:v>312.92999999999995</c:v>
                </c:pt>
                <c:pt idx="536">
                  <c:v>312.96999999999997</c:v>
                </c:pt>
                <c:pt idx="537">
                  <c:v>312.96999999999997</c:v>
                </c:pt>
                <c:pt idx="538">
                  <c:v>312.96999999999997</c:v>
                </c:pt>
                <c:pt idx="539">
                  <c:v>312.95999999999998</c:v>
                </c:pt>
                <c:pt idx="540">
                  <c:v>312.94</c:v>
                </c:pt>
                <c:pt idx="541">
                  <c:v>312.92999999999995</c:v>
                </c:pt>
                <c:pt idx="542">
                  <c:v>312.92999999999995</c:v>
                </c:pt>
                <c:pt idx="543">
                  <c:v>312.92999999999995</c:v>
                </c:pt>
                <c:pt idx="544">
                  <c:v>312.92999999999995</c:v>
                </c:pt>
                <c:pt idx="545">
                  <c:v>312.94</c:v>
                </c:pt>
                <c:pt idx="546">
                  <c:v>312.94</c:v>
                </c:pt>
                <c:pt idx="547">
                  <c:v>312.90999999999997</c:v>
                </c:pt>
                <c:pt idx="548">
                  <c:v>312.92999999999995</c:v>
                </c:pt>
                <c:pt idx="549">
                  <c:v>312.97999999999996</c:v>
                </c:pt>
                <c:pt idx="550">
                  <c:v>312.97999999999996</c:v>
                </c:pt>
                <c:pt idx="551">
                  <c:v>312.95999999999998</c:v>
                </c:pt>
                <c:pt idx="552">
                  <c:v>312.95</c:v>
                </c:pt>
                <c:pt idx="553">
                  <c:v>312.92999999999995</c:v>
                </c:pt>
                <c:pt idx="554">
                  <c:v>312.95</c:v>
                </c:pt>
                <c:pt idx="555">
                  <c:v>313</c:v>
                </c:pt>
                <c:pt idx="556">
                  <c:v>313</c:v>
                </c:pt>
                <c:pt idx="557">
                  <c:v>312.97999999999996</c:v>
                </c:pt>
                <c:pt idx="558">
                  <c:v>312.95</c:v>
                </c:pt>
                <c:pt idx="559">
                  <c:v>312.94</c:v>
                </c:pt>
                <c:pt idx="560">
                  <c:v>312.95999999999998</c:v>
                </c:pt>
                <c:pt idx="561">
                  <c:v>312.96999999999997</c:v>
                </c:pt>
                <c:pt idx="562">
                  <c:v>312.95999999999998</c:v>
                </c:pt>
                <c:pt idx="563">
                  <c:v>312.95</c:v>
                </c:pt>
                <c:pt idx="564">
                  <c:v>312.94</c:v>
                </c:pt>
                <c:pt idx="565">
                  <c:v>312.95999999999998</c:v>
                </c:pt>
                <c:pt idx="566">
                  <c:v>312.96999999999997</c:v>
                </c:pt>
                <c:pt idx="567">
                  <c:v>312.96999999999997</c:v>
                </c:pt>
                <c:pt idx="568">
                  <c:v>312.92999999999995</c:v>
                </c:pt>
                <c:pt idx="569">
                  <c:v>312.91999999999996</c:v>
                </c:pt>
                <c:pt idx="570">
                  <c:v>312.92999999999995</c:v>
                </c:pt>
                <c:pt idx="571">
                  <c:v>312.94</c:v>
                </c:pt>
                <c:pt idx="572">
                  <c:v>312.95</c:v>
                </c:pt>
                <c:pt idx="573">
                  <c:v>312.94</c:v>
                </c:pt>
                <c:pt idx="574">
                  <c:v>312.94</c:v>
                </c:pt>
                <c:pt idx="575">
                  <c:v>312.94</c:v>
                </c:pt>
                <c:pt idx="576">
                  <c:v>312.92999999999995</c:v>
                </c:pt>
                <c:pt idx="577">
                  <c:v>312.92999999999995</c:v>
                </c:pt>
                <c:pt idx="578">
                  <c:v>312.92999999999995</c:v>
                </c:pt>
                <c:pt idx="579">
                  <c:v>312.91999999999996</c:v>
                </c:pt>
                <c:pt idx="580">
                  <c:v>312.94</c:v>
                </c:pt>
                <c:pt idx="581">
                  <c:v>312.95999999999998</c:v>
                </c:pt>
                <c:pt idx="582">
                  <c:v>312.95</c:v>
                </c:pt>
                <c:pt idx="583">
                  <c:v>312.92999999999995</c:v>
                </c:pt>
                <c:pt idx="584">
                  <c:v>312.92999999999995</c:v>
                </c:pt>
                <c:pt idx="585">
                  <c:v>312.95</c:v>
                </c:pt>
                <c:pt idx="586">
                  <c:v>312.95999999999998</c:v>
                </c:pt>
                <c:pt idx="587">
                  <c:v>312.95999999999998</c:v>
                </c:pt>
                <c:pt idx="588">
                  <c:v>312.95</c:v>
                </c:pt>
                <c:pt idx="589">
                  <c:v>312.92999999999995</c:v>
                </c:pt>
                <c:pt idx="590">
                  <c:v>312.92999999999995</c:v>
                </c:pt>
                <c:pt idx="591">
                  <c:v>312.94</c:v>
                </c:pt>
                <c:pt idx="592">
                  <c:v>312.92999999999995</c:v>
                </c:pt>
                <c:pt idx="593">
                  <c:v>312.94</c:v>
                </c:pt>
                <c:pt idx="594">
                  <c:v>312.92999999999995</c:v>
                </c:pt>
                <c:pt idx="595">
                  <c:v>312.92999999999995</c:v>
                </c:pt>
                <c:pt idx="596">
                  <c:v>312.92999999999995</c:v>
                </c:pt>
                <c:pt idx="597">
                  <c:v>312.94</c:v>
                </c:pt>
                <c:pt idx="598">
                  <c:v>312.91999999999996</c:v>
                </c:pt>
                <c:pt idx="599">
                  <c:v>312.94</c:v>
                </c:pt>
                <c:pt idx="600">
                  <c:v>312.96999999999997</c:v>
                </c:pt>
                <c:pt idx="601">
                  <c:v>312.96999999999997</c:v>
                </c:pt>
                <c:pt idx="602">
                  <c:v>312.94</c:v>
                </c:pt>
                <c:pt idx="603">
                  <c:v>312.94</c:v>
                </c:pt>
                <c:pt idx="604">
                  <c:v>312.92999999999995</c:v>
                </c:pt>
                <c:pt idx="605">
                  <c:v>312.94</c:v>
                </c:pt>
                <c:pt idx="606">
                  <c:v>312.97999999999996</c:v>
                </c:pt>
                <c:pt idx="607">
                  <c:v>313</c:v>
                </c:pt>
                <c:pt idx="608">
                  <c:v>312.96999999999997</c:v>
                </c:pt>
                <c:pt idx="609">
                  <c:v>312.95</c:v>
                </c:pt>
                <c:pt idx="610">
                  <c:v>312.94</c:v>
                </c:pt>
                <c:pt idx="611">
                  <c:v>312.95</c:v>
                </c:pt>
                <c:pt idx="612">
                  <c:v>312.96999999999997</c:v>
                </c:pt>
                <c:pt idx="613">
                  <c:v>312.96999999999997</c:v>
                </c:pt>
                <c:pt idx="614">
                  <c:v>312.95999999999998</c:v>
                </c:pt>
                <c:pt idx="615">
                  <c:v>312.95</c:v>
                </c:pt>
                <c:pt idx="616">
                  <c:v>312.94</c:v>
                </c:pt>
                <c:pt idx="617">
                  <c:v>312.94</c:v>
                </c:pt>
                <c:pt idx="618">
                  <c:v>312.91999999999996</c:v>
                </c:pt>
                <c:pt idx="619">
                  <c:v>312.95</c:v>
                </c:pt>
                <c:pt idx="620">
                  <c:v>312.99</c:v>
                </c:pt>
                <c:pt idx="621">
                  <c:v>313</c:v>
                </c:pt>
                <c:pt idx="622">
                  <c:v>312.95999999999998</c:v>
                </c:pt>
                <c:pt idx="623">
                  <c:v>312.96999999999997</c:v>
                </c:pt>
                <c:pt idx="624">
                  <c:v>312.99</c:v>
                </c:pt>
                <c:pt idx="625">
                  <c:v>313</c:v>
                </c:pt>
                <c:pt idx="626">
                  <c:v>313</c:v>
                </c:pt>
                <c:pt idx="627">
                  <c:v>312.97999999999996</c:v>
                </c:pt>
                <c:pt idx="628">
                  <c:v>312.95</c:v>
                </c:pt>
                <c:pt idx="629">
                  <c:v>312.95999999999998</c:v>
                </c:pt>
                <c:pt idx="630">
                  <c:v>313</c:v>
                </c:pt>
                <c:pt idx="631">
                  <c:v>313</c:v>
                </c:pt>
                <c:pt idx="632">
                  <c:v>312.99</c:v>
                </c:pt>
                <c:pt idx="633">
                  <c:v>312.95</c:v>
                </c:pt>
                <c:pt idx="634">
                  <c:v>312.95</c:v>
                </c:pt>
                <c:pt idx="635">
                  <c:v>312.92999999999995</c:v>
                </c:pt>
                <c:pt idx="636">
                  <c:v>312.95</c:v>
                </c:pt>
                <c:pt idx="637">
                  <c:v>312.99</c:v>
                </c:pt>
                <c:pt idx="638">
                  <c:v>273.31</c:v>
                </c:pt>
                <c:pt idx="639">
                  <c:v>273.31</c:v>
                </c:pt>
                <c:pt idx="640">
                  <c:v>273.31</c:v>
                </c:pt>
                <c:pt idx="641">
                  <c:v>273.31</c:v>
                </c:pt>
                <c:pt idx="642">
                  <c:v>273.31</c:v>
                </c:pt>
                <c:pt idx="643">
                  <c:v>273.32</c:v>
                </c:pt>
                <c:pt idx="644">
                  <c:v>273.31</c:v>
                </c:pt>
                <c:pt idx="645">
                  <c:v>273.31</c:v>
                </c:pt>
                <c:pt idx="646">
                  <c:v>273.31</c:v>
                </c:pt>
                <c:pt idx="647">
                  <c:v>273.32</c:v>
                </c:pt>
                <c:pt idx="648">
                  <c:v>273.29999999999995</c:v>
                </c:pt>
                <c:pt idx="649">
                  <c:v>273.31</c:v>
                </c:pt>
                <c:pt idx="650">
                  <c:v>273.31</c:v>
                </c:pt>
                <c:pt idx="651">
                  <c:v>273.31</c:v>
                </c:pt>
                <c:pt idx="652">
                  <c:v>273.29999999999995</c:v>
                </c:pt>
                <c:pt idx="653">
                  <c:v>273.29999999999995</c:v>
                </c:pt>
                <c:pt idx="654">
                  <c:v>273.31</c:v>
                </c:pt>
                <c:pt idx="655">
                  <c:v>273.32</c:v>
                </c:pt>
                <c:pt idx="656">
                  <c:v>273.29999999999995</c:v>
                </c:pt>
                <c:pt idx="657">
                  <c:v>273.29999999999995</c:v>
                </c:pt>
                <c:pt idx="658">
                  <c:v>273.29999999999995</c:v>
                </c:pt>
                <c:pt idx="659">
                  <c:v>273.31</c:v>
                </c:pt>
                <c:pt idx="660">
                  <c:v>273.32</c:v>
                </c:pt>
                <c:pt idx="661">
                  <c:v>273.31</c:v>
                </c:pt>
                <c:pt idx="662">
                  <c:v>273.29999999999995</c:v>
                </c:pt>
                <c:pt idx="663">
                  <c:v>273.31</c:v>
                </c:pt>
                <c:pt idx="664">
                  <c:v>273.29999999999995</c:v>
                </c:pt>
                <c:pt idx="665">
                  <c:v>273.31</c:v>
                </c:pt>
                <c:pt idx="666">
                  <c:v>273.29999999999995</c:v>
                </c:pt>
                <c:pt idx="667">
                  <c:v>273.29999999999995</c:v>
                </c:pt>
                <c:pt idx="668">
                  <c:v>273.31</c:v>
                </c:pt>
                <c:pt idx="669">
                  <c:v>273.31</c:v>
                </c:pt>
                <c:pt idx="670">
                  <c:v>273.31</c:v>
                </c:pt>
                <c:pt idx="671">
                  <c:v>273.29999999999995</c:v>
                </c:pt>
                <c:pt idx="672">
                  <c:v>273.31</c:v>
                </c:pt>
                <c:pt idx="673">
                  <c:v>273.29999999999995</c:v>
                </c:pt>
                <c:pt idx="674">
                  <c:v>273.29999999999995</c:v>
                </c:pt>
                <c:pt idx="675">
                  <c:v>273.29999999999995</c:v>
                </c:pt>
                <c:pt idx="676">
                  <c:v>273.29999999999995</c:v>
                </c:pt>
                <c:pt idx="677">
                  <c:v>273.29999999999995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785-40BB-B833-075E7AAB1C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2989752"/>
        <c:axId val="1042990736"/>
      </c:scatterChart>
      <c:valAx>
        <c:axId val="1042989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aseline="0"/>
                  <a:t>Tp / K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0.87681014941455815"/>
              <c:y val="0.8906757349796174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42990736"/>
        <c:crosses val="autoZero"/>
        <c:crossBetween val="midCat"/>
      </c:valAx>
      <c:valAx>
        <c:axId val="104299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baseline="0">
                    <a:effectLst/>
                  </a:rPr>
                  <a:t> To / K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8.4526651086696582E-3"/>
              <c:y val="0.1328696543775297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42989752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 b="1" i="0" baseline="0">
                <a:effectLst/>
              </a:rPr>
              <a:t>Gráfico de tendencia de MEDIA</a:t>
            </a:r>
            <a:br>
              <a:rPr lang="es-ES" sz="1400" b="1" i="0" baseline="0">
                <a:effectLst/>
              </a:rPr>
            </a:br>
            <a:r>
              <a:rPr lang="es-ES" sz="1400" b="1" i="0" baseline="0">
                <a:effectLst/>
              </a:rPr>
              <a:t>de temperatura del patrón y del objeto </a:t>
            </a:r>
            <a:endParaRPr lang="es-ES" sz="1400">
              <a:effectLst/>
            </a:endParaRPr>
          </a:p>
        </c:rich>
      </c:tx>
      <c:layout>
        <c:manualLayout>
          <c:xMode val="edge"/>
          <c:yMode val="edge"/>
          <c:x val="0.10431872993563432"/>
          <c:y val="3.8759689922480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Incertidumbre!$C$13</c:f>
              <c:strCache>
                <c:ptCount val="1"/>
                <c:pt idx="0">
                  <c:v>Tp / (K)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Incertidumbre!$B$14:$B$22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xVal>
          <c:yVal>
            <c:numRef>
              <c:f>Incertidumbre!$C$14:$C$22</c:f>
              <c:numCache>
                <c:formatCode>0.00</c:formatCode>
                <c:ptCount val="9"/>
                <c:pt idx="0">
                  <c:v>273.13241935483848</c:v>
                </c:pt>
                <c:pt idx="1">
                  <c:v>298.00238095238097</c:v>
                </c:pt>
                <c:pt idx="2">
                  <c:v>297.93567567567572</c:v>
                </c:pt>
                <c:pt idx="3">
                  <c:v>307.8404032258062</c:v>
                </c:pt>
                <c:pt idx="4">
                  <c:v>283.23303030303009</c:v>
                </c:pt>
                <c:pt idx="5">
                  <c:v>288.28381249999995</c:v>
                </c:pt>
                <c:pt idx="6">
                  <c:v>298.30346153846165</c:v>
                </c:pt>
                <c:pt idx="7">
                  <c:v>312.79348571428551</c:v>
                </c:pt>
                <c:pt idx="8">
                  <c:v>273.15724999999986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6F-4AD2-9382-01D4BDBA0445}"/>
            </c:ext>
          </c:extLst>
        </c:ser>
        <c:ser>
          <c:idx val="1"/>
          <c:order val="1"/>
          <c:tx>
            <c:strRef>
              <c:f>Incertidumbre!$H$13</c:f>
              <c:strCache>
                <c:ptCount val="1"/>
                <c:pt idx="0">
                  <c:v>To / (K)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Incertidumbre!$B$14:$B$22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xVal>
          <c:yVal>
            <c:numRef>
              <c:f>Incertidumbre!$H$14:$H$22</c:f>
              <c:numCache>
                <c:formatCode>0</c:formatCode>
                <c:ptCount val="9"/>
                <c:pt idx="0">
                  <c:v>273.28048387096788</c:v>
                </c:pt>
                <c:pt idx="1">
                  <c:v>298.1538095238094</c:v>
                </c:pt>
                <c:pt idx="2">
                  <c:v>298.08918918918926</c:v>
                </c:pt>
                <c:pt idx="3">
                  <c:v>307.99564516129044</c:v>
                </c:pt>
                <c:pt idx="4">
                  <c:v>283.38272727272727</c:v>
                </c:pt>
                <c:pt idx="5">
                  <c:v>288.44143750000001</c:v>
                </c:pt>
                <c:pt idx="6">
                  <c:v>298.46846153846155</c:v>
                </c:pt>
                <c:pt idx="7">
                  <c:v>312.94965714285706</c:v>
                </c:pt>
                <c:pt idx="8">
                  <c:v>273.3069999999999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6F-4AD2-9382-01D4BDBA0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2987784"/>
        <c:axId val="1042987128"/>
      </c:scatterChart>
      <c:valAx>
        <c:axId val="1042987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Punto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42987128"/>
        <c:crosses val="autoZero"/>
        <c:crossBetween val="midCat"/>
      </c:valAx>
      <c:valAx>
        <c:axId val="1042987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50" b="0" i="0" baseline="0">
                    <a:effectLst/>
                  </a:rPr>
                  <a:t>T / K</a:t>
                </a:r>
                <a:endParaRPr lang="es-ES" sz="1050">
                  <a:effectLst/>
                </a:endParaRPr>
              </a:p>
            </c:rich>
          </c:tx>
          <c:layout>
            <c:manualLayout>
              <c:xMode val="edge"/>
              <c:yMode val="edge"/>
              <c:x val="2.0102339181286549E-2"/>
              <c:y val="0.296432552954292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429877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 b="1" i="0" baseline="0">
                <a:effectLst/>
              </a:rPr>
              <a:t>Gráfico de dispersión de MEDIA de </a:t>
            </a:r>
          </a:p>
          <a:p>
            <a:pPr>
              <a:defRPr b="1"/>
            </a:pPr>
            <a:r>
              <a:rPr lang="es-ES" sz="1400" b="1" i="0" baseline="0">
                <a:effectLst/>
              </a:rPr>
              <a:t>Temperatura objeto X Temperatura patrón</a:t>
            </a:r>
            <a:endParaRPr lang="es-ES" sz="1400" b="1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Incertidumbre!$H$13</c:f>
              <c:strCache>
                <c:ptCount val="1"/>
                <c:pt idx="0">
                  <c:v>To / (K)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flat">
                <a:noFill/>
                <a:prstDash val="solid"/>
                <a:round/>
              </a:ln>
              <a:effectLst/>
            </c:spPr>
            <c:trendlineType val="poly"/>
            <c:order val="2"/>
            <c:intercept val="0"/>
            <c:dispRSqr val="0"/>
            <c:dispEq val="0"/>
          </c:trendline>
          <c:xVal>
            <c:numRef>
              <c:f>Incertidumbre!$C$14:$C$22</c:f>
              <c:numCache>
                <c:formatCode>0.00</c:formatCode>
                <c:ptCount val="9"/>
                <c:pt idx="0">
                  <c:v>273.13241935483848</c:v>
                </c:pt>
                <c:pt idx="1">
                  <c:v>298.00238095238097</c:v>
                </c:pt>
                <c:pt idx="2">
                  <c:v>297.93567567567572</c:v>
                </c:pt>
                <c:pt idx="3">
                  <c:v>307.8404032258062</c:v>
                </c:pt>
                <c:pt idx="4">
                  <c:v>283.23303030303009</c:v>
                </c:pt>
                <c:pt idx="5">
                  <c:v>288.28381249999995</c:v>
                </c:pt>
                <c:pt idx="6">
                  <c:v>298.30346153846165</c:v>
                </c:pt>
                <c:pt idx="7">
                  <c:v>312.79348571428551</c:v>
                </c:pt>
                <c:pt idx="8">
                  <c:v>273.15724999999986</c:v>
                </c:pt>
              </c:numCache>
            </c:numRef>
          </c:xVal>
          <c:yVal>
            <c:numRef>
              <c:f>Incertidumbre!$H$14:$H$22</c:f>
              <c:numCache>
                <c:formatCode>0</c:formatCode>
                <c:ptCount val="9"/>
                <c:pt idx="0">
                  <c:v>273.28048387096788</c:v>
                </c:pt>
                <c:pt idx="1">
                  <c:v>298.1538095238094</c:v>
                </c:pt>
                <c:pt idx="2">
                  <c:v>298.08918918918926</c:v>
                </c:pt>
                <c:pt idx="3">
                  <c:v>307.99564516129044</c:v>
                </c:pt>
                <c:pt idx="4">
                  <c:v>283.38272727272727</c:v>
                </c:pt>
                <c:pt idx="5">
                  <c:v>288.44143750000001</c:v>
                </c:pt>
                <c:pt idx="6">
                  <c:v>298.46846153846155</c:v>
                </c:pt>
                <c:pt idx="7">
                  <c:v>312.94965714285706</c:v>
                </c:pt>
                <c:pt idx="8">
                  <c:v>273.3069999999999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DC-4986-812F-CF2701AB25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976096"/>
        <c:axId val="839979376"/>
      </c:scatterChart>
      <c:valAx>
        <c:axId val="839976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baseline="0">
                    <a:effectLst/>
                  </a:rPr>
                  <a:t>Tp / K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0.83886265733247822"/>
              <c:y val="0.879247781910696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39979376"/>
        <c:crosses val="autoZero"/>
        <c:crossBetween val="midCat"/>
      </c:valAx>
      <c:valAx>
        <c:axId val="83997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baseline="0">
                    <a:effectLst/>
                  </a:rPr>
                  <a:t>To / K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1.2750455373406194E-2"/>
              <c:y val="0.28343355495548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39976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 b="1" i="0" baseline="0">
                <a:effectLst/>
              </a:rPr>
              <a:t>Gráfico de tendencia de MODA</a:t>
            </a:r>
            <a:br>
              <a:rPr lang="es-ES" sz="1400" b="1" i="0" baseline="0">
                <a:effectLst/>
              </a:rPr>
            </a:br>
            <a:r>
              <a:rPr lang="es-ES" sz="1400" b="1" i="0" baseline="0">
                <a:effectLst/>
              </a:rPr>
              <a:t>de temperatura del patrón y del objeto </a:t>
            </a:r>
            <a:endParaRPr lang="es-ES" sz="1400" b="1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Incertidumbre!$C$31</c:f>
              <c:strCache>
                <c:ptCount val="1"/>
                <c:pt idx="0">
                  <c:v>Tp / (K)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Incertidumbre!$B$32:$B$40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xVal>
          <c:yVal>
            <c:numRef>
              <c:f>Incertidumbre!$C$32:$C$40</c:f>
              <c:numCache>
                <c:formatCode>0.00</c:formatCode>
                <c:ptCount val="9"/>
                <c:pt idx="0">
                  <c:v>273.13</c:v>
                </c:pt>
                <c:pt idx="1">
                  <c:v>298.01</c:v>
                </c:pt>
                <c:pt idx="2">
                  <c:v>297.94</c:v>
                </c:pt>
                <c:pt idx="3">
                  <c:v>307.83999999999997</c:v>
                </c:pt>
                <c:pt idx="4">
                  <c:v>283.22999999999996</c:v>
                </c:pt>
                <c:pt idx="5">
                  <c:v>288.28999999999996</c:v>
                </c:pt>
                <c:pt idx="6">
                  <c:v>298.31</c:v>
                </c:pt>
                <c:pt idx="7">
                  <c:v>312.77999999999997</c:v>
                </c:pt>
                <c:pt idx="8">
                  <c:v>273.15999999999997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8A-4C23-BF67-C0134BD7647B}"/>
            </c:ext>
          </c:extLst>
        </c:ser>
        <c:ser>
          <c:idx val="1"/>
          <c:order val="1"/>
          <c:tx>
            <c:strRef>
              <c:f>Incertidumbre!$H$31</c:f>
              <c:strCache>
                <c:ptCount val="1"/>
                <c:pt idx="0">
                  <c:v>To / (K)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Incertidumbre!$B$32:$B$40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xVal>
          <c:yVal>
            <c:numRef>
              <c:f>Incertidumbre!$H$32:$H$40</c:f>
              <c:numCache>
                <c:formatCode>0.00</c:formatCode>
                <c:ptCount val="9"/>
                <c:pt idx="0">
                  <c:v>273.27999999999997</c:v>
                </c:pt>
                <c:pt idx="1">
                  <c:v>298.15999999999997</c:v>
                </c:pt>
                <c:pt idx="2">
                  <c:v>298.08999999999997</c:v>
                </c:pt>
                <c:pt idx="3">
                  <c:v>308</c:v>
                </c:pt>
                <c:pt idx="4">
                  <c:v>283.38</c:v>
                </c:pt>
                <c:pt idx="5">
                  <c:v>288.44</c:v>
                </c:pt>
                <c:pt idx="6">
                  <c:v>298.45999999999998</c:v>
                </c:pt>
                <c:pt idx="7">
                  <c:v>312.92999999999995</c:v>
                </c:pt>
                <c:pt idx="8">
                  <c:v>273.31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8A-4C23-BF67-C0134BD7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2987784"/>
        <c:axId val="1042987128"/>
      </c:scatterChart>
      <c:valAx>
        <c:axId val="1042987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Punto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42987128"/>
        <c:crosses val="autoZero"/>
        <c:crossBetween val="midCat"/>
      </c:valAx>
      <c:valAx>
        <c:axId val="1042987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50" b="0" i="0" baseline="0">
                    <a:effectLst/>
                  </a:rPr>
                  <a:t>T / K</a:t>
                </a:r>
                <a:endParaRPr lang="es-ES" sz="1050">
                  <a:effectLst/>
                </a:endParaRPr>
              </a:p>
            </c:rich>
          </c:tx>
          <c:layout>
            <c:manualLayout>
              <c:xMode val="edge"/>
              <c:yMode val="edge"/>
              <c:x val="2.0102339181286549E-2"/>
              <c:y val="0.296432552954292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429877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 b="1" i="0" baseline="0">
                <a:effectLst/>
              </a:rPr>
              <a:t>Gráfico de dispersión de MODA de</a:t>
            </a:r>
          </a:p>
          <a:p>
            <a:pPr>
              <a:defRPr b="1"/>
            </a:pPr>
            <a:r>
              <a:rPr lang="es-ES" sz="1400" b="1" i="0" baseline="0">
                <a:effectLst/>
              </a:rPr>
              <a:t>Temperatura objeto X Temperatura patrón</a:t>
            </a:r>
            <a:endParaRPr lang="es-ES" sz="1400" b="1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Incertidumbre!$H$31</c:f>
              <c:strCache>
                <c:ptCount val="1"/>
                <c:pt idx="0">
                  <c:v>To / (K)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flat">
                <a:noFill/>
                <a:prstDash val="solid"/>
                <a:round/>
              </a:ln>
              <a:effectLst/>
            </c:spPr>
            <c:trendlineType val="poly"/>
            <c:order val="2"/>
            <c:intercept val="0"/>
            <c:dispRSqr val="0"/>
            <c:dispEq val="0"/>
          </c:trendline>
          <c:xVal>
            <c:numRef>
              <c:f>Incertidumbre!$C$32:$C$40</c:f>
              <c:numCache>
                <c:formatCode>0.00</c:formatCode>
                <c:ptCount val="9"/>
                <c:pt idx="0">
                  <c:v>273.13</c:v>
                </c:pt>
                <c:pt idx="1">
                  <c:v>298.01</c:v>
                </c:pt>
                <c:pt idx="2">
                  <c:v>297.94</c:v>
                </c:pt>
                <c:pt idx="3">
                  <c:v>307.83999999999997</c:v>
                </c:pt>
                <c:pt idx="4">
                  <c:v>283.22999999999996</c:v>
                </c:pt>
                <c:pt idx="5">
                  <c:v>288.28999999999996</c:v>
                </c:pt>
                <c:pt idx="6">
                  <c:v>298.31</c:v>
                </c:pt>
                <c:pt idx="7">
                  <c:v>312.77999999999997</c:v>
                </c:pt>
                <c:pt idx="8">
                  <c:v>273.15999999999997</c:v>
                </c:pt>
              </c:numCache>
            </c:numRef>
          </c:xVal>
          <c:yVal>
            <c:numRef>
              <c:f>Incertidumbre!$H$32:$H$40</c:f>
              <c:numCache>
                <c:formatCode>0.00</c:formatCode>
                <c:ptCount val="9"/>
                <c:pt idx="0">
                  <c:v>273.27999999999997</c:v>
                </c:pt>
                <c:pt idx="1">
                  <c:v>298.15999999999997</c:v>
                </c:pt>
                <c:pt idx="2">
                  <c:v>298.08999999999997</c:v>
                </c:pt>
                <c:pt idx="3">
                  <c:v>308</c:v>
                </c:pt>
                <c:pt idx="4">
                  <c:v>283.38</c:v>
                </c:pt>
                <c:pt idx="5">
                  <c:v>288.44</c:v>
                </c:pt>
                <c:pt idx="6">
                  <c:v>298.45999999999998</c:v>
                </c:pt>
                <c:pt idx="7">
                  <c:v>312.92999999999995</c:v>
                </c:pt>
                <c:pt idx="8">
                  <c:v>273.31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75-4B22-8F03-C43390141B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976096"/>
        <c:axId val="839979376"/>
      </c:scatterChart>
      <c:valAx>
        <c:axId val="839976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baseline="0">
                    <a:effectLst/>
                  </a:rPr>
                  <a:t>Tp / K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0.84198069800860376"/>
              <c:y val="0.87969072615923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39979376"/>
        <c:crosses val="autoZero"/>
        <c:crossBetween val="midCat"/>
      </c:valAx>
      <c:valAx>
        <c:axId val="83997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baseline="0">
                    <a:effectLst/>
                  </a:rPr>
                  <a:t>To / K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1.2750455373406194E-2"/>
              <c:y val="0.28343355495548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39976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53340</xdr:colOff>
      <xdr:row>2</xdr:row>
      <xdr:rowOff>76200</xdr:rowOff>
    </xdr:from>
    <xdr:to>
      <xdr:col>21</xdr:col>
      <xdr:colOff>358140</xdr:colOff>
      <xdr:row>17</xdr:row>
      <xdr:rowOff>68580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A6CAC97-082A-4E44-BBB2-8581DAE023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249891</xdr:colOff>
      <xdr:row>31</xdr:row>
      <xdr:rowOff>161684</xdr:rowOff>
    </xdr:from>
    <xdr:to>
      <xdr:col>14</xdr:col>
      <xdr:colOff>171001</xdr:colOff>
      <xdr:row>49</xdr:row>
      <xdr:rowOff>156881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E421E48-645D-476B-AF64-F81F9EA60F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502024</xdr:colOff>
      <xdr:row>31</xdr:row>
      <xdr:rowOff>154639</xdr:rowOff>
    </xdr:from>
    <xdr:to>
      <xdr:col>20</xdr:col>
      <xdr:colOff>4259</xdr:colOff>
      <xdr:row>49</xdr:row>
      <xdr:rowOff>147916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2FADD16-8E44-4606-B1A3-A3974FE950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45720</xdr:colOff>
      <xdr:row>9</xdr:row>
      <xdr:rowOff>365760</xdr:rowOff>
    </xdr:from>
    <xdr:to>
      <xdr:col>19</xdr:col>
      <xdr:colOff>15240</xdr:colOff>
      <xdr:row>23</xdr:row>
      <xdr:rowOff>160020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AC1D36D7-1D89-4351-B161-B9527D7FEB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144780</xdr:colOff>
      <xdr:row>9</xdr:row>
      <xdr:rowOff>358140</xdr:rowOff>
    </xdr:from>
    <xdr:to>
      <xdr:col>21</xdr:col>
      <xdr:colOff>1493520</xdr:colOff>
      <xdr:row>23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34C99AFE-1A20-4BBE-8D39-699816C89B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53340</xdr:colOff>
      <xdr:row>26</xdr:row>
      <xdr:rowOff>167640</xdr:rowOff>
    </xdr:from>
    <xdr:to>
      <xdr:col>19</xdr:col>
      <xdr:colOff>15240</xdr:colOff>
      <xdr:row>39</xdr:row>
      <xdr:rowOff>30480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E1C371E5-9977-43B8-AA71-CF2B222DBE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121920</xdr:colOff>
      <xdr:row>26</xdr:row>
      <xdr:rowOff>152400</xdr:rowOff>
    </xdr:from>
    <xdr:to>
      <xdr:col>21</xdr:col>
      <xdr:colOff>1485900</xdr:colOff>
      <xdr:row>38</xdr:row>
      <xdr:rowOff>175260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88076E93-9854-4F5C-A787-186303BC82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55B8F-31AB-4EDC-B0BD-CE61045006A9}">
  <dimension ref="B1:M792"/>
  <sheetViews>
    <sheetView showGridLines="0" tabSelected="1" zoomScaleNormal="100" workbookViewId="0"/>
  </sheetViews>
  <sheetFormatPr baseColWidth="10" defaultColWidth="8.88671875" defaultRowHeight="14.4" x14ac:dyDescent="0.3"/>
  <cols>
    <col min="1" max="1" width="2" customWidth="1"/>
    <col min="2" max="2" width="13.33203125" customWidth="1"/>
    <col min="3" max="3" width="13.5546875" style="8" customWidth="1"/>
    <col min="4" max="4" width="5.77734375" style="8" customWidth="1"/>
    <col min="5" max="6" width="9.109375" bestFit="1" customWidth="1"/>
    <col min="7" max="7" width="8" bestFit="1" customWidth="1"/>
    <col min="8" max="8" width="4.44140625" customWidth="1"/>
  </cols>
  <sheetData>
    <row r="1" spans="2:13" ht="32.4" customHeight="1" thickBot="1" x14ac:dyDescent="0.35">
      <c r="B1" s="200" t="s">
        <v>47</v>
      </c>
      <c r="C1" s="200"/>
      <c r="D1" s="200"/>
      <c r="E1" s="200"/>
      <c r="F1" s="200"/>
      <c r="G1" s="200"/>
      <c r="I1" s="182" t="s">
        <v>84</v>
      </c>
    </row>
    <row r="2" spans="2:13" ht="15" thickTop="1" x14ac:dyDescent="0.3">
      <c r="B2" s="76" t="s">
        <v>5</v>
      </c>
      <c r="D2" s="11" t="s">
        <v>7</v>
      </c>
      <c r="E2" s="11"/>
      <c r="F2" s="12"/>
      <c r="G2" s="6"/>
    </row>
    <row r="3" spans="2:13" x14ac:dyDescent="0.3">
      <c r="B3" s="201" t="s">
        <v>44</v>
      </c>
      <c r="C3" s="201"/>
      <c r="D3" s="88" t="s">
        <v>45</v>
      </c>
      <c r="E3" s="11"/>
      <c r="F3" s="37"/>
      <c r="G3" s="6"/>
    </row>
    <row r="4" spans="2:13" s="1" customFormat="1" x14ac:dyDescent="0.3">
      <c r="B4" s="75" t="s">
        <v>9</v>
      </c>
      <c r="C4" s="78"/>
      <c r="D4" s="89" t="s">
        <v>67</v>
      </c>
      <c r="E4" s="14"/>
      <c r="F4" s="13"/>
      <c r="G4" s="78"/>
      <c r="I4" s="181"/>
    </row>
    <row r="5" spans="2:13" x14ac:dyDescent="0.3">
      <c r="B5" s="202" t="s">
        <v>2</v>
      </c>
      <c r="C5" s="202"/>
      <c r="D5" s="202"/>
      <c r="E5" s="202"/>
      <c r="F5" s="23" t="s">
        <v>6</v>
      </c>
      <c r="G5" s="79" t="s">
        <v>1</v>
      </c>
    </row>
    <row r="6" spans="2:13" ht="15" customHeight="1" thickBot="1" x14ac:dyDescent="0.35">
      <c r="B6" s="16" t="s">
        <v>0</v>
      </c>
      <c r="C6" s="16" t="s">
        <v>3</v>
      </c>
      <c r="D6" s="16" t="s">
        <v>4</v>
      </c>
      <c r="E6" s="16" t="s">
        <v>83</v>
      </c>
      <c r="F6" s="21" t="str">
        <f>CONCATENATE($D$3,"p / (",$D$4,")")</f>
        <v>Tp / (°C)</v>
      </c>
      <c r="G6" s="41" t="str">
        <f>CONCATENATE($D$3,"o / (",$D$4,")")</f>
        <v>To / (°C)</v>
      </c>
      <c r="H6" s="6"/>
      <c r="I6" s="198" t="s">
        <v>85</v>
      </c>
      <c r="J6" s="198"/>
      <c r="K6" s="198"/>
      <c r="L6" s="198"/>
      <c r="M6" s="198"/>
    </row>
    <row r="7" spans="2:13" x14ac:dyDescent="0.3">
      <c r="B7" s="93">
        <v>43033</v>
      </c>
      <c r="C7" s="94">
        <v>0.54166666666666663</v>
      </c>
      <c r="D7" s="109">
        <v>1</v>
      </c>
      <c r="E7" s="152" t="s">
        <v>72</v>
      </c>
      <c r="F7" s="84">
        <v>-1.999999999998181E-2</v>
      </c>
      <c r="G7" s="85">
        <v>0.13999999999998636</v>
      </c>
      <c r="H7" s="6"/>
      <c r="I7" s="198"/>
      <c r="J7" s="198"/>
      <c r="K7" s="198"/>
      <c r="L7" s="198"/>
      <c r="M7" s="198"/>
    </row>
    <row r="8" spans="2:13" ht="14.4" customHeight="1" x14ac:dyDescent="0.3">
      <c r="B8" s="93">
        <v>43033</v>
      </c>
      <c r="C8" s="94">
        <v>0.54236111111111118</v>
      </c>
      <c r="D8" s="83">
        <f>D7+1</f>
        <v>2</v>
      </c>
      <c r="E8" s="146" t="str">
        <f>E7</f>
        <v>a</v>
      </c>
      <c r="F8" s="84">
        <v>-1.999999999998181E-2</v>
      </c>
      <c r="G8" s="85">
        <v>0.12999999999999545</v>
      </c>
      <c r="I8" s="198"/>
      <c r="J8" s="198"/>
      <c r="K8" s="198"/>
      <c r="L8" s="198"/>
      <c r="M8" s="198"/>
    </row>
    <row r="9" spans="2:13" x14ac:dyDescent="0.3">
      <c r="B9" s="93">
        <v>43033</v>
      </c>
      <c r="C9" s="94">
        <v>0.54305555555555551</v>
      </c>
      <c r="D9" s="83">
        <f t="shared" ref="D9:D72" si="0">D8+1</f>
        <v>3</v>
      </c>
      <c r="E9" s="146" t="str">
        <f t="shared" ref="E9:E68" si="1">E8</f>
        <v>a</v>
      </c>
      <c r="F9" s="84">
        <v>-1.999999999998181E-2</v>
      </c>
      <c r="G9" s="85">
        <v>0.12999999999999545</v>
      </c>
      <c r="J9" s="105"/>
      <c r="K9" s="105"/>
    </row>
    <row r="10" spans="2:13" x14ac:dyDescent="0.3">
      <c r="B10" s="93">
        <v>43033</v>
      </c>
      <c r="C10" s="94">
        <v>0.54375000000000007</v>
      </c>
      <c r="D10" s="83">
        <f t="shared" si="0"/>
        <v>4</v>
      </c>
      <c r="E10" s="146" t="str">
        <f t="shared" si="1"/>
        <v>a</v>
      </c>
      <c r="F10" s="84">
        <v>-1.999999999998181E-2</v>
      </c>
      <c r="G10" s="85">
        <v>0.12999999999999545</v>
      </c>
      <c r="I10" s="199" t="s">
        <v>80</v>
      </c>
      <c r="J10" s="199"/>
      <c r="K10" s="199"/>
      <c r="L10" s="199"/>
      <c r="M10" s="199"/>
    </row>
    <row r="11" spans="2:13" x14ac:dyDescent="0.3">
      <c r="B11" s="93">
        <v>43033</v>
      </c>
      <c r="C11" s="94">
        <v>0.5444444444444444</v>
      </c>
      <c r="D11" s="83">
        <f t="shared" si="0"/>
        <v>5</v>
      </c>
      <c r="E11" s="146" t="str">
        <f t="shared" si="1"/>
        <v>a</v>
      </c>
      <c r="F11" s="84">
        <v>-1.999999999998181E-2</v>
      </c>
      <c r="G11" s="85">
        <v>0.12999999999999545</v>
      </c>
      <c r="I11" s="199"/>
      <c r="J11" s="199"/>
      <c r="K11" s="199"/>
      <c r="L11" s="199"/>
      <c r="M11" s="199"/>
    </row>
    <row r="12" spans="2:13" x14ac:dyDescent="0.3">
      <c r="B12" s="93">
        <v>43033</v>
      </c>
      <c r="C12" s="94">
        <v>0.54513888888888895</v>
      </c>
      <c r="D12" s="83">
        <f t="shared" si="0"/>
        <v>6</v>
      </c>
      <c r="E12" s="146" t="str">
        <f t="shared" si="1"/>
        <v>a</v>
      </c>
      <c r="F12" s="84">
        <v>-1.999999999998181E-2</v>
      </c>
      <c r="G12" s="85">
        <v>0.12999999999999545</v>
      </c>
      <c r="I12" s="199"/>
      <c r="J12" s="199"/>
      <c r="K12" s="199"/>
      <c r="L12" s="199"/>
      <c r="M12" s="199"/>
    </row>
    <row r="13" spans="2:13" x14ac:dyDescent="0.3">
      <c r="B13" s="93">
        <v>43033</v>
      </c>
      <c r="C13" s="94">
        <v>0.54583333333333328</v>
      </c>
      <c r="D13" s="83">
        <f t="shared" si="0"/>
        <v>7</v>
      </c>
      <c r="E13" s="146" t="str">
        <f t="shared" si="1"/>
        <v>a</v>
      </c>
      <c r="F13" s="84">
        <v>-9.9999999999909051E-3</v>
      </c>
      <c r="G13" s="85">
        <v>0.12999999999999545</v>
      </c>
      <c r="J13" s="105"/>
      <c r="K13" s="105"/>
    </row>
    <row r="14" spans="2:13" x14ac:dyDescent="0.3">
      <c r="B14" s="93">
        <v>43033</v>
      </c>
      <c r="C14" s="94">
        <v>0.54652777777777783</v>
      </c>
      <c r="D14" s="83">
        <f t="shared" si="0"/>
        <v>8</v>
      </c>
      <c r="E14" s="146" t="str">
        <f t="shared" si="1"/>
        <v>a</v>
      </c>
      <c r="F14" s="84">
        <v>-1.999999999998181E-2</v>
      </c>
      <c r="G14" s="85">
        <v>0.13999999999998636</v>
      </c>
      <c r="J14" s="105"/>
      <c r="K14" s="105"/>
    </row>
    <row r="15" spans="2:13" x14ac:dyDescent="0.3">
      <c r="B15" s="93">
        <v>43033</v>
      </c>
      <c r="C15" s="94">
        <v>0.54722222222222217</v>
      </c>
      <c r="D15" s="83">
        <f t="shared" si="0"/>
        <v>9</v>
      </c>
      <c r="E15" s="146" t="str">
        <f t="shared" si="1"/>
        <v>a</v>
      </c>
      <c r="F15" s="84">
        <v>-1.999999999998181E-2</v>
      </c>
      <c r="G15" s="85">
        <v>0.12999999999999545</v>
      </c>
      <c r="J15" s="105"/>
      <c r="K15" s="105"/>
    </row>
    <row r="16" spans="2:13" x14ac:dyDescent="0.3">
      <c r="B16" s="93">
        <v>43033</v>
      </c>
      <c r="C16" s="94">
        <v>0.54791666666666672</v>
      </c>
      <c r="D16" s="83">
        <f t="shared" si="0"/>
        <v>10</v>
      </c>
      <c r="E16" s="146" t="str">
        <f t="shared" si="1"/>
        <v>a</v>
      </c>
      <c r="F16" s="84">
        <v>-1.999999999998181E-2</v>
      </c>
      <c r="G16" s="85">
        <v>0.12999999999999545</v>
      </c>
      <c r="J16" s="105"/>
      <c r="K16" s="105"/>
    </row>
    <row r="17" spans="2:11" x14ac:dyDescent="0.3">
      <c r="B17" s="93">
        <v>43033</v>
      </c>
      <c r="C17" s="94">
        <v>0.54861111111111105</v>
      </c>
      <c r="D17" s="83">
        <f t="shared" si="0"/>
        <v>11</v>
      </c>
      <c r="E17" s="146" t="str">
        <f t="shared" si="1"/>
        <v>a</v>
      </c>
      <c r="F17" s="84">
        <v>-1.999999999998181E-2</v>
      </c>
      <c r="G17" s="85">
        <v>0.12999999999999545</v>
      </c>
      <c r="J17" s="105"/>
      <c r="K17" s="105"/>
    </row>
    <row r="18" spans="2:11" x14ac:dyDescent="0.3">
      <c r="B18" s="93">
        <v>43033</v>
      </c>
      <c r="C18" s="94">
        <v>0.5493055555555556</v>
      </c>
      <c r="D18" s="83">
        <f t="shared" si="0"/>
        <v>12</v>
      </c>
      <c r="E18" s="146" t="str">
        <f t="shared" si="1"/>
        <v>a</v>
      </c>
      <c r="F18" s="84">
        <v>-1.999999999998181E-2</v>
      </c>
      <c r="G18" s="85">
        <v>0.12999999999999545</v>
      </c>
      <c r="J18" s="105"/>
      <c r="K18" s="105"/>
    </row>
    <row r="19" spans="2:11" x14ac:dyDescent="0.3">
      <c r="B19" s="93">
        <v>43033</v>
      </c>
      <c r="C19" s="94">
        <v>0.54999999999999993</v>
      </c>
      <c r="D19" s="83">
        <f t="shared" si="0"/>
        <v>13</v>
      </c>
      <c r="E19" s="146" t="str">
        <f t="shared" si="1"/>
        <v>a</v>
      </c>
      <c r="F19" s="84">
        <v>-1.999999999998181E-2</v>
      </c>
      <c r="G19" s="85">
        <v>0.12999999999999545</v>
      </c>
      <c r="J19" s="105"/>
      <c r="K19" s="105"/>
    </row>
    <row r="20" spans="2:11" x14ac:dyDescent="0.3">
      <c r="B20" s="93">
        <v>43033</v>
      </c>
      <c r="C20" s="94">
        <v>0.55069444444444449</v>
      </c>
      <c r="D20" s="83">
        <f t="shared" si="0"/>
        <v>14</v>
      </c>
      <c r="E20" s="146" t="str">
        <f t="shared" si="1"/>
        <v>a</v>
      </c>
      <c r="F20" s="84">
        <v>-1.999999999998181E-2</v>
      </c>
      <c r="G20" s="85">
        <v>0.12000000000000455</v>
      </c>
      <c r="J20" s="105"/>
      <c r="K20" s="105"/>
    </row>
    <row r="21" spans="2:11" x14ac:dyDescent="0.3">
      <c r="B21" s="93">
        <v>43033</v>
      </c>
      <c r="C21" s="94">
        <v>0.55138888888888882</v>
      </c>
      <c r="D21" s="83">
        <f t="shared" si="0"/>
        <v>15</v>
      </c>
      <c r="E21" s="146" t="str">
        <f t="shared" si="1"/>
        <v>a</v>
      </c>
      <c r="F21" s="84">
        <v>-9.9999999999909051E-3</v>
      </c>
      <c r="G21" s="85">
        <v>0.12999999999999545</v>
      </c>
      <c r="J21" s="105"/>
      <c r="K21" s="105"/>
    </row>
    <row r="22" spans="2:11" x14ac:dyDescent="0.3">
      <c r="B22" s="93">
        <v>43033</v>
      </c>
      <c r="C22" s="94">
        <v>0.55208333333333337</v>
      </c>
      <c r="D22" s="83">
        <f t="shared" si="0"/>
        <v>16</v>
      </c>
      <c r="E22" s="146" t="str">
        <f t="shared" si="1"/>
        <v>a</v>
      </c>
      <c r="F22" s="84">
        <v>-1.999999999998181E-2</v>
      </c>
      <c r="G22" s="85">
        <v>0.12999999999999545</v>
      </c>
      <c r="J22" s="105"/>
      <c r="K22" s="105"/>
    </row>
    <row r="23" spans="2:11" x14ac:dyDescent="0.3">
      <c r="B23" s="93">
        <v>43033</v>
      </c>
      <c r="C23" s="94">
        <v>0.55277777777777781</v>
      </c>
      <c r="D23" s="83">
        <f t="shared" si="0"/>
        <v>17</v>
      </c>
      <c r="E23" s="146" t="str">
        <f t="shared" si="1"/>
        <v>a</v>
      </c>
      <c r="F23" s="84">
        <v>-1.999999999998181E-2</v>
      </c>
      <c r="G23" s="85">
        <v>0.12999999999999545</v>
      </c>
      <c r="J23" s="105"/>
      <c r="K23" s="105"/>
    </row>
    <row r="24" spans="2:11" x14ac:dyDescent="0.3">
      <c r="B24" s="93">
        <v>43033</v>
      </c>
      <c r="C24" s="94">
        <v>0.55347222222222225</v>
      </c>
      <c r="D24" s="83">
        <f t="shared" si="0"/>
        <v>18</v>
      </c>
      <c r="E24" s="146" t="str">
        <f t="shared" si="1"/>
        <v>a</v>
      </c>
      <c r="F24" s="84">
        <v>-1.999999999998181E-2</v>
      </c>
      <c r="G24" s="85">
        <v>0.12999999999999545</v>
      </c>
      <c r="J24" s="105"/>
      <c r="K24" s="105"/>
    </row>
    <row r="25" spans="2:11" x14ac:dyDescent="0.3">
      <c r="B25" s="93">
        <v>43033</v>
      </c>
      <c r="C25" s="94">
        <v>0.5541666666666667</v>
      </c>
      <c r="D25" s="83">
        <f t="shared" si="0"/>
        <v>19</v>
      </c>
      <c r="E25" s="146" t="str">
        <f t="shared" si="1"/>
        <v>a</v>
      </c>
      <c r="F25" s="84">
        <v>-1.999999999998181E-2</v>
      </c>
      <c r="G25" s="85">
        <v>0.12999999999999545</v>
      </c>
      <c r="J25" s="105"/>
      <c r="K25" s="105"/>
    </row>
    <row r="26" spans="2:11" x14ac:dyDescent="0.3">
      <c r="B26" s="93">
        <v>43033</v>
      </c>
      <c r="C26" s="94">
        <v>0.55486111111111114</v>
      </c>
      <c r="D26" s="83">
        <f t="shared" si="0"/>
        <v>20</v>
      </c>
      <c r="E26" s="146" t="str">
        <f t="shared" si="1"/>
        <v>a</v>
      </c>
      <c r="F26" s="84">
        <v>-9.9999999999909051E-3</v>
      </c>
      <c r="G26" s="85">
        <v>0.12999999999999545</v>
      </c>
      <c r="J26" s="105"/>
      <c r="K26" s="105"/>
    </row>
    <row r="27" spans="2:11" x14ac:dyDescent="0.3">
      <c r="B27" s="93">
        <v>43033</v>
      </c>
      <c r="C27" s="94">
        <v>0.55555555555555558</v>
      </c>
      <c r="D27" s="83">
        <f t="shared" si="0"/>
        <v>21</v>
      </c>
      <c r="E27" s="146" t="str">
        <f t="shared" si="1"/>
        <v>a</v>
      </c>
      <c r="F27" s="84">
        <v>-1.999999999998181E-2</v>
      </c>
      <c r="G27" s="85">
        <v>0.13999999999998636</v>
      </c>
      <c r="J27" s="105"/>
      <c r="K27" s="105"/>
    </row>
    <row r="28" spans="2:11" x14ac:dyDescent="0.3">
      <c r="B28" s="93">
        <v>43033</v>
      </c>
      <c r="C28" s="94">
        <v>0.55625000000000002</v>
      </c>
      <c r="D28" s="83">
        <f t="shared" si="0"/>
        <v>22</v>
      </c>
      <c r="E28" s="146" t="str">
        <f t="shared" si="1"/>
        <v>a</v>
      </c>
      <c r="F28" s="84">
        <v>-1.999999999998181E-2</v>
      </c>
      <c r="G28" s="85">
        <v>0.12000000000000455</v>
      </c>
      <c r="J28" s="105"/>
      <c r="K28" s="105"/>
    </row>
    <row r="29" spans="2:11" x14ac:dyDescent="0.3">
      <c r="B29" s="93">
        <v>43033</v>
      </c>
      <c r="C29" s="94">
        <v>0.55694444444444446</v>
      </c>
      <c r="D29" s="83">
        <f t="shared" si="0"/>
        <v>23</v>
      </c>
      <c r="E29" s="146" t="str">
        <f t="shared" si="1"/>
        <v>a</v>
      </c>
      <c r="F29" s="84">
        <v>-1.999999999998181E-2</v>
      </c>
      <c r="G29" s="85">
        <v>0.12999999999999545</v>
      </c>
      <c r="J29" s="105"/>
      <c r="K29" s="105"/>
    </row>
    <row r="30" spans="2:11" x14ac:dyDescent="0.3">
      <c r="B30" s="93">
        <v>43033</v>
      </c>
      <c r="C30" s="94">
        <v>0.55763888888888891</v>
      </c>
      <c r="D30" s="83">
        <f t="shared" si="0"/>
        <v>24</v>
      </c>
      <c r="E30" s="146" t="str">
        <f t="shared" si="1"/>
        <v>a</v>
      </c>
      <c r="F30" s="84">
        <v>-1.999999999998181E-2</v>
      </c>
      <c r="G30" s="85">
        <v>0.12999999999999545</v>
      </c>
      <c r="J30" s="105"/>
      <c r="K30" s="105"/>
    </row>
    <row r="31" spans="2:11" x14ac:dyDescent="0.3">
      <c r="B31" s="93">
        <v>43033</v>
      </c>
      <c r="C31" s="94">
        <v>0.55833333333333335</v>
      </c>
      <c r="D31" s="83">
        <f t="shared" si="0"/>
        <v>25</v>
      </c>
      <c r="E31" s="146" t="str">
        <f t="shared" si="1"/>
        <v>a</v>
      </c>
      <c r="F31" s="84">
        <v>-1.999999999998181E-2</v>
      </c>
      <c r="G31" s="85">
        <v>0.12000000000000455</v>
      </c>
      <c r="J31" s="105"/>
      <c r="K31" s="105"/>
    </row>
    <row r="32" spans="2:11" x14ac:dyDescent="0.3">
      <c r="B32" s="93">
        <v>43033</v>
      </c>
      <c r="C32" s="94">
        <v>0.55902777777777779</v>
      </c>
      <c r="D32" s="83">
        <f t="shared" si="0"/>
        <v>26</v>
      </c>
      <c r="E32" s="146" t="str">
        <f t="shared" si="1"/>
        <v>a</v>
      </c>
      <c r="F32" s="84">
        <v>-9.9999999999909051E-3</v>
      </c>
      <c r="G32" s="85">
        <v>0.12999999999999545</v>
      </c>
      <c r="J32" s="105"/>
      <c r="K32" s="105"/>
    </row>
    <row r="33" spans="2:11" x14ac:dyDescent="0.3">
      <c r="B33" s="93">
        <v>43033</v>
      </c>
      <c r="C33" s="94">
        <v>0.55972222222222223</v>
      </c>
      <c r="D33" s="83">
        <f t="shared" si="0"/>
        <v>27</v>
      </c>
      <c r="E33" s="146" t="str">
        <f t="shared" si="1"/>
        <v>a</v>
      </c>
      <c r="F33" s="84">
        <v>-1.999999999998181E-2</v>
      </c>
      <c r="G33" s="85">
        <v>0.13999999999998636</v>
      </c>
      <c r="J33" s="105"/>
      <c r="K33" s="105"/>
    </row>
    <row r="34" spans="2:11" x14ac:dyDescent="0.3">
      <c r="B34" s="93">
        <v>43033</v>
      </c>
      <c r="C34" s="94">
        <v>0.56041666666666667</v>
      </c>
      <c r="D34" s="83">
        <f t="shared" si="0"/>
        <v>28</v>
      </c>
      <c r="E34" s="146" t="str">
        <f t="shared" si="1"/>
        <v>a</v>
      </c>
      <c r="F34" s="84">
        <v>-1.999999999998181E-2</v>
      </c>
      <c r="G34" s="85">
        <v>0.12999999999999545</v>
      </c>
      <c r="J34" s="105"/>
      <c r="K34" s="105"/>
    </row>
    <row r="35" spans="2:11" x14ac:dyDescent="0.3">
      <c r="B35" s="93">
        <v>43033</v>
      </c>
      <c r="C35" s="94">
        <v>0.56111111111111112</v>
      </c>
      <c r="D35" s="83">
        <f t="shared" si="0"/>
        <v>29</v>
      </c>
      <c r="E35" s="146" t="str">
        <f t="shared" si="1"/>
        <v>a</v>
      </c>
      <c r="F35" s="84">
        <v>-1.999999999998181E-2</v>
      </c>
      <c r="G35" s="85">
        <v>0.12999999999999545</v>
      </c>
      <c r="J35" s="105"/>
      <c r="K35" s="105"/>
    </row>
    <row r="36" spans="2:11" x14ac:dyDescent="0.3">
      <c r="B36" s="95">
        <v>43033</v>
      </c>
      <c r="C36" s="96">
        <v>0.56180555555555556</v>
      </c>
      <c r="D36" s="83">
        <f t="shared" si="0"/>
        <v>30</v>
      </c>
      <c r="E36" s="146" t="str">
        <f t="shared" si="1"/>
        <v>a</v>
      </c>
      <c r="F36" s="84">
        <v>-9.9999999999909051E-3</v>
      </c>
      <c r="G36" s="85">
        <v>0.12999999999999545</v>
      </c>
      <c r="J36" s="105"/>
      <c r="K36" s="105"/>
    </row>
    <row r="37" spans="2:11" x14ac:dyDescent="0.3">
      <c r="B37" s="95">
        <v>43033</v>
      </c>
      <c r="C37" s="96">
        <v>0.5625</v>
      </c>
      <c r="D37" s="83">
        <f t="shared" si="0"/>
        <v>31</v>
      </c>
      <c r="E37" s="146" t="str">
        <f t="shared" si="1"/>
        <v>a</v>
      </c>
      <c r="F37" s="84">
        <v>-1.999999999998181E-2</v>
      </c>
      <c r="G37" s="85">
        <v>0.13999999999998636</v>
      </c>
      <c r="J37" s="105"/>
      <c r="K37" s="105"/>
    </row>
    <row r="38" spans="2:11" x14ac:dyDescent="0.3">
      <c r="B38" s="95">
        <v>43033</v>
      </c>
      <c r="C38" s="96">
        <v>0.56319444444444444</v>
      </c>
      <c r="D38" s="83">
        <f t="shared" si="0"/>
        <v>32</v>
      </c>
      <c r="E38" s="146" t="str">
        <f t="shared" si="1"/>
        <v>a</v>
      </c>
      <c r="F38" s="84">
        <v>-1.999999999998181E-2</v>
      </c>
      <c r="G38" s="85">
        <v>0.12999999999999545</v>
      </c>
      <c r="J38" s="105"/>
      <c r="K38" s="105"/>
    </row>
    <row r="39" spans="2:11" x14ac:dyDescent="0.3">
      <c r="B39" s="95">
        <v>43033</v>
      </c>
      <c r="C39" s="96">
        <v>0.56388888888888888</v>
      </c>
      <c r="D39" s="83">
        <f t="shared" si="0"/>
        <v>33</v>
      </c>
      <c r="E39" s="146" t="str">
        <f t="shared" si="1"/>
        <v>a</v>
      </c>
      <c r="F39" s="84">
        <v>-1.999999999998181E-2</v>
      </c>
      <c r="G39" s="85">
        <v>0.12999999999999545</v>
      </c>
      <c r="J39" s="105"/>
      <c r="K39" s="105"/>
    </row>
    <row r="40" spans="2:11" x14ac:dyDescent="0.3">
      <c r="B40" s="95">
        <v>43033</v>
      </c>
      <c r="C40" s="96">
        <v>0.56458333333333333</v>
      </c>
      <c r="D40" s="83">
        <f t="shared" si="0"/>
        <v>34</v>
      </c>
      <c r="E40" s="146" t="str">
        <f t="shared" si="1"/>
        <v>a</v>
      </c>
      <c r="F40" s="84">
        <v>-1.999999999998181E-2</v>
      </c>
      <c r="G40" s="85">
        <v>0.12999999999999545</v>
      </c>
      <c r="J40" s="105"/>
      <c r="K40" s="105"/>
    </row>
    <row r="41" spans="2:11" x14ac:dyDescent="0.3">
      <c r="B41" s="95">
        <v>43033</v>
      </c>
      <c r="C41" s="96">
        <v>0.56527777777777777</v>
      </c>
      <c r="D41" s="83">
        <f t="shared" si="0"/>
        <v>35</v>
      </c>
      <c r="E41" s="146" t="str">
        <f t="shared" si="1"/>
        <v>a</v>
      </c>
      <c r="F41" s="84">
        <v>-9.9999999999909051E-3</v>
      </c>
      <c r="G41" s="85">
        <v>0.12000000000000455</v>
      </c>
      <c r="J41" s="105"/>
      <c r="K41" s="105"/>
    </row>
    <row r="42" spans="2:11" x14ac:dyDescent="0.3">
      <c r="B42" s="95">
        <v>43033</v>
      </c>
      <c r="C42" s="96">
        <v>0.56597222222222221</v>
      </c>
      <c r="D42" s="83">
        <f t="shared" si="0"/>
        <v>36</v>
      </c>
      <c r="E42" s="146" t="str">
        <f t="shared" si="1"/>
        <v>a</v>
      </c>
      <c r="F42" s="84">
        <v>-1.999999999998181E-2</v>
      </c>
      <c r="G42" s="85">
        <v>0.13999999999998636</v>
      </c>
      <c r="J42" s="105"/>
      <c r="K42" s="105"/>
    </row>
    <row r="43" spans="2:11" x14ac:dyDescent="0.3">
      <c r="B43" s="95">
        <v>43033</v>
      </c>
      <c r="C43" s="96">
        <v>0.56666666666666665</v>
      </c>
      <c r="D43" s="83">
        <f t="shared" si="0"/>
        <v>37</v>
      </c>
      <c r="E43" s="146" t="str">
        <f t="shared" si="1"/>
        <v>a</v>
      </c>
      <c r="F43" s="84">
        <v>-1.999999999998181E-2</v>
      </c>
      <c r="G43" s="85">
        <v>0.12999999999999545</v>
      </c>
      <c r="J43" s="105"/>
      <c r="K43" s="105"/>
    </row>
    <row r="44" spans="2:11" x14ac:dyDescent="0.3">
      <c r="B44" s="95">
        <v>43033</v>
      </c>
      <c r="C44" s="96">
        <v>0.56736111111111109</v>
      </c>
      <c r="D44" s="83">
        <f t="shared" si="0"/>
        <v>38</v>
      </c>
      <c r="E44" s="146" t="str">
        <f t="shared" si="1"/>
        <v>a</v>
      </c>
      <c r="F44" s="84">
        <v>-1.999999999998181E-2</v>
      </c>
      <c r="G44" s="85">
        <v>0.12999999999999545</v>
      </c>
      <c r="J44" s="105"/>
      <c r="K44" s="105"/>
    </row>
    <row r="45" spans="2:11" x14ac:dyDescent="0.3">
      <c r="B45" s="95">
        <v>43033</v>
      </c>
      <c r="C45" s="96">
        <v>0.56805555555555554</v>
      </c>
      <c r="D45" s="83">
        <f t="shared" si="0"/>
        <v>39</v>
      </c>
      <c r="E45" s="146" t="str">
        <f t="shared" si="1"/>
        <v>a</v>
      </c>
      <c r="F45" s="84">
        <v>-1.999999999998181E-2</v>
      </c>
      <c r="G45" s="85">
        <v>0.12999999999999545</v>
      </c>
      <c r="J45" s="105"/>
      <c r="K45" s="105"/>
    </row>
    <row r="46" spans="2:11" x14ac:dyDescent="0.3">
      <c r="B46" s="95">
        <v>43033</v>
      </c>
      <c r="C46" s="96">
        <v>0.56874999999999998</v>
      </c>
      <c r="D46" s="83">
        <f t="shared" si="0"/>
        <v>40</v>
      </c>
      <c r="E46" s="146" t="str">
        <f t="shared" si="1"/>
        <v>a</v>
      </c>
      <c r="F46" s="84">
        <v>-9.9999999999909051E-3</v>
      </c>
      <c r="G46" s="85">
        <v>0.12999999999999545</v>
      </c>
      <c r="J46" s="105"/>
      <c r="K46" s="105"/>
    </row>
    <row r="47" spans="2:11" x14ac:dyDescent="0.3">
      <c r="B47" s="95">
        <v>43033</v>
      </c>
      <c r="C47" s="96">
        <v>0.56944444444444442</v>
      </c>
      <c r="D47" s="83">
        <f t="shared" si="0"/>
        <v>41</v>
      </c>
      <c r="E47" s="146" t="str">
        <f t="shared" si="1"/>
        <v>a</v>
      </c>
      <c r="F47" s="84">
        <v>-9.9999999999909051E-3</v>
      </c>
      <c r="G47" s="85">
        <v>0.12999999999999545</v>
      </c>
      <c r="J47" s="105"/>
      <c r="K47" s="105"/>
    </row>
    <row r="48" spans="2:11" x14ac:dyDescent="0.3">
      <c r="B48" s="95">
        <v>43033</v>
      </c>
      <c r="C48" s="96">
        <v>0.57013888888888886</v>
      </c>
      <c r="D48" s="83">
        <f t="shared" si="0"/>
        <v>42</v>
      </c>
      <c r="E48" s="146" t="str">
        <f t="shared" si="1"/>
        <v>a</v>
      </c>
      <c r="F48" s="84">
        <v>-9.9999999999909051E-3</v>
      </c>
      <c r="G48" s="85">
        <v>0.12999999999999545</v>
      </c>
      <c r="J48" s="105"/>
      <c r="K48" s="105"/>
    </row>
    <row r="49" spans="2:11" x14ac:dyDescent="0.3">
      <c r="B49" s="95">
        <v>43033</v>
      </c>
      <c r="C49" s="96">
        <v>0.5708333333333333</v>
      </c>
      <c r="D49" s="83">
        <f t="shared" si="0"/>
        <v>43</v>
      </c>
      <c r="E49" s="146" t="str">
        <f t="shared" si="1"/>
        <v>a</v>
      </c>
      <c r="F49" s="84">
        <v>-1.999999999998181E-2</v>
      </c>
      <c r="G49" s="85">
        <v>0.13999999999998636</v>
      </c>
      <c r="J49" s="105"/>
      <c r="K49" s="105"/>
    </row>
    <row r="50" spans="2:11" x14ac:dyDescent="0.3">
      <c r="B50" s="95">
        <v>43033</v>
      </c>
      <c r="C50" s="96">
        <v>0.57152777777777775</v>
      </c>
      <c r="D50" s="83">
        <f t="shared" si="0"/>
        <v>44</v>
      </c>
      <c r="E50" s="146" t="str">
        <f t="shared" si="1"/>
        <v>a</v>
      </c>
      <c r="F50" s="84">
        <v>-1.999999999998181E-2</v>
      </c>
      <c r="G50" s="85">
        <v>0.12999999999999545</v>
      </c>
      <c r="J50" s="105"/>
      <c r="K50" s="105"/>
    </row>
    <row r="51" spans="2:11" x14ac:dyDescent="0.3">
      <c r="B51" s="95">
        <v>43033</v>
      </c>
      <c r="C51" s="96">
        <v>0.57222222222222219</v>
      </c>
      <c r="D51" s="83">
        <f t="shared" si="0"/>
        <v>45</v>
      </c>
      <c r="E51" s="146" t="str">
        <f t="shared" si="1"/>
        <v>a</v>
      </c>
      <c r="F51" s="84">
        <v>-1.999999999998181E-2</v>
      </c>
      <c r="G51" s="85">
        <v>0.12999999999999545</v>
      </c>
      <c r="J51" s="105"/>
      <c r="K51" s="105"/>
    </row>
    <row r="52" spans="2:11" x14ac:dyDescent="0.3">
      <c r="B52" s="95">
        <v>43033</v>
      </c>
      <c r="C52" s="96">
        <v>0.57291666666666663</v>
      </c>
      <c r="D52" s="83">
        <f t="shared" si="0"/>
        <v>46</v>
      </c>
      <c r="E52" s="146" t="str">
        <f t="shared" si="1"/>
        <v>a</v>
      </c>
      <c r="F52" s="84">
        <v>-9.9999999999909051E-3</v>
      </c>
      <c r="G52" s="85">
        <v>0.12999999999999545</v>
      </c>
      <c r="J52" s="105"/>
      <c r="K52" s="105"/>
    </row>
    <row r="53" spans="2:11" x14ac:dyDescent="0.3">
      <c r="B53" s="95">
        <v>43033</v>
      </c>
      <c r="C53" s="96">
        <v>0.57361111111111118</v>
      </c>
      <c r="D53" s="83">
        <f t="shared" si="0"/>
        <v>47</v>
      </c>
      <c r="E53" s="146" t="str">
        <f t="shared" si="1"/>
        <v>a</v>
      </c>
      <c r="F53" s="84">
        <v>-1.999999999998181E-2</v>
      </c>
      <c r="G53" s="85">
        <v>0.12999999999999545</v>
      </c>
      <c r="J53" s="105"/>
      <c r="K53" s="105"/>
    </row>
    <row r="54" spans="2:11" x14ac:dyDescent="0.3">
      <c r="B54" s="95">
        <v>43033</v>
      </c>
      <c r="C54" s="96">
        <v>0.57430555555555551</v>
      </c>
      <c r="D54" s="83">
        <f t="shared" si="0"/>
        <v>48</v>
      </c>
      <c r="E54" s="146" t="str">
        <f t="shared" si="1"/>
        <v>a</v>
      </c>
      <c r="F54" s="84">
        <v>-1.999999999998181E-2</v>
      </c>
      <c r="G54" s="85">
        <v>0.12999999999999545</v>
      </c>
      <c r="J54" s="105"/>
      <c r="K54" s="105"/>
    </row>
    <row r="55" spans="2:11" x14ac:dyDescent="0.3">
      <c r="B55" s="95">
        <v>43033</v>
      </c>
      <c r="C55" s="96">
        <v>0.57500000000000007</v>
      </c>
      <c r="D55" s="83">
        <f t="shared" si="0"/>
        <v>49</v>
      </c>
      <c r="E55" s="146" t="str">
        <f t="shared" si="1"/>
        <v>a</v>
      </c>
      <c r="F55" s="84">
        <v>-1.999999999998181E-2</v>
      </c>
      <c r="G55" s="85">
        <v>0.12999999999999545</v>
      </c>
      <c r="J55" s="105"/>
      <c r="K55" s="105"/>
    </row>
    <row r="56" spans="2:11" x14ac:dyDescent="0.3">
      <c r="B56" s="95">
        <v>43033</v>
      </c>
      <c r="C56" s="96">
        <v>0.5756944444444444</v>
      </c>
      <c r="D56" s="83">
        <f t="shared" si="0"/>
        <v>50</v>
      </c>
      <c r="E56" s="146" t="str">
        <f t="shared" si="1"/>
        <v>a</v>
      </c>
      <c r="F56" s="84">
        <v>-9.9999999999909051E-3</v>
      </c>
      <c r="G56" s="85">
        <v>0.12999999999999545</v>
      </c>
      <c r="J56" s="105"/>
      <c r="K56" s="105"/>
    </row>
    <row r="57" spans="2:11" x14ac:dyDescent="0.3">
      <c r="B57" s="95">
        <v>43033</v>
      </c>
      <c r="C57" s="96">
        <v>0.57638888888888895</v>
      </c>
      <c r="D57" s="83">
        <f t="shared" si="0"/>
        <v>51</v>
      </c>
      <c r="E57" s="146" t="str">
        <f t="shared" si="1"/>
        <v>a</v>
      </c>
      <c r="F57" s="84">
        <v>-9.9999999999909051E-3</v>
      </c>
      <c r="G57" s="85">
        <v>0.12999999999999545</v>
      </c>
      <c r="J57" s="105"/>
      <c r="K57" s="105"/>
    </row>
    <row r="58" spans="2:11" x14ac:dyDescent="0.3">
      <c r="B58" s="95">
        <v>43033</v>
      </c>
      <c r="C58" s="96">
        <v>0.57708333333333328</v>
      </c>
      <c r="D58" s="83">
        <f t="shared" si="0"/>
        <v>52</v>
      </c>
      <c r="E58" s="146" t="str">
        <f t="shared" si="1"/>
        <v>a</v>
      </c>
      <c r="F58" s="84">
        <v>-9.9999999999909051E-3</v>
      </c>
      <c r="G58" s="85">
        <v>0.12999999999999545</v>
      </c>
      <c r="J58" s="105"/>
      <c r="K58" s="105"/>
    </row>
    <row r="59" spans="2:11" x14ac:dyDescent="0.3">
      <c r="B59" s="95">
        <v>43033</v>
      </c>
      <c r="C59" s="96">
        <v>0.57777777777777783</v>
      </c>
      <c r="D59" s="83">
        <f t="shared" si="0"/>
        <v>53</v>
      </c>
      <c r="E59" s="146" t="str">
        <f t="shared" si="1"/>
        <v>a</v>
      </c>
      <c r="F59" s="84">
        <v>-1.999999999998181E-2</v>
      </c>
      <c r="G59" s="85">
        <v>0.12999999999999545</v>
      </c>
      <c r="J59" s="105"/>
      <c r="K59" s="105"/>
    </row>
    <row r="60" spans="2:11" x14ac:dyDescent="0.3">
      <c r="B60" s="95">
        <v>43033</v>
      </c>
      <c r="C60" s="96">
        <v>0.57847222222222217</v>
      </c>
      <c r="D60" s="83">
        <f t="shared" si="0"/>
        <v>54</v>
      </c>
      <c r="E60" s="146" t="str">
        <f t="shared" si="1"/>
        <v>a</v>
      </c>
      <c r="F60" s="84">
        <v>-1.999999999998181E-2</v>
      </c>
      <c r="G60" s="85">
        <v>0.12999999999999545</v>
      </c>
      <c r="J60" s="105"/>
      <c r="K60" s="105"/>
    </row>
    <row r="61" spans="2:11" x14ac:dyDescent="0.3">
      <c r="B61" s="95">
        <v>43033</v>
      </c>
      <c r="C61" s="96">
        <v>0.57916666666666672</v>
      </c>
      <c r="D61" s="83">
        <f t="shared" si="0"/>
        <v>55</v>
      </c>
      <c r="E61" s="146" t="str">
        <f t="shared" si="1"/>
        <v>a</v>
      </c>
      <c r="F61" s="84">
        <v>-1.999999999998181E-2</v>
      </c>
      <c r="G61" s="85">
        <v>0.12999999999999545</v>
      </c>
      <c r="J61" s="105"/>
      <c r="K61" s="105"/>
    </row>
    <row r="62" spans="2:11" x14ac:dyDescent="0.3">
      <c r="B62" s="95">
        <v>43033</v>
      </c>
      <c r="C62" s="96">
        <v>0.57986111111111105</v>
      </c>
      <c r="D62" s="83">
        <f t="shared" si="0"/>
        <v>56</v>
      </c>
      <c r="E62" s="146" t="str">
        <f t="shared" si="1"/>
        <v>a</v>
      </c>
      <c r="F62" s="84">
        <v>-9.9999999999909051E-3</v>
      </c>
      <c r="G62" s="85">
        <v>0.12999999999999545</v>
      </c>
      <c r="J62" s="105"/>
      <c r="K62" s="105"/>
    </row>
    <row r="63" spans="2:11" x14ac:dyDescent="0.3">
      <c r="B63" s="95">
        <v>43033</v>
      </c>
      <c r="C63" s="96">
        <v>0.5805555555555556</v>
      </c>
      <c r="D63" s="83">
        <f t="shared" si="0"/>
        <v>57</v>
      </c>
      <c r="E63" s="146" t="str">
        <f t="shared" si="1"/>
        <v>a</v>
      </c>
      <c r="F63" s="84">
        <v>-9.9999999999909051E-3</v>
      </c>
      <c r="G63" s="85">
        <v>0.12999999999999545</v>
      </c>
      <c r="J63" s="105"/>
      <c r="K63" s="105"/>
    </row>
    <row r="64" spans="2:11" x14ac:dyDescent="0.3">
      <c r="B64" s="95">
        <v>43033</v>
      </c>
      <c r="C64" s="96">
        <v>0.58124999999999993</v>
      </c>
      <c r="D64" s="83">
        <f t="shared" si="0"/>
        <v>58</v>
      </c>
      <c r="E64" s="146" t="str">
        <f t="shared" si="1"/>
        <v>a</v>
      </c>
      <c r="F64" s="84">
        <v>-1.999999999998181E-2</v>
      </c>
      <c r="G64" s="85">
        <v>0.12999999999999545</v>
      </c>
      <c r="J64" s="105"/>
      <c r="K64" s="105"/>
    </row>
    <row r="65" spans="2:11" x14ac:dyDescent="0.3">
      <c r="B65" s="95">
        <v>43033</v>
      </c>
      <c r="C65" s="96">
        <v>0.58194444444444449</v>
      </c>
      <c r="D65" s="83">
        <f t="shared" si="0"/>
        <v>59</v>
      </c>
      <c r="E65" s="146" t="str">
        <f t="shared" si="1"/>
        <v>a</v>
      </c>
      <c r="F65" s="84">
        <v>-1.999999999998181E-2</v>
      </c>
      <c r="G65" s="85">
        <v>0.12999999999999545</v>
      </c>
      <c r="J65" s="105"/>
      <c r="K65" s="105"/>
    </row>
    <row r="66" spans="2:11" x14ac:dyDescent="0.3">
      <c r="B66" s="95">
        <v>43033</v>
      </c>
      <c r="C66" s="96">
        <v>0.58263888888888882</v>
      </c>
      <c r="D66" s="83">
        <f t="shared" si="0"/>
        <v>60</v>
      </c>
      <c r="E66" s="146" t="str">
        <f t="shared" si="1"/>
        <v>a</v>
      </c>
      <c r="F66" s="84">
        <v>-1.999999999998181E-2</v>
      </c>
      <c r="G66" s="85">
        <v>0.12999999999999545</v>
      </c>
      <c r="J66" s="105"/>
      <c r="K66" s="105"/>
    </row>
    <row r="67" spans="2:11" x14ac:dyDescent="0.3">
      <c r="B67" s="95">
        <v>43033</v>
      </c>
      <c r="C67" s="96">
        <v>0.58333333333333337</v>
      </c>
      <c r="D67" s="83">
        <f t="shared" si="0"/>
        <v>61</v>
      </c>
      <c r="E67" s="146" t="str">
        <f t="shared" si="1"/>
        <v>a</v>
      </c>
      <c r="F67" s="84">
        <v>-1.999999999998181E-2</v>
      </c>
      <c r="G67" s="85">
        <v>0.12999999999999545</v>
      </c>
      <c r="J67" s="105"/>
      <c r="K67" s="105"/>
    </row>
    <row r="68" spans="2:11" ht="15" thickBot="1" x14ac:dyDescent="0.35">
      <c r="B68" s="100">
        <v>43033</v>
      </c>
      <c r="C68" s="101">
        <v>0.58402777777777781</v>
      </c>
      <c r="D68" s="102">
        <f t="shared" si="0"/>
        <v>62</v>
      </c>
      <c r="E68" s="147" t="str">
        <f t="shared" si="1"/>
        <v>a</v>
      </c>
      <c r="F68" s="103">
        <v>-1.999999999998181E-2</v>
      </c>
      <c r="G68" s="104">
        <v>0.12999999999999545</v>
      </c>
      <c r="J68" s="105"/>
      <c r="K68" s="105"/>
    </row>
    <row r="69" spans="2:11" x14ac:dyDescent="0.3">
      <c r="B69" s="95">
        <v>43033</v>
      </c>
      <c r="C69" s="96">
        <v>0.63958333333333328</v>
      </c>
      <c r="D69" s="83">
        <f t="shared" si="0"/>
        <v>63</v>
      </c>
      <c r="E69" s="146" t="s">
        <v>74</v>
      </c>
      <c r="F69" s="84">
        <v>24.850000000000023</v>
      </c>
      <c r="G69" s="85">
        <v>25</v>
      </c>
      <c r="J69" s="105"/>
      <c r="K69" s="105"/>
    </row>
    <row r="70" spans="2:11" x14ac:dyDescent="0.3">
      <c r="B70" s="95">
        <v>43033</v>
      </c>
      <c r="C70" s="96">
        <v>0.64027777777777783</v>
      </c>
      <c r="D70" s="83">
        <f t="shared" si="0"/>
        <v>64</v>
      </c>
      <c r="E70" s="146" t="str">
        <f>E69</f>
        <v>b</v>
      </c>
      <c r="F70" s="84">
        <v>24.839999999999975</v>
      </c>
      <c r="G70" s="85">
        <v>25</v>
      </c>
      <c r="J70" s="105"/>
      <c r="K70" s="105"/>
    </row>
    <row r="71" spans="2:11" x14ac:dyDescent="0.3">
      <c r="B71" s="95">
        <v>43033</v>
      </c>
      <c r="C71" s="96">
        <v>0.64097222222222217</v>
      </c>
      <c r="D71" s="83">
        <f t="shared" si="0"/>
        <v>65</v>
      </c>
      <c r="E71" s="146" t="str">
        <f t="shared" ref="E71:E89" si="2">E70</f>
        <v>b</v>
      </c>
      <c r="F71" s="84">
        <v>24.839999999999975</v>
      </c>
      <c r="G71" s="85">
        <v>24.990000000000009</v>
      </c>
      <c r="J71" s="105"/>
      <c r="K71" s="105"/>
    </row>
    <row r="72" spans="2:11" x14ac:dyDescent="0.3">
      <c r="B72" s="95">
        <v>43033</v>
      </c>
      <c r="C72" s="96">
        <v>0.64166666666666672</v>
      </c>
      <c r="D72" s="83">
        <f t="shared" si="0"/>
        <v>66</v>
      </c>
      <c r="E72" s="146" t="str">
        <f t="shared" si="2"/>
        <v>b</v>
      </c>
      <c r="F72" s="84">
        <v>24.860000000000014</v>
      </c>
      <c r="G72" s="85">
        <v>24.990000000000009</v>
      </c>
      <c r="J72" s="105"/>
      <c r="K72" s="105"/>
    </row>
    <row r="73" spans="2:11" x14ac:dyDescent="0.3">
      <c r="B73" s="95">
        <v>43033</v>
      </c>
      <c r="C73" s="96">
        <v>0.64236111111111105</v>
      </c>
      <c r="D73" s="83">
        <f t="shared" ref="D73:D136" si="3">D72+1</f>
        <v>67</v>
      </c>
      <c r="E73" s="146" t="str">
        <f t="shared" si="2"/>
        <v>b</v>
      </c>
      <c r="F73" s="84">
        <v>24.860000000000014</v>
      </c>
      <c r="G73" s="85">
        <v>25.009999999999991</v>
      </c>
      <c r="J73" s="105"/>
      <c r="K73" s="105"/>
    </row>
    <row r="74" spans="2:11" x14ac:dyDescent="0.3">
      <c r="B74" s="95">
        <v>43033</v>
      </c>
      <c r="C74" s="96">
        <v>0.6430555555555556</v>
      </c>
      <c r="D74" s="83">
        <f t="shared" si="3"/>
        <v>68</v>
      </c>
      <c r="E74" s="146" t="str">
        <f t="shared" si="2"/>
        <v>b</v>
      </c>
      <c r="F74" s="84">
        <v>24.860000000000014</v>
      </c>
      <c r="G74" s="85">
        <v>25.009999999999991</v>
      </c>
      <c r="J74" s="105"/>
      <c r="K74" s="105"/>
    </row>
    <row r="75" spans="2:11" x14ac:dyDescent="0.3">
      <c r="B75" s="95">
        <v>43033</v>
      </c>
      <c r="C75" s="96">
        <v>0.64374999999999993</v>
      </c>
      <c r="D75" s="83">
        <f t="shared" si="3"/>
        <v>69</v>
      </c>
      <c r="E75" s="146" t="str">
        <f t="shared" si="2"/>
        <v>b</v>
      </c>
      <c r="F75" s="84">
        <v>24.860000000000014</v>
      </c>
      <c r="G75" s="85">
        <v>25.009999999999991</v>
      </c>
      <c r="J75" s="105"/>
      <c r="K75" s="105"/>
    </row>
    <row r="76" spans="2:11" x14ac:dyDescent="0.3">
      <c r="B76" s="95">
        <v>43033</v>
      </c>
      <c r="C76" s="96">
        <v>0.64444444444444449</v>
      </c>
      <c r="D76" s="83">
        <f t="shared" si="3"/>
        <v>70</v>
      </c>
      <c r="E76" s="146" t="str">
        <f t="shared" si="2"/>
        <v>b</v>
      </c>
      <c r="F76" s="84">
        <v>24.850000000000023</v>
      </c>
      <c r="G76" s="85">
        <v>25.009999999999991</v>
      </c>
      <c r="J76" s="105"/>
      <c r="K76" s="105"/>
    </row>
    <row r="77" spans="2:11" x14ac:dyDescent="0.3">
      <c r="B77" s="95">
        <v>43033</v>
      </c>
      <c r="C77" s="96">
        <v>0.64513888888888882</v>
      </c>
      <c r="D77" s="83">
        <f t="shared" si="3"/>
        <v>71</v>
      </c>
      <c r="E77" s="146" t="str">
        <f t="shared" si="2"/>
        <v>b</v>
      </c>
      <c r="F77" s="84">
        <v>24.860000000000014</v>
      </c>
      <c r="G77" s="85">
        <v>25.009999999999991</v>
      </c>
      <c r="J77" s="105"/>
      <c r="K77" s="105"/>
    </row>
    <row r="78" spans="2:11" x14ac:dyDescent="0.3">
      <c r="B78" s="95">
        <v>43033</v>
      </c>
      <c r="C78" s="96">
        <v>0.64583333333333337</v>
      </c>
      <c r="D78" s="83">
        <f t="shared" si="3"/>
        <v>72</v>
      </c>
      <c r="E78" s="146" t="str">
        <f t="shared" si="2"/>
        <v>b</v>
      </c>
      <c r="F78" s="84">
        <v>24.839999999999975</v>
      </c>
      <c r="G78" s="85">
        <v>25.009999999999991</v>
      </c>
      <c r="J78" s="105"/>
      <c r="K78" s="105"/>
    </row>
    <row r="79" spans="2:11" x14ac:dyDescent="0.3">
      <c r="B79" s="95">
        <v>43033</v>
      </c>
      <c r="C79" s="96">
        <v>0.64652777777777781</v>
      </c>
      <c r="D79" s="83">
        <f t="shared" si="3"/>
        <v>73</v>
      </c>
      <c r="E79" s="146" t="str">
        <f t="shared" si="2"/>
        <v>b</v>
      </c>
      <c r="F79" s="84">
        <v>24.839999999999975</v>
      </c>
      <c r="G79" s="85">
        <v>24.990000000000009</v>
      </c>
      <c r="J79" s="105"/>
      <c r="K79" s="105"/>
    </row>
    <row r="80" spans="2:11" x14ac:dyDescent="0.3">
      <c r="B80" s="95">
        <v>43033</v>
      </c>
      <c r="C80" s="96">
        <v>0.64722222222222225</v>
      </c>
      <c r="D80" s="83">
        <f t="shared" si="3"/>
        <v>74</v>
      </c>
      <c r="E80" s="146" t="str">
        <f t="shared" si="2"/>
        <v>b</v>
      </c>
      <c r="F80" s="84">
        <v>24.850000000000023</v>
      </c>
      <c r="G80" s="85">
        <v>24.990000000000009</v>
      </c>
      <c r="J80" s="105"/>
      <c r="K80" s="105"/>
    </row>
    <row r="81" spans="2:11" x14ac:dyDescent="0.3">
      <c r="B81" s="95">
        <v>43033</v>
      </c>
      <c r="C81" s="96">
        <v>0.6479166666666667</v>
      </c>
      <c r="D81" s="83">
        <f t="shared" si="3"/>
        <v>75</v>
      </c>
      <c r="E81" s="146" t="str">
        <f t="shared" si="2"/>
        <v>b</v>
      </c>
      <c r="F81" s="84">
        <v>24.860000000000014</v>
      </c>
      <c r="G81" s="85">
        <v>25</v>
      </c>
      <c r="J81" s="105"/>
      <c r="K81" s="105"/>
    </row>
    <row r="82" spans="2:11" x14ac:dyDescent="0.3">
      <c r="B82" s="95">
        <v>43033</v>
      </c>
      <c r="C82" s="96">
        <v>0.64861111111111114</v>
      </c>
      <c r="D82" s="83">
        <f t="shared" si="3"/>
        <v>76</v>
      </c>
      <c r="E82" s="146" t="str">
        <f t="shared" si="2"/>
        <v>b</v>
      </c>
      <c r="F82" s="84">
        <v>24.850000000000023</v>
      </c>
      <c r="G82" s="85">
        <v>25.009999999999991</v>
      </c>
      <c r="J82" s="105"/>
      <c r="K82" s="105"/>
    </row>
    <row r="83" spans="2:11" x14ac:dyDescent="0.3">
      <c r="B83" s="95">
        <v>43033</v>
      </c>
      <c r="C83" s="96">
        <v>0.64930555555555558</v>
      </c>
      <c r="D83" s="83">
        <f t="shared" si="3"/>
        <v>77</v>
      </c>
      <c r="E83" s="146" t="str">
        <f t="shared" si="2"/>
        <v>b</v>
      </c>
      <c r="F83" s="84">
        <v>24.850000000000023</v>
      </c>
      <c r="G83" s="85">
        <v>25</v>
      </c>
      <c r="J83" s="105"/>
      <c r="K83" s="105"/>
    </row>
    <row r="84" spans="2:11" x14ac:dyDescent="0.3">
      <c r="B84" s="95">
        <v>43033</v>
      </c>
      <c r="C84" s="96">
        <v>0.65</v>
      </c>
      <c r="D84" s="83">
        <f t="shared" si="3"/>
        <v>78</v>
      </c>
      <c r="E84" s="146" t="str">
        <f t="shared" si="2"/>
        <v>b</v>
      </c>
      <c r="F84" s="84">
        <v>24.860000000000014</v>
      </c>
      <c r="G84" s="85">
        <v>25</v>
      </c>
      <c r="J84" s="105"/>
      <c r="K84" s="105"/>
    </row>
    <row r="85" spans="2:11" x14ac:dyDescent="0.3">
      <c r="B85" s="95">
        <v>43033</v>
      </c>
      <c r="C85" s="96">
        <v>0.65069444444444446</v>
      </c>
      <c r="D85" s="83">
        <f t="shared" si="3"/>
        <v>79</v>
      </c>
      <c r="E85" s="146" t="str">
        <f t="shared" si="2"/>
        <v>b</v>
      </c>
      <c r="F85" s="84">
        <v>24.860000000000014</v>
      </c>
      <c r="G85" s="85">
        <v>25.009999999999991</v>
      </c>
      <c r="J85" s="105"/>
      <c r="K85" s="105"/>
    </row>
    <row r="86" spans="2:11" x14ac:dyDescent="0.3">
      <c r="B86" s="95">
        <v>43033</v>
      </c>
      <c r="C86" s="96">
        <v>0.65138888888888891</v>
      </c>
      <c r="D86" s="83">
        <f t="shared" si="3"/>
        <v>80</v>
      </c>
      <c r="E86" s="146" t="str">
        <f t="shared" si="2"/>
        <v>b</v>
      </c>
      <c r="F86" s="84">
        <v>24.850000000000023</v>
      </c>
      <c r="G86" s="85">
        <v>25.009999999999991</v>
      </c>
      <c r="J86" s="105"/>
      <c r="K86" s="105"/>
    </row>
    <row r="87" spans="2:11" x14ac:dyDescent="0.3">
      <c r="B87" s="95">
        <v>43033</v>
      </c>
      <c r="C87" s="96">
        <v>0.65208333333333335</v>
      </c>
      <c r="D87" s="83">
        <f t="shared" si="3"/>
        <v>81</v>
      </c>
      <c r="E87" s="146" t="str">
        <f t="shared" si="2"/>
        <v>b</v>
      </c>
      <c r="F87" s="84">
        <v>24.860000000000014</v>
      </c>
      <c r="G87" s="85">
        <v>25.009999999999991</v>
      </c>
      <c r="J87" s="105"/>
      <c r="K87" s="105"/>
    </row>
    <row r="88" spans="2:11" x14ac:dyDescent="0.3">
      <c r="B88" s="95">
        <v>43033</v>
      </c>
      <c r="C88" s="96">
        <v>0.65277777777777779</v>
      </c>
      <c r="D88" s="83">
        <f t="shared" si="3"/>
        <v>82</v>
      </c>
      <c r="E88" s="146" t="str">
        <f t="shared" si="2"/>
        <v>b</v>
      </c>
      <c r="F88" s="84">
        <v>24.850000000000023</v>
      </c>
      <c r="G88" s="85">
        <v>25.009999999999991</v>
      </c>
      <c r="J88" s="105"/>
      <c r="K88" s="105"/>
    </row>
    <row r="89" spans="2:11" ht="15" thickBot="1" x14ac:dyDescent="0.35">
      <c r="B89" s="100">
        <v>43033</v>
      </c>
      <c r="C89" s="101">
        <v>0.65347222222222223</v>
      </c>
      <c r="D89" s="102">
        <f t="shared" si="3"/>
        <v>83</v>
      </c>
      <c r="E89" s="147" t="str">
        <f t="shared" si="2"/>
        <v>b</v>
      </c>
      <c r="F89" s="103">
        <v>24.850000000000023</v>
      </c>
      <c r="G89" s="104">
        <v>25.009999999999991</v>
      </c>
      <c r="J89" s="105"/>
      <c r="K89" s="105"/>
    </row>
    <row r="90" spans="2:11" x14ac:dyDescent="0.3">
      <c r="B90" s="95">
        <v>43034</v>
      </c>
      <c r="C90" s="96">
        <v>0.40486111111111112</v>
      </c>
      <c r="D90" s="83">
        <f t="shared" si="3"/>
        <v>84</v>
      </c>
      <c r="E90" s="146" t="s">
        <v>73</v>
      </c>
      <c r="F90" s="84">
        <v>24.79000000000002</v>
      </c>
      <c r="G90" s="85">
        <v>24.949999999999989</v>
      </c>
      <c r="J90" s="105"/>
      <c r="K90" s="105"/>
    </row>
    <row r="91" spans="2:11" x14ac:dyDescent="0.3">
      <c r="B91" s="95">
        <v>43034</v>
      </c>
      <c r="C91" s="96">
        <v>0.4055555555555555</v>
      </c>
      <c r="D91" s="83">
        <f t="shared" si="3"/>
        <v>85</v>
      </c>
      <c r="E91" s="146" t="str">
        <f>E90</f>
        <v>c</v>
      </c>
      <c r="F91" s="84">
        <v>24.79000000000002</v>
      </c>
      <c r="G91" s="85">
        <v>24.939999999999998</v>
      </c>
      <c r="J91" s="105"/>
      <c r="K91" s="105"/>
    </row>
    <row r="92" spans="2:11" x14ac:dyDescent="0.3">
      <c r="B92" s="95">
        <v>43034</v>
      </c>
      <c r="C92" s="96">
        <v>0.40625</v>
      </c>
      <c r="D92" s="83">
        <f t="shared" si="3"/>
        <v>86</v>
      </c>
      <c r="E92" s="146" t="str">
        <f t="shared" ref="E92:E126" si="4">E91</f>
        <v>c</v>
      </c>
      <c r="F92" s="84">
        <v>24.79000000000002</v>
      </c>
      <c r="G92" s="85">
        <v>24.949999999999989</v>
      </c>
      <c r="J92" s="105"/>
      <c r="K92" s="105"/>
    </row>
    <row r="93" spans="2:11" x14ac:dyDescent="0.3">
      <c r="B93" s="95">
        <v>43034</v>
      </c>
      <c r="C93" s="96">
        <v>0.4069444444444445</v>
      </c>
      <c r="D93" s="83">
        <f t="shared" si="3"/>
        <v>87</v>
      </c>
      <c r="E93" s="146" t="str">
        <f t="shared" si="4"/>
        <v>c</v>
      </c>
      <c r="F93" s="84">
        <v>24.79000000000002</v>
      </c>
      <c r="G93" s="85">
        <v>24.949999999999989</v>
      </c>
      <c r="J93" s="105"/>
      <c r="K93" s="105"/>
    </row>
    <row r="94" spans="2:11" x14ac:dyDescent="0.3">
      <c r="B94" s="95">
        <v>43034</v>
      </c>
      <c r="C94" s="96">
        <v>0.40763888888888888</v>
      </c>
      <c r="D94" s="83">
        <f t="shared" si="3"/>
        <v>88</v>
      </c>
      <c r="E94" s="146" t="str">
        <f t="shared" si="4"/>
        <v>c</v>
      </c>
      <c r="F94" s="84">
        <v>24.79000000000002</v>
      </c>
      <c r="G94" s="85">
        <v>24.939999999999998</v>
      </c>
      <c r="J94" s="105"/>
      <c r="K94" s="105"/>
    </row>
    <row r="95" spans="2:11" x14ac:dyDescent="0.3">
      <c r="B95" s="95">
        <v>43034</v>
      </c>
      <c r="C95" s="96">
        <v>0.40833333333333338</v>
      </c>
      <c r="D95" s="83">
        <f t="shared" si="3"/>
        <v>89</v>
      </c>
      <c r="E95" s="146" t="str">
        <f t="shared" si="4"/>
        <v>c</v>
      </c>
      <c r="F95" s="84">
        <v>24.79000000000002</v>
      </c>
      <c r="G95" s="85">
        <v>24.939999999999998</v>
      </c>
      <c r="J95" s="105"/>
      <c r="K95" s="105"/>
    </row>
    <row r="96" spans="2:11" x14ac:dyDescent="0.3">
      <c r="B96" s="95">
        <v>43034</v>
      </c>
      <c r="C96" s="96">
        <v>0.40902777777777777</v>
      </c>
      <c r="D96" s="83">
        <f t="shared" si="3"/>
        <v>90</v>
      </c>
      <c r="E96" s="146" t="str">
        <f t="shared" si="4"/>
        <v>c</v>
      </c>
      <c r="F96" s="84">
        <v>24.79000000000002</v>
      </c>
      <c r="G96" s="85">
        <v>24.939999999999998</v>
      </c>
      <c r="J96" s="105"/>
      <c r="K96" s="105"/>
    </row>
    <row r="97" spans="2:11" x14ac:dyDescent="0.3">
      <c r="B97" s="95">
        <v>43034</v>
      </c>
      <c r="C97" s="96">
        <v>0.40972222222222227</v>
      </c>
      <c r="D97" s="83">
        <f t="shared" si="3"/>
        <v>91</v>
      </c>
      <c r="E97" s="146" t="str">
        <f t="shared" si="4"/>
        <v>c</v>
      </c>
      <c r="F97" s="84">
        <v>24.79000000000002</v>
      </c>
      <c r="G97" s="85">
        <v>24.939999999999998</v>
      </c>
      <c r="J97" s="105"/>
      <c r="K97" s="105"/>
    </row>
    <row r="98" spans="2:11" x14ac:dyDescent="0.3">
      <c r="B98" s="95">
        <v>43034</v>
      </c>
      <c r="C98" s="96">
        <v>0.41041666666666665</v>
      </c>
      <c r="D98" s="83">
        <f t="shared" si="3"/>
        <v>92</v>
      </c>
      <c r="E98" s="146" t="str">
        <f t="shared" si="4"/>
        <v>c</v>
      </c>
      <c r="F98" s="84">
        <v>24.79000000000002</v>
      </c>
      <c r="G98" s="85">
        <v>24.939999999999998</v>
      </c>
      <c r="J98" s="105"/>
      <c r="K98" s="105"/>
    </row>
    <row r="99" spans="2:11" x14ac:dyDescent="0.3">
      <c r="B99" s="95">
        <v>43034</v>
      </c>
      <c r="C99" s="96">
        <v>0.41111111111111115</v>
      </c>
      <c r="D99" s="83">
        <f t="shared" si="3"/>
        <v>93</v>
      </c>
      <c r="E99" s="146" t="str">
        <f t="shared" si="4"/>
        <v>c</v>
      </c>
      <c r="F99" s="84">
        <v>24.79000000000002</v>
      </c>
      <c r="G99" s="85">
        <v>24.939999999999998</v>
      </c>
      <c r="J99" s="105"/>
      <c r="K99" s="105"/>
    </row>
    <row r="100" spans="2:11" x14ac:dyDescent="0.3">
      <c r="B100" s="95">
        <v>43034</v>
      </c>
      <c r="C100" s="96">
        <v>0.41180555555555554</v>
      </c>
      <c r="D100" s="83">
        <f t="shared" si="3"/>
        <v>94</v>
      </c>
      <c r="E100" s="146" t="str">
        <f t="shared" si="4"/>
        <v>c</v>
      </c>
      <c r="F100" s="84">
        <v>24.779999999999973</v>
      </c>
      <c r="G100" s="85">
        <v>24.930000000000007</v>
      </c>
      <c r="J100" s="105"/>
      <c r="K100" s="105"/>
    </row>
    <row r="101" spans="2:11" x14ac:dyDescent="0.3">
      <c r="B101" s="95">
        <v>43034</v>
      </c>
      <c r="C101" s="96">
        <v>0.41250000000000003</v>
      </c>
      <c r="D101" s="83">
        <f t="shared" si="3"/>
        <v>95</v>
      </c>
      <c r="E101" s="146" t="str">
        <f t="shared" si="4"/>
        <v>c</v>
      </c>
      <c r="F101" s="84">
        <v>24.79000000000002</v>
      </c>
      <c r="G101" s="85">
        <v>24.949999999999989</v>
      </c>
      <c r="J101" s="105"/>
      <c r="K101" s="105"/>
    </row>
    <row r="102" spans="2:11" x14ac:dyDescent="0.3">
      <c r="B102" s="95">
        <v>43034</v>
      </c>
      <c r="C102" s="96">
        <v>0.41319444444444442</v>
      </c>
      <c r="D102" s="83">
        <f t="shared" si="3"/>
        <v>96</v>
      </c>
      <c r="E102" s="146" t="str">
        <f t="shared" si="4"/>
        <v>c</v>
      </c>
      <c r="F102" s="84">
        <v>24.779999999999973</v>
      </c>
      <c r="G102" s="85">
        <v>24.939999999999998</v>
      </c>
      <c r="J102" s="105"/>
      <c r="K102" s="105"/>
    </row>
    <row r="103" spans="2:11" x14ac:dyDescent="0.3">
      <c r="B103" s="95">
        <v>43034</v>
      </c>
      <c r="C103" s="96">
        <v>0.41388888888888892</v>
      </c>
      <c r="D103" s="83">
        <f t="shared" si="3"/>
        <v>97</v>
      </c>
      <c r="E103" s="146" t="str">
        <f t="shared" si="4"/>
        <v>c</v>
      </c>
      <c r="F103" s="84">
        <v>24.779999999999973</v>
      </c>
      <c r="G103" s="85">
        <v>24.939999999999998</v>
      </c>
      <c r="J103" s="105"/>
      <c r="K103" s="105"/>
    </row>
    <row r="104" spans="2:11" x14ac:dyDescent="0.3">
      <c r="B104" s="95">
        <v>43034</v>
      </c>
      <c r="C104" s="96">
        <v>0.4145833333333333</v>
      </c>
      <c r="D104" s="83">
        <f t="shared" si="3"/>
        <v>98</v>
      </c>
      <c r="E104" s="146" t="str">
        <f t="shared" si="4"/>
        <v>c</v>
      </c>
      <c r="F104" s="84">
        <v>24.779999999999973</v>
      </c>
      <c r="G104" s="85">
        <v>24.939999999999998</v>
      </c>
      <c r="J104" s="105"/>
      <c r="K104" s="105"/>
    </row>
    <row r="105" spans="2:11" x14ac:dyDescent="0.3">
      <c r="B105" s="95">
        <v>43034</v>
      </c>
      <c r="C105" s="96">
        <v>0.4152777777777778</v>
      </c>
      <c r="D105" s="83">
        <f t="shared" si="3"/>
        <v>99</v>
      </c>
      <c r="E105" s="146" t="str">
        <f t="shared" si="4"/>
        <v>c</v>
      </c>
      <c r="F105" s="84">
        <v>24.779999999999973</v>
      </c>
      <c r="G105" s="85">
        <v>24.930000000000007</v>
      </c>
      <c r="J105" s="105"/>
      <c r="K105" s="105"/>
    </row>
    <row r="106" spans="2:11" x14ac:dyDescent="0.3">
      <c r="B106" s="95">
        <v>43034</v>
      </c>
      <c r="C106" s="96">
        <v>0.41597222222222219</v>
      </c>
      <c r="D106" s="83">
        <f t="shared" si="3"/>
        <v>100</v>
      </c>
      <c r="E106" s="146" t="str">
        <f t="shared" si="4"/>
        <v>c</v>
      </c>
      <c r="F106" s="84">
        <v>24.79000000000002</v>
      </c>
      <c r="G106" s="85">
        <v>24.939999999999998</v>
      </c>
      <c r="J106" s="105"/>
      <c r="K106" s="105"/>
    </row>
    <row r="107" spans="2:11" x14ac:dyDescent="0.3">
      <c r="B107" s="95">
        <v>43034</v>
      </c>
      <c r="C107" s="96">
        <v>0.41666666666666669</v>
      </c>
      <c r="D107" s="83">
        <f t="shared" si="3"/>
        <v>101</v>
      </c>
      <c r="E107" s="146" t="str">
        <f t="shared" si="4"/>
        <v>c</v>
      </c>
      <c r="F107" s="84">
        <v>24.79000000000002</v>
      </c>
      <c r="G107" s="85">
        <v>24.939999999999998</v>
      </c>
      <c r="J107" s="105"/>
      <c r="K107" s="105"/>
    </row>
    <row r="108" spans="2:11" x14ac:dyDescent="0.3">
      <c r="B108" s="95">
        <v>43034</v>
      </c>
      <c r="C108" s="96">
        <v>0.41736111111111113</v>
      </c>
      <c r="D108" s="83">
        <f t="shared" si="3"/>
        <v>102</v>
      </c>
      <c r="E108" s="146" t="str">
        <f t="shared" si="4"/>
        <v>c</v>
      </c>
      <c r="F108" s="84">
        <v>24.779999999999973</v>
      </c>
      <c r="G108" s="85">
        <v>24.939999999999998</v>
      </c>
      <c r="J108" s="105"/>
      <c r="K108" s="105"/>
    </row>
    <row r="109" spans="2:11" x14ac:dyDescent="0.3">
      <c r="B109" s="95">
        <v>43034</v>
      </c>
      <c r="C109" s="96">
        <v>0.41805555555555557</v>
      </c>
      <c r="D109" s="83">
        <f t="shared" si="3"/>
        <v>103</v>
      </c>
      <c r="E109" s="146" t="str">
        <f t="shared" si="4"/>
        <v>c</v>
      </c>
      <c r="F109" s="84">
        <v>24.79000000000002</v>
      </c>
      <c r="G109" s="85">
        <v>24.939999999999998</v>
      </c>
      <c r="J109" s="105"/>
      <c r="K109" s="105"/>
    </row>
    <row r="110" spans="2:11" x14ac:dyDescent="0.3">
      <c r="B110" s="95">
        <v>43034</v>
      </c>
      <c r="C110" s="96">
        <v>0.41875000000000001</v>
      </c>
      <c r="D110" s="83">
        <f t="shared" si="3"/>
        <v>104</v>
      </c>
      <c r="E110" s="146" t="str">
        <f t="shared" si="4"/>
        <v>c</v>
      </c>
      <c r="F110" s="84">
        <v>24.79000000000002</v>
      </c>
      <c r="G110" s="85">
        <v>24.939999999999998</v>
      </c>
      <c r="J110" s="105"/>
      <c r="K110" s="105"/>
    </row>
    <row r="111" spans="2:11" x14ac:dyDescent="0.3">
      <c r="B111" s="95">
        <v>43034</v>
      </c>
      <c r="C111" s="96">
        <v>0.41944444444444445</v>
      </c>
      <c r="D111" s="83">
        <f t="shared" si="3"/>
        <v>105</v>
      </c>
      <c r="E111" s="146" t="str">
        <f t="shared" si="4"/>
        <v>c</v>
      </c>
      <c r="F111" s="84">
        <v>24.79000000000002</v>
      </c>
      <c r="G111" s="85">
        <v>24.939999999999998</v>
      </c>
      <c r="J111" s="105"/>
      <c r="K111" s="105"/>
    </row>
    <row r="112" spans="2:11" x14ac:dyDescent="0.3">
      <c r="B112" s="95">
        <v>43034</v>
      </c>
      <c r="C112" s="96">
        <v>0.4201388888888889</v>
      </c>
      <c r="D112" s="83">
        <f t="shared" si="3"/>
        <v>106</v>
      </c>
      <c r="E112" s="146" t="str">
        <f t="shared" si="4"/>
        <v>c</v>
      </c>
      <c r="F112" s="84">
        <v>24.779999999999973</v>
      </c>
      <c r="G112" s="85">
        <v>24.939999999999998</v>
      </c>
      <c r="J112" s="105"/>
      <c r="K112" s="105"/>
    </row>
    <row r="113" spans="2:11" x14ac:dyDescent="0.3">
      <c r="B113" s="95">
        <v>43034</v>
      </c>
      <c r="C113" s="96">
        <v>0.42083333333333334</v>
      </c>
      <c r="D113" s="83">
        <f t="shared" si="3"/>
        <v>107</v>
      </c>
      <c r="E113" s="146" t="str">
        <f t="shared" si="4"/>
        <v>c</v>
      </c>
      <c r="F113" s="84">
        <v>24.779999999999973</v>
      </c>
      <c r="G113" s="85">
        <v>24.939999999999998</v>
      </c>
      <c r="J113" s="105"/>
      <c r="K113" s="105"/>
    </row>
    <row r="114" spans="2:11" x14ac:dyDescent="0.3">
      <c r="B114" s="95">
        <v>43034</v>
      </c>
      <c r="C114" s="96">
        <v>0.42152777777777778</v>
      </c>
      <c r="D114" s="83">
        <f t="shared" si="3"/>
        <v>108</v>
      </c>
      <c r="E114" s="146" t="str">
        <f t="shared" si="4"/>
        <v>c</v>
      </c>
      <c r="F114" s="84">
        <v>24.79000000000002</v>
      </c>
      <c r="G114" s="85">
        <v>24.939999999999998</v>
      </c>
      <c r="J114" s="105"/>
      <c r="K114" s="105"/>
    </row>
    <row r="115" spans="2:11" x14ac:dyDescent="0.3">
      <c r="B115" s="95">
        <v>43034</v>
      </c>
      <c r="C115" s="96">
        <v>0.42222222222222222</v>
      </c>
      <c r="D115" s="83">
        <f t="shared" si="3"/>
        <v>109</v>
      </c>
      <c r="E115" s="146" t="str">
        <f t="shared" si="4"/>
        <v>c</v>
      </c>
      <c r="F115" s="84">
        <v>24.79000000000002</v>
      </c>
      <c r="G115" s="85">
        <v>24.939999999999998</v>
      </c>
      <c r="J115" s="105"/>
      <c r="K115" s="105"/>
    </row>
    <row r="116" spans="2:11" x14ac:dyDescent="0.3">
      <c r="B116" s="95">
        <v>43034</v>
      </c>
      <c r="C116" s="96">
        <v>0.42291666666666666</v>
      </c>
      <c r="D116" s="83">
        <f t="shared" si="3"/>
        <v>110</v>
      </c>
      <c r="E116" s="146" t="str">
        <f t="shared" si="4"/>
        <v>c</v>
      </c>
      <c r="F116" s="84">
        <v>24.79000000000002</v>
      </c>
      <c r="G116" s="85">
        <v>24.939999999999998</v>
      </c>
      <c r="J116" s="105"/>
      <c r="K116" s="105"/>
    </row>
    <row r="117" spans="2:11" x14ac:dyDescent="0.3">
      <c r="B117" s="95">
        <v>43034</v>
      </c>
      <c r="C117" s="96">
        <v>0.4236111111111111</v>
      </c>
      <c r="D117" s="83">
        <f t="shared" si="3"/>
        <v>111</v>
      </c>
      <c r="E117" s="146" t="str">
        <f t="shared" si="4"/>
        <v>c</v>
      </c>
      <c r="F117" s="84">
        <v>24.779999999999973</v>
      </c>
      <c r="G117" s="85">
        <v>24.930000000000007</v>
      </c>
      <c r="J117" s="105"/>
      <c r="K117" s="105"/>
    </row>
    <row r="118" spans="2:11" x14ac:dyDescent="0.3">
      <c r="B118" s="95">
        <v>43034</v>
      </c>
      <c r="C118" s="96">
        <v>0.42430555555555555</v>
      </c>
      <c r="D118" s="83">
        <f t="shared" si="3"/>
        <v>112</v>
      </c>
      <c r="E118" s="146" t="str">
        <f t="shared" si="4"/>
        <v>c</v>
      </c>
      <c r="F118" s="84">
        <v>24.779999999999973</v>
      </c>
      <c r="G118" s="85">
        <v>24.939999999999998</v>
      </c>
      <c r="J118" s="105"/>
      <c r="K118" s="105"/>
    </row>
    <row r="119" spans="2:11" x14ac:dyDescent="0.3">
      <c r="B119" s="95">
        <v>43034</v>
      </c>
      <c r="C119" s="96">
        <v>0.42499999999999999</v>
      </c>
      <c r="D119" s="83">
        <f t="shared" si="3"/>
        <v>113</v>
      </c>
      <c r="E119" s="146" t="str">
        <f t="shared" si="4"/>
        <v>c</v>
      </c>
      <c r="F119" s="84">
        <v>24.779999999999973</v>
      </c>
      <c r="G119" s="85">
        <v>24.939999999999998</v>
      </c>
      <c r="J119" s="105"/>
      <c r="K119" s="105"/>
    </row>
    <row r="120" spans="2:11" x14ac:dyDescent="0.3">
      <c r="B120" s="95">
        <v>43034</v>
      </c>
      <c r="C120" s="96">
        <v>0.42569444444444443</v>
      </c>
      <c r="D120" s="83">
        <f t="shared" si="3"/>
        <v>114</v>
      </c>
      <c r="E120" s="146" t="str">
        <f t="shared" si="4"/>
        <v>c</v>
      </c>
      <c r="F120" s="84">
        <v>24.779999999999973</v>
      </c>
      <c r="G120" s="85">
        <v>24.939999999999998</v>
      </c>
      <c r="J120" s="105"/>
      <c r="K120" s="105"/>
    </row>
    <row r="121" spans="2:11" x14ac:dyDescent="0.3">
      <c r="B121" s="95">
        <v>43034</v>
      </c>
      <c r="C121" s="96">
        <v>0.42638888888888887</v>
      </c>
      <c r="D121" s="83">
        <f t="shared" si="3"/>
        <v>115</v>
      </c>
      <c r="E121" s="146" t="str">
        <f t="shared" si="4"/>
        <v>c</v>
      </c>
      <c r="F121" s="84">
        <v>24.79000000000002</v>
      </c>
      <c r="G121" s="85">
        <v>24.939999999999998</v>
      </c>
      <c r="J121" s="105"/>
      <c r="K121" s="105"/>
    </row>
    <row r="122" spans="2:11" x14ac:dyDescent="0.3">
      <c r="B122" s="95">
        <v>43034</v>
      </c>
      <c r="C122" s="96">
        <v>0.42708333333333331</v>
      </c>
      <c r="D122" s="83">
        <f t="shared" si="3"/>
        <v>116</v>
      </c>
      <c r="E122" s="146" t="str">
        <f t="shared" si="4"/>
        <v>c</v>
      </c>
      <c r="F122" s="84">
        <v>24.779999999999973</v>
      </c>
      <c r="G122" s="85">
        <v>24.930000000000007</v>
      </c>
      <c r="J122" s="105"/>
      <c r="K122" s="105"/>
    </row>
    <row r="123" spans="2:11" x14ac:dyDescent="0.3">
      <c r="B123" s="95">
        <v>43034</v>
      </c>
      <c r="C123" s="96">
        <v>0.42777777777777781</v>
      </c>
      <c r="D123" s="83">
        <f t="shared" si="3"/>
        <v>117</v>
      </c>
      <c r="E123" s="146" t="str">
        <f t="shared" si="4"/>
        <v>c</v>
      </c>
      <c r="F123" s="84">
        <v>24.779999999999973</v>
      </c>
      <c r="G123" s="85">
        <v>24.930000000000007</v>
      </c>
      <c r="J123" s="105"/>
      <c r="K123" s="105"/>
    </row>
    <row r="124" spans="2:11" x14ac:dyDescent="0.3">
      <c r="B124" s="95">
        <v>43034</v>
      </c>
      <c r="C124" s="96">
        <v>0.4284722222222222</v>
      </c>
      <c r="D124" s="83">
        <f t="shared" si="3"/>
        <v>118</v>
      </c>
      <c r="E124" s="146" t="str">
        <f t="shared" si="4"/>
        <v>c</v>
      </c>
      <c r="F124" s="84">
        <v>24.779999999999973</v>
      </c>
      <c r="G124" s="85">
        <v>24.930000000000007</v>
      </c>
      <c r="J124" s="105"/>
      <c r="K124" s="105"/>
    </row>
    <row r="125" spans="2:11" x14ac:dyDescent="0.3">
      <c r="B125" s="95">
        <v>43034</v>
      </c>
      <c r="C125" s="96">
        <v>0.4291666666666667</v>
      </c>
      <c r="D125" s="83">
        <f t="shared" si="3"/>
        <v>119</v>
      </c>
      <c r="E125" s="146" t="str">
        <f t="shared" si="4"/>
        <v>c</v>
      </c>
      <c r="F125" s="84">
        <v>24.79000000000002</v>
      </c>
      <c r="G125" s="85">
        <v>24.939999999999998</v>
      </c>
      <c r="J125" s="105"/>
      <c r="K125" s="105"/>
    </row>
    <row r="126" spans="2:11" ht="15" thickBot="1" x14ac:dyDescent="0.35">
      <c r="B126" s="100">
        <v>43034</v>
      </c>
      <c r="C126" s="101">
        <v>0.42986111111111108</v>
      </c>
      <c r="D126" s="83">
        <f t="shared" si="3"/>
        <v>120</v>
      </c>
      <c r="E126" s="147" t="str">
        <f t="shared" si="4"/>
        <v>c</v>
      </c>
      <c r="F126" s="103">
        <v>24.779999999999973</v>
      </c>
      <c r="G126" s="104">
        <v>24.930000000000007</v>
      </c>
      <c r="J126" s="105"/>
      <c r="K126" s="105"/>
    </row>
    <row r="127" spans="2:11" x14ac:dyDescent="0.3">
      <c r="B127" s="95">
        <v>43034</v>
      </c>
      <c r="C127" s="96">
        <v>0.4993055555555555</v>
      </c>
      <c r="D127" s="83">
        <f t="shared" si="3"/>
        <v>121</v>
      </c>
      <c r="E127" s="146" t="s">
        <v>46</v>
      </c>
      <c r="F127" s="84">
        <v>34.69</v>
      </c>
      <c r="G127" s="85">
        <v>34.840000000000032</v>
      </c>
      <c r="J127" s="105"/>
      <c r="K127" s="105"/>
    </row>
    <row r="128" spans="2:11" x14ac:dyDescent="0.3">
      <c r="B128" s="95">
        <v>43034</v>
      </c>
      <c r="C128" s="96">
        <v>0.5</v>
      </c>
      <c r="D128" s="83">
        <f t="shared" si="3"/>
        <v>122</v>
      </c>
      <c r="E128" s="146" t="str">
        <f>E127</f>
        <v>d</v>
      </c>
      <c r="F128" s="84">
        <v>34.69</v>
      </c>
      <c r="G128" s="85">
        <v>34.850000000000023</v>
      </c>
      <c r="J128" s="105"/>
      <c r="K128" s="105"/>
    </row>
    <row r="129" spans="2:11" x14ac:dyDescent="0.3">
      <c r="B129" s="95">
        <v>43034</v>
      </c>
      <c r="C129" s="96">
        <v>0.50069444444444444</v>
      </c>
      <c r="D129" s="83">
        <f t="shared" si="3"/>
        <v>123</v>
      </c>
      <c r="E129" s="146" t="str">
        <f t="shared" ref="E129:E192" si="5">E128</f>
        <v>d</v>
      </c>
      <c r="F129" s="84">
        <v>34.69</v>
      </c>
      <c r="G129" s="85">
        <v>34.850000000000023</v>
      </c>
      <c r="J129" s="105"/>
      <c r="K129" s="105"/>
    </row>
    <row r="130" spans="2:11" x14ac:dyDescent="0.3">
      <c r="B130" s="95">
        <v>43034</v>
      </c>
      <c r="C130" s="96">
        <v>0.50138888888888888</v>
      </c>
      <c r="D130" s="83">
        <f t="shared" si="3"/>
        <v>124</v>
      </c>
      <c r="E130" s="146" t="str">
        <f t="shared" si="5"/>
        <v>d</v>
      </c>
      <c r="F130" s="84">
        <v>34.69</v>
      </c>
      <c r="G130" s="85">
        <v>34.850000000000023</v>
      </c>
      <c r="J130" s="105"/>
      <c r="K130" s="105"/>
    </row>
    <row r="131" spans="2:11" x14ac:dyDescent="0.3">
      <c r="B131" s="95">
        <v>43034</v>
      </c>
      <c r="C131" s="96">
        <v>0.50208333333333333</v>
      </c>
      <c r="D131" s="83">
        <f t="shared" si="3"/>
        <v>125</v>
      </c>
      <c r="E131" s="146" t="str">
        <f t="shared" si="5"/>
        <v>d</v>
      </c>
      <c r="F131" s="84">
        <v>34.69</v>
      </c>
      <c r="G131" s="85">
        <v>34.850000000000023</v>
      </c>
      <c r="J131" s="105"/>
      <c r="K131" s="105"/>
    </row>
    <row r="132" spans="2:11" x14ac:dyDescent="0.3">
      <c r="B132" s="95">
        <v>43034</v>
      </c>
      <c r="C132" s="96">
        <v>0.50277777777777777</v>
      </c>
      <c r="D132" s="83">
        <f t="shared" si="3"/>
        <v>126</v>
      </c>
      <c r="E132" s="146" t="str">
        <f t="shared" si="5"/>
        <v>d</v>
      </c>
      <c r="F132" s="84">
        <v>34.69</v>
      </c>
      <c r="G132" s="85">
        <v>34.840000000000032</v>
      </c>
      <c r="J132" s="105"/>
      <c r="K132" s="105"/>
    </row>
    <row r="133" spans="2:11" x14ac:dyDescent="0.3">
      <c r="B133" s="95">
        <v>43034</v>
      </c>
      <c r="C133" s="96">
        <v>0.50347222222222221</v>
      </c>
      <c r="D133" s="83">
        <f t="shared" si="3"/>
        <v>127</v>
      </c>
      <c r="E133" s="146" t="str">
        <f t="shared" si="5"/>
        <v>d</v>
      </c>
      <c r="F133" s="84">
        <v>34.69</v>
      </c>
      <c r="G133" s="85">
        <v>34.850000000000023</v>
      </c>
      <c r="J133" s="105"/>
      <c r="K133" s="105"/>
    </row>
    <row r="134" spans="2:11" x14ac:dyDescent="0.3">
      <c r="B134" s="95">
        <v>43034</v>
      </c>
      <c r="C134" s="96">
        <v>0.50416666666666665</v>
      </c>
      <c r="D134" s="83">
        <f t="shared" si="3"/>
        <v>128</v>
      </c>
      <c r="E134" s="146" t="str">
        <f t="shared" si="5"/>
        <v>d</v>
      </c>
      <c r="F134" s="84">
        <v>34.69</v>
      </c>
      <c r="G134" s="85">
        <v>34.850000000000023</v>
      </c>
      <c r="J134" s="105"/>
      <c r="K134" s="105"/>
    </row>
    <row r="135" spans="2:11" x14ac:dyDescent="0.3">
      <c r="B135" s="95">
        <v>43034</v>
      </c>
      <c r="C135" s="96">
        <v>0.50486111111111109</v>
      </c>
      <c r="D135" s="83">
        <f t="shared" si="3"/>
        <v>129</v>
      </c>
      <c r="E135" s="146" t="str">
        <f t="shared" si="5"/>
        <v>d</v>
      </c>
      <c r="F135" s="84">
        <v>34.69</v>
      </c>
      <c r="G135" s="85">
        <v>34.850000000000023</v>
      </c>
      <c r="J135" s="105"/>
      <c r="K135" s="105"/>
    </row>
    <row r="136" spans="2:11" x14ac:dyDescent="0.3">
      <c r="B136" s="95">
        <v>43034</v>
      </c>
      <c r="C136" s="96">
        <v>0.50555555555555554</v>
      </c>
      <c r="D136" s="83">
        <f t="shared" si="3"/>
        <v>130</v>
      </c>
      <c r="E136" s="146" t="str">
        <f t="shared" si="5"/>
        <v>d</v>
      </c>
      <c r="F136" s="84">
        <v>34.69</v>
      </c>
      <c r="G136" s="85">
        <v>34.850000000000023</v>
      </c>
      <c r="J136" s="105"/>
      <c r="K136" s="105"/>
    </row>
    <row r="137" spans="2:11" x14ac:dyDescent="0.3">
      <c r="B137" s="95">
        <v>43034</v>
      </c>
      <c r="C137" s="96">
        <v>0.50624999999999998</v>
      </c>
      <c r="D137" s="83">
        <f t="shared" ref="D137:D200" si="6">D136+1</f>
        <v>131</v>
      </c>
      <c r="E137" s="146" t="str">
        <f t="shared" si="5"/>
        <v>d</v>
      </c>
      <c r="F137" s="84">
        <v>34.69</v>
      </c>
      <c r="G137" s="85">
        <v>34.840000000000032</v>
      </c>
      <c r="J137" s="105"/>
      <c r="K137" s="105"/>
    </row>
    <row r="138" spans="2:11" x14ac:dyDescent="0.3">
      <c r="B138" s="95">
        <v>43034</v>
      </c>
      <c r="C138" s="96">
        <v>0.50694444444444442</v>
      </c>
      <c r="D138" s="83">
        <f t="shared" si="6"/>
        <v>132</v>
      </c>
      <c r="E138" s="146" t="str">
        <f t="shared" si="5"/>
        <v>d</v>
      </c>
      <c r="F138" s="84">
        <v>34.69</v>
      </c>
      <c r="G138" s="85">
        <v>34.850000000000023</v>
      </c>
      <c r="J138" s="105"/>
      <c r="K138" s="105"/>
    </row>
    <row r="139" spans="2:11" x14ac:dyDescent="0.3">
      <c r="B139" s="95">
        <v>43034</v>
      </c>
      <c r="C139" s="96">
        <v>0.50763888888888886</v>
      </c>
      <c r="D139" s="83">
        <f t="shared" si="6"/>
        <v>133</v>
      </c>
      <c r="E139" s="146" t="str">
        <f t="shared" si="5"/>
        <v>d</v>
      </c>
      <c r="F139" s="84">
        <v>34.699999999999989</v>
      </c>
      <c r="G139" s="85">
        <v>34.850000000000023</v>
      </c>
      <c r="J139" s="105"/>
      <c r="K139" s="105"/>
    </row>
    <row r="140" spans="2:11" x14ac:dyDescent="0.3">
      <c r="B140" s="95">
        <v>43034</v>
      </c>
      <c r="C140" s="96">
        <v>0.5083333333333333</v>
      </c>
      <c r="D140" s="83">
        <f t="shared" si="6"/>
        <v>134</v>
      </c>
      <c r="E140" s="146" t="str">
        <f t="shared" si="5"/>
        <v>d</v>
      </c>
      <c r="F140" s="84">
        <v>34.69</v>
      </c>
      <c r="G140" s="85">
        <v>34.850000000000023</v>
      </c>
      <c r="J140" s="105"/>
      <c r="K140" s="105"/>
    </row>
    <row r="141" spans="2:11" x14ac:dyDescent="0.3">
      <c r="B141" s="95">
        <v>43034</v>
      </c>
      <c r="C141" s="96">
        <v>0.50902777777777775</v>
      </c>
      <c r="D141" s="83">
        <f t="shared" si="6"/>
        <v>135</v>
      </c>
      <c r="E141" s="146" t="str">
        <f t="shared" si="5"/>
        <v>d</v>
      </c>
      <c r="F141" s="84">
        <v>34.69</v>
      </c>
      <c r="G141" s="85">
        <v>34.850000000000023</v>
      </c>
      <c r="J141" s="105"/>
      <c r="K141" s="105"/>
    </row>
    <row r="142" spans="2:11" x14ac:dyDescent="0.3">
      <c r="B142" s="95">
        <v>43034</v>
      </c>
      <c r="C142" s="96">
        <v>0.50972222222222219</v>
      </c>
      <c r="D142" s="83">
        <f t="shared" si="6"/>
        <v>136</v>
      </c>
      <c r="E142" s="146" t="str">
        <f t="shared" si="5"/>
        <v>d</v>
      </c>
      <c r="F142" s="84">
        <v>34.69</v>
      </c>
      <c r="G142" s="85">
        <v>34.850000000000023</v>
      </c>
      <c r="J142" s="105"/>
      <c r="K142" s="105"/>
    </row>
    <row r="143" spans="2:11" x14ac:dyDescent="0.3">
      <c r="B143" s="95">
        <v>43034</v>
      </c>
      <c r="C143" s="96">
        <v>0.51041666666666663</v>
      </c>
      <c r="D143" s="83">
        <f t="shared" si="6"/>
        <v>137</v>
      </c>
      <c r="E143" s="146" t="str">
        <f t="shared" si="5"/>
        <v>d</v>
      </c>
      <c r="F143" s="84">
        <v>34.69</v>
      </c>
      <c r="G143" s="85">
        <v>34.840000000000032</v>
      </c>
      <c r="J143" s="105"/>
      <c r="K143" s="105"/>
    </row>
    <row r="144" spans="2:11" x14ac:dyDescent="0.3">
      <c r="B144" s="95">
        <v>43034</v>
      </c>
      <c r="C144" s="96">
        <v>0.51111111111111118</v>
      </c>
      <c r="D144" s="83">
        <f t="shared" si="6"/>
        <v>138</v>
      </c>
      <c r="E144" s="146" t="str">
        <f t="shared" si="5"/>
        <v>d</v>
      </c>
      <c r="F144" s="84">
        <v>34.69</v>
      </c>
      <c r="G144" s="85">
        <v>34.850000000000023</v>
      </c>
      <c r="J144" s="105"/>
      <c r="K144" s="105"/>
    </row>
    <row r="145" spans="2:11" x14ac:dyDescent="0.3">
      <c r="B145" s="95">
        <v>43034</v>
      </c>
      <c r="C145" s="96">
        <v>0.51180555555555551</v>
      </c>
      <c r="D145" s="83">
        <f t="shared" si="6"/>
        <v>139</v>
      </c>
      <c r="E145" s="146" t="str">
        <f t="shared" si="5"/>
        <v>d</v>
      </c>
      <c r="F145" s="84">
        <v>34.69</v>
      </c>
      <c r="G145" s="85">
        <v>34.840000000000032</v>
      </c>
      <c r="J145" s="105"/>
      <c r="K145" s="105"/>
    </row>
    <row r="146" spans="2:11" x14ac:dyDescent="0.3">
      <c r="B146" s="95">
        <v>43034</v>
      </c>
      <c r="C146" s="96">
        <v>0.51250000000000007</v>
      </c>
      <c r="D146" s="83">
        <f t="shared" si="6"/>
        <v>140</v>
      </c>
      <c r="E146" s="146" t="str">
        <f t="shared" si="5"/>
        <v>d</v>
      </c>
      <c r="F146" s="84">
        <v>34.69</v>
      </c>
      <c r="G146" s="85">
        <v>34.840000000000032</v>
      </c>
      <c r="J146" s="105"/>
      <c r="K146" s="105"/>
    </row>
    <row r="147" spans="2:11" x14ac:dyDescent="0.3">
      <c r="B147" s="95">
        <v>43034</v>
      </c>
      <c r="C147" s="96">
        <v>0.5131944444444444</v>
      </c>
      <c r="D147" s="83">
        <f t="shared" si="6"/>
        <v>141</v>
      </c>
      <c r="E147" s="146" t="str">
        <f t="shared" si="5"/>
        <v>d</v>
      </c>
      <c r="F147" s="84">
        <v>34.69</v>
      </c>
      <c r="G147" s="85">
        <v>34.850000000000023</v>
      </c>
      <c r="J147" s="105"/>
      <c r="K147" s="105"/>
    </row>
    <row r="148" spans="2:11" x14ac:dyDescent="0.3">
      <c r="B148" s="95">
        <v>43034</v>
      </c>
      <c r="C148" s="96">
        <v>0.51388888888888895</v>
      </c>
      <c r="D148" s="83">
        <f t="shared" si="6"/>
        <v>142</v>
      </c>
      <c r="E148" s="146" t="str">
        <f t="shared" si="5"/>
        <v>d</v>
      </c>
      <c r="F148" s="84">
        <v>34.69</v>
      </c>
      <c r="G148" s="85">
        <v>34.850000000000023</v>
      </c>
      <c r="J148" s="105"/>
      <c r="K148" s="105"/>
    </row>
    <row r="149" spans="2:11" x14ac:dyDescent="0.3">
      <c r="B149" s="95">
        <v>43034</v>
      </c>
      <c r="C149" s="96">
        <v>0.51458333333333328</v>
      </c>
      <c r="D149" s="83">
        <f t="shared" si="6"/>
        <v>143</v>
      </c>
      <c r="E149" s="146" t="str">
        <f t="shared" si="5"/>
        <v>d</v>
      </c>
      <c r="F149" s="84">
        <v>34.69</v>
      </c>
      <c r="G149" s="85">
        <v>34.850000000000023</v>
      </c>
      <c r="J149" s="105"/>
      <c r="K149" s="105"/>
    </row>
    <row r="150" spans="2:11" x14ac:dyDescent="0.3">
      <c r="B150" s="95">
        <v>43034</v>
      </c>
      <c r="C150" s="96">
        <v>0.51527777777777783</v>
      </c>
      <c r="D150" s="83">
        <f t="shared" si="6"/>
        <v>144</v>
      </c>
      <c r="E150" s="146" t="str">
        <f t="shared" si="5"/>
        <v>d</v>
      </c>
      <c r="F150" s="84">
        <v>34.69</v>
      </c>
      <c r="G150" s="85">
        <v>34.850000000000023</v>
      </c>
      <c r="J150" s="105"/>
      <c r="K150" s="105"/>
    </row>
    <row r="151" spans="2:11" x14ac:dyDescent="0.3">
      <c r="B151" s="95">
        <v>43034</v>
      </c>
      <c r="C151" s="96">
        <v>0.51597222222222217</v>
      </c>
      <c r="D151" s="83">
        <f t="shared" si="6"/>
        <v>145</v>
      </c>
      <c r="E151" s="146" t="str">
        <f t="shared" si="5"/>
        <v>d</v>
      </c>
      <c r="F151" s="84">
        <v>34.69</v>
      </c>
      <c r="G151" s="85">
        <v>34.850000000000023</v>
      </c>
      <c r="J151" s="105"/>
      <c r="K151" s="105"/>
    </row>
    <row r="152" spans="2:11" x14ac:dyDescent="0.3">
      <c r="B152" s="95">
        <v>43034</v>
      </c>
      <c r="C152" s="96">
        <v>0.51666666666666672</v>
      </c>
      <c r="D152" s="83">
        <f t="shared" si="6"/>
        <v>146</v>
      </c>
      <c r="E152" s="146" t="str">
        <f t="shared" si="5"/>
        <v>d</v>
      </c>
      <c r="F152" s="84">
        <v>34.69</v>
      </c>
      <c r="G152" s="85">
        <v>34.850000000000023</v>
      </c>
      <c r="J152" s="105"/>
      <c r="K152" s="105"/>
    </row>
    <row r="153" spans="2:11" x14ac:dyDescent="0.3">
      <c r="B153" s="95">
        <v>43034</v>
      </c>
      <c r="C153" s="96">
        <v>0.51736111111111105</v>
      </c>
      <c r="D153" s="83">
        <f t="shared" si="6"/>
        <v>147</v>
      </c>
      <c r="E153" s="146" t="str">
        <f t="shared" si="5"/>
        <v>d</v>
      </c>
      <c r="F153" s="84">
        <v>34.69</v>
      </c>
      <c r="G153" s="85">
        <v>34.850000000000023</v>
      </c>
      <c r="J153" s="105"/>
      <c r="K153" s="105"/>
    </row>
    <row r="154" spans="2:11" x14ac:dyDescent="0.3">
      <c r="B154" s="95">
        <v>43034</v>
      </c>
      <c r="C154" s="96">
        <v>0.5180555555555556</v>
      </c>
      <c r="D154" s="83">
        <f t="shared" si="6"/>
        <v>148</v>
      </c>
      <c r="E154" s="146" t="str">
        <f t="shared" si="5"/>
        <v>d</v>
      </c>
      <c r="F154" s="84">
        <v>34.69</v>
      </c>
      <c r="G154" s="85">
        <v>34.850000000000023</v>
      </c>
      <c r="J154" s="105"/>
      <c r="K154" s="105"/>
    </row>
    <row r="155" spans="2:11" x14ac:dyDescent="0.3">
      <c r="B155" s="95">
        <v>43034</v>
      </c>
      <c r="C155" s="96">
        <v>0.51874999999999993</v>
      </c>
      <c r="D155" s="83">
        <f t="shared" si="6"/>
        <v>149</v>
      </c>
      <c r="E155" s="146" t="str">
        <f t="shared" si="5"/>
        <v>d</v>
      </c>
      <c r="F155" s="84">
        <v>34.699999999999989</v>
      </c>
      <c r="G155" s="85">
        <v>34.850000000000023</v>
      </c>
      <c r="J155" s="105"/>
      <c r="K155" s="105"/>
    </row>
    <row r="156" spans="2:11" x14ac:dyDescent="0.3">
      <c r="B156" s="95">
        <v>43034</v>
      </c>
      <c r="C156" s="96">
        <v>0.51944444444444449</v>
      </c>
      <c r="D156" s="83">
        <f t="shared" si="6"/>
        <v>150</v>
      </c>
      <c r="E156" s="146" t="str">
        <f t="shared" si="5"/>
        <v>d</v>
      </c>
      <c r="F156" s="84">
        <v>34.69</v>
      </c>
      <c r="G156" s="85">
        <v>34.850000000000023</v>
      </c>
      <c r="J156" s="105"/>
      <c r="K156" s="105"/>
    </row>
    <row r="157" spans="2:11" x14ac:dyDescent="0.3">
      <c r="B157" s="95">
        <v>43034</v>
      </c>
      <c r="C157" s="96">
        <v>0.52013888888888882</v>
      </c>
      <c r="D157" s="83">
        <f t="shared" si="6"/>
        <v>151</v>
      </c>
      <c r="E157" s="146" t="str">
        <f t="shared" si="5"/>
        <v>d</v>
      </c>
      <c r="F157" s="84">
        <v>34.69</v>
      </c>
      <c r="G157" s="85">
        <v>34.860000000000014</v>
      </c>
      <c r="J157" s="105"/>
      <c r="K157" s="105"/>
    </row>
    <row r="158" spans="2:11" x14ac:dyDescent="0.3">
      <c r="B158" s="95">
        <v>43034</v>
      </c>
      <c r="C158" s="96">
        <v>0.52083333333333337</v>
      </c>
      <c r="D158" s="83">
        <f t="shared" si="6"/>
        <v>152</v>
      </c>
      <c r="E158" s="146" t="str">
        <f t="shared" si="5"/>
        <v>d</v>
      </c>
      <c r="F158" s="84">
        <v>34.699999999999989</v>
      </c>
      <c r="G158" s="85">
        <v>34.850000000000023</v>
      </c>
      <c r="J158" s="105"/>
      <c r="K158" s="105"/>
    </row>
    <row r="159" spans="2:11" x14ac:dyDescent="0.3">
      <c r="B159" s="95">
        <v>43034</v>
      </c>
      <c r="C159" s="96">
        <v>0.52152777777777781</v>
      </c>
      <c r="D159" s="83">
        <f t="shared" si="6"/>
        <v>153</v>
      </c>
      <c r="E159" s="146" t="str">
        <f t="shared" si="5"/>
        <v>d</v>
      </c>
      <c r="F159" s="84">
        <v>34.699999999999989</v>
      </c>
      <c r="G159" s="85">
        <v>34.850000000000023</v>
      </c>
      <c r="J159" s="105"/>
      <c r="K159" s="105"/>
    </row>
    <row r="160" spans="2:11" x14ac:dyDescent="0.3">
      <c r="B160" s="95">
        <v>43034</v>
      </c>
      <c r="C160" s="96">
        <v>0.52222222222222225</v>
      </c>
      <c r="D160" s="83">
        <f t="shared" si="6"/>
        <v>154</v>
      </c>
      <c r="E160" s="146" t="str">
        <f t="shared" si="5"/>
        <v>d</v>
      </c>
      <c r="F160" s="84">
        <v>34.69</v>
      </c>
      <c r="G160" s="85">
        <v>34.850000000000023</v>
      </c>
      <c r="J160" s="105"/>
      <c r="K160" s="105"/>
    </row>
    <row r="161" spans="2:11" x14ac:dyDescent="0.3">
      <c r="B161" s="95">
        <v>43034</v>
      </c>
      <c r="C161" s="96">
        <v>0.5229166666666667</v>
      </c>
      <c r="D161" s="83">
        <f t="shared" si="6"/>
        <v>155</v>
      </c>
      <c r="E161" s="146" t="str">
        <f t="shared" si="5"/>
        <v>d</v>
      </c>
      <c r="F161" s="84">
        <v>34.69</v>
      </c>
      <c r="G161" s="85">
        <v>34.840000000000032</v>
      </c>
      <c r="J161" s="105"/>
      <c r="K161" s="105"/>
    </row>
    <row r="162" spans="2:11" x14ac:dyDescent="0.3">
      <c r="B162" s="95">
        <v>43034</v>
      </c>
      <c r="C162" s="96">
        <v>0.52361111111111114</v>
      </c>
      <c r="D162" s="83">
        <f t="shared" si="6"/>
        <v>156</v>
      </c>
      <c r="E162" s="146" t="str">
        <f t="shared" si="5"/>
        <v>d</v>
      </c>
      <c r="F162" s="84">
        <v>34.699999999999989</v>
      </c>
      <c r="G162" s="85">
        <v>34.850000000000023</v>
      </c>
      <c r="J162" s="105"/>
      <c r="K162" s="105"/>
    </row>
    <row r="163" spans="2:11" x14ac:dyDescent="0.3">
      <c r="B163" s="95">
        <v>43034</v>
      </c>
      <c r="C163" s="96">
        <v>0.52430555555555558</v>
      </c>
      <c r="D163" s="83">
        <f t="shared" si="6"/>
        <v>157</v>
      </c>
      <c r="E163" s="146" t="str">
        <f t="shared" si="5"/>
        <v>d</v>
      </c>
      <c r="F163" s="84">
        <v>34.699999999999989</v>
      </c>
      <c r="G163" s="85">
        <v>34.850000000000023</v>
      </c>
      <c r="J163" s="105"/>
      <c r="K163" s="105"/>
    </row>
    <row r="164" spans="2:11" x14ac:dyDescent="0.3">
      <c r="B164" s="95">
        <v>43034</v>
      </c>
      <c r="C164" s="96">
        <v>0.52500000000000002</v>
      </c>
      <c r="D164" s="83">
        <f t="shared" si="6"/>
        <v>158</v>
      </c>
      <c r="E164" s="146" t="str">
        <f t="shared" si="5"/>
        <v>d</v>
      </c>
      <c r="F164" s="84">
        <v>34.699999999999989</v>
      </c>
      <c r="G164" s="85">
        <v>34.840000000000032</v>
      </c>
      <c r="J164" s="105"/>
      <c r="K164" s="105"/>
    </row>
    <row r="165" spans="2:11" x14ac:dyDescent="0.3">
      <c r="B165" s="95">
        <v>43034</v>
      </c>
      <c r="C165" s="96">
        <v>0.52569444444444446</v>
      </c>
      <c r="D165" s="83">
        <f t="shared" si="6"/>
        <v>159</v>
      </c>
      <c r="E165" s="146" t="str">
        <f t="shared" si="5"/>
        <v>d</v>
      </c>
      <c r="F165" s="84">
        <v>34.69</v>
      </c>
      <c r="G165" s="85">
        <v>34.850000000000023</v>
      </c>
      <c r="J165" s="105"/>
      <c r="K165" s="105"/>
    </row>
    <row r="166" spans="2:11" x14ac:dyDescent="0.3">
      <c r="B166" s="95">
        <v>43034</v>
      </c>
      <c r="C166" s="96">
        <v>0.52638888888888891</v>
      </c>
      <c r="D166" s="83">
        <f t="shared" si="6"/>
        <v>160</v>
      </c>
      <c r="E166" s="146" t="str">
        <f t="shared" si="5"/>
        <v>d</v>
      </c>
      <c r="F166" s="84">
        <v>34.69</v>
      </c>
      <c r="G166" s="85">
        <v>34.850000000000023</v>
      </c>
      <c r="J166" s="105"/>
      <c r="K166" s="105"/>
    </row>
    <row r="167" spans="2:11" x14ac:dyDescent="0.3">
      <c r="B167" s="95">
        <v>43034</v>
      </c>
      <c r="C167" s="96">
        <v>0.52708333333333335</v>
      </c>
      <c r="D167" s="83">
        <f t="shared" si="6"/>
        <v>161</v>
      </c>
      <c r="E167" s="146" t="str">
        <f t="shared" si="5"/>
        <v>d</v>
      </c>
      <c r="F167" s="84">
        <v>34.69</v>
      </c>
      <c r="G167" s="85">
        <v>34.850000000000023</v>
      </c>
      <c r="J167" s="105"/>
      <c r="K167" s="105"/>
    </row>
    <row r="168" spans="2:11" x14ac:dyDescent="0.3">
      <c r="B168" s="95">
        <v>43034</v>
      </c>
      <c r="C168" s="96">
        <v>0.52777777777777779</v>
      </c>
      <c r="D168" s="83">
        <f t="shared" si="6"/>
        <v>162</v>
      </c>
      <c r="E168" s="146" t="str">
        <f t="shared" si="5"/>
        <v>d</v>
      </c>
      <c r="F168" s="84">
        <v>34.69</v>
      </c>
      <c r="G168" s="85">
        <v>34.840000000000032</v>
      </c>
      <c r="J168" s="105"/>
      <c r="K168" s="105"/>
    </row>
    <row r="169" spans="2:11" x14ac:dyDescent="0.3">
      <c r="B169" s="95">
        <v>43034</v>
      </c>
      <c r="C169" s="96">
        <v>0.52847222222222223</v>
      </c>
      <c r="D169" s="83">
        <f t="shared" si="6"/>
        <v>163</v>
      </c>
      <c r="E169" s="146" t="str">
        <f t="shared" si="5"/>
        <v>d</v>
      </c>
      <c r="F169" s="84">
        <v>34.69</v>
      </c>
      <c r="G169" s="85">
        <v>34.850000000000023</v>
      </c>
      <c r="J169" s="105"/>
      <c r="K169" s="105"/>
    </row>
    <row r="170" spans="2:11" x14ac:dyDescent="0.3">
      <c r="B170" s="95">
        <v>43034</v>
      </c>
      <c r="C170" s="96">
        <v>0.52916666666666667</v>
      </c>
      <c r="D170" s="83">
        <f t="shared" si="6"/>
        <v>164</v>
      </c>
      <c r="E170" s="146" t="str">
        <f t="shared" si="5"/>
        <v>d</v>
      </c>
      <c r="F170" s="84">
        <v>34.69</v>
      </c>
      <c r="G170" s="85">
        <v>34.850000000000023</v>
      </c>
      <c r="J170" s="105"/>
      <c r="K170" s="105"/>
    </row>
    <row r="171" spans="2:11" x14ac:dyDescent="0.3">
      <c r="B171" s="95">
        <v>43034</v>
      </c>
      <c r="C171" s="96">
        <v>0.52986111111111112</v>
      </c>
      <c r="D171" s="83">
        <f t="shared" si="6"/>
        <v>165</v>
      </c>
      <c r="E171" s="146" t="str">
        <f t="shared" si="5"/>
        <v>d</v>
      </c>
      <c r="F171" s="84">
        <v>34.69</v>
      </c>
      <c r="G171" s="85">
        <v>34.850000000000023</v>
      </c>
      <c r="J171" s="105"/>
      <c r="K171" s="105"/>
    </row>
    <row r="172" spans="2:11" x14ac:dyDescent="0.3">
      <c r="B172" s="95">
        <v>43034</v>
      </c>
      <c r="C172" s="96">
        <v>0.53055555555555556</v>
      </c>
      <c r="D172" s="83">
        <f t="shared" si="6"/>
        <v>166</v>
      </c>
      <c r="E172" s="146" t="str">
        <f t="shared" si="5"/>
        <v>d</v>
      </c>
      <c r="F172" s="84">
        <v>34.69</v>
      </c>
      <c r="G172" s="85">
        <v>34.840000000000032</v>
      </c>
      <c r="J172" s="105"/>
      <c r="K172" s="105"/>
    </row>
    <row r="173" spans="2:11" x14ac:dyDescent="0.3">
      <c r="B173" s="95">
        <v>43034</v>
      </c>
      <c r="C173" s="96">
        <v>0.53125</v>
      </c>
      <c r="D173" s="83">
        <f t="shared" si="6"/>
        <v>167</v>
      </c>
      <c r="E173" s="146" t="str">
        <f t="shared" si="5"/>
        <v>d</v>
      </c>
      <c r="F173" s="84">
        <v>34.69</v>
      </c>
      <c r="G173" s="85">
        <v>34.850000000000023</v>
      </c>
      <c r="J173" s="105"/>
      <c r="K173" s="105"/>
    </row>
    <row r="174" spans="2:11" x14ac:dyDescent="0.3">
      <c r="B174" s="95">
        <v>43034</v>
      </c>
      <c r="C174" s="96">
        <v>0.53194444444444444</v>
      </c>
      <c r="D174" s="83">
        <f t="shared" si="6"/>
        <v>168</v>
      </c>
      <c r="E174" s="146" t="str">
        <f t="shared" si="5"/>
        <v>d</v>
      </c>
      <c r="F174" s="84">
        <v>34.699999999999989</v>
      </c>
      <c r="G174" s="85">
        <v>34.850000000000023</v>
      </c>
      <c r="J174" s="105"/>
      <c r="K174" s="105"/>
    </row>
    <row r="175" spans="2:11" x14ac:dyDescent="0.3">
      <c r="B175" s="95">
        <v>43034</v>
      </c>
      <c r="C175" s="96">
        <v>0.53263888888888888</v>
      </c>
      <c r="D175" s="83">
        <f t="shared" si="6"/>
        <v>169</v>
      </c>
      <c r="E175" s="146" t="str">
        <f t="shared" si="5"/>
        <v>d</v>
      </c>
      <c r="F175" s="84">
        <v>34.69</v>
      </c>
      <c r="G175" s="85">
        <v>34.840000000000032</v>
      </c>
      <c r="J175" s="105"/>
      <c r="K175" s="105"/>
    </row>
    <row r="176" spans="2:11" x14ac:dyDescent="0.3">
      <c r="B176" s="95">
        <v>43034</v>
      </c>
      <c r="C176" s="96">
        <v>0.53333333333333333</v>
      </c>
      <c r="D176" s="83">
        <f t="shared" si="6"/>
        <v>170</v>
      </c>
      <c r="E176" s="146" t="str">
        <f t="shared" si="5"/>
        <v>d</v>
      </c>
      <c r="F176" s="84">
        <v>34.69</v>
      </c>
      <c r="G176" s="85">
        <v>34.840000000000032</v>
      </c>
      <c r="J176" s="105"/>
      <c r="K176" s="105"/>
    </row>
    <row r="177" spans="2:11" x14ac:dyDescent="0.3">
      <c r="B177" s="95">
        <v>43034</v>
      </c>
      <c r="C177" s="96">
        <v>0.53402777777777777</v>
      </c>
      <c r="D177" s="83">
        <f t="shared" si="6"/>
        <v>171</v>
      </c>
      <c r="E177" s="146" t="str">
        <f t="shared" si="5"/>
        <v>d</v>
      </c>
      <c r="F177" s="84">
        <v>34.69</v>
      </c>
      <c r="G177" s="85">
        <v>34.850000000000023</v>
      </c>
      <c r="J177" s="105"/>
      <c r="K177" s="105"/>
    </row>
    <row r="178" spans="2:11" x14ac:dyDescent="0.3">
      <c r="B178" s="95">
        <v>43034</v>
      </c>
      <c r="C178" s="96">
        <v>0.53472222222222221</v>
      </c>
      <c r="D178" s="83">
        <f t="shared" si="6"/>
        <v>172</v>
      </c>
      <c r="E178" s="146" t="str">
        <f t="shared" si="5"/>
        <v>d</v>
      </c>
      <c r="F178" s="84">
        <v>34.69</v>
      </c>
      <c r="G178" s="85">
        <v>34.850000000000023</v>
      </c>
      <c r="J178" s="105"/>
      <c r="K178" s="105"/>
    </row>
    <row r="179" spans="2:11" x14ac:dyDescent="0.3">
      <c r="B179" s="95">
        <v>43034</v>
      </c>
      <c r="C179" s="96">
        <v>0.53541666666666665</v>
      </c>
      <c r="D179" s="83">
        <f t="shared" si="6"/>
        <v>173</v>
      </c>
      <c r="E179" s="146" t="str">
        <f t="shared" si="5"/>
        <v>d</v>
      </c>
      <c r="F179" s="84">
        <v>34.699999999999989</v>
      </c>
      <c r="G179" s="85">
        <v>34.850000000000023</v>
      </c>
      <c r="J179" s="105"/>
      <c r="K179" s="105"/>
    </row>
    <row r="180" spans="2:11" x14ac:dyDescent="0.3">
      <c r="B180" s="95">
        <v>43034</v>
      </c>
      <c r="C180" s="96">
        <v>0.53611111111111109</v>
      </c>
      <c r="D180" s="83">
        <f t="shared" si="6"/>
        <v>174</v>
      </c>
      <c r="E180" s="146" t="str">
        <f t="shared" si="5"/>
        <v>d</v>
      </c>
      <c r="F180" s="84">
        <v>34.69</v>
      </c>
      <c r="G180" s="85">
        <v>34.850000000000023</v>
      </c>
      <c r="J180" s="105"/>
      <c r="K180" s="105"/>
    </row>
    <row r="181" spans="2:11" x14ac:dyDescent="0.3">
      <c r="B181" s="95">
        <v>43034</v>
      </c>
      <c r="C181" s="96">
        <v>0.53680555555555554</v>
      </c>
      <c r="D181" s="83">
        <f t="shared" si="6"/>
        <v>175</v>
      </c>
      <c r="E181" s="146" t="str">
        <f t="shared" si="5"/>
        <v>d</v>
      </c>
      <c r="F181" s="84">
        <v>34.69</v>
      </c>
      <c r="G181" s="85">
        <v>34.850000000000023</v>
      </c>
      <c r="J181" s="105"/>
      <c r="K181" s="105"/>
    </row>
    <row r="182" spans="2:11" x14ac:dyDescent="0.3">
      <c r="B182" s="95">
        <v>43034</v>
      </c>
      <c r="C182" s="96">
        <v>0.53749999999999998</v>
      </c>
      <c r="D182" s="83">
        <f t="shared" si="6"/>
        <v>176</v>
      </c>
      <c r="E182" s="146" t="str">
        <f t="shared" si="5"/>
        <v>d</v>
      </c>
      <c r="F182" s="84">
        <v>34.69</v>
      </c>
      <c r="G182" s="85">
        <v>34.840000000000032</v>
      </c>
      <c r="J182" s="105"/>
      <c r="K182" s="105"/>
    </row>
    <row r="183" spans="2:11" x14ac:dyDescent="0.3">
      <c r="B183" s="95">
        <v>43034</v>
      </c>
      <c r="C183" s="96">
        <v>0.53819444444444442</v>
      </c>
      <c r="D183" s="83">
        <f t="shared" si="6"/>
        <v>177</v>
      </c>
      <c r="E183" s="146" t="str">
        <f t="shared" si="5"/>
        <v>d</v>
      </c>
      <c r="F183" s="84">
        <v>34.69</v>
      </c>
      <c r="G183" s="85">
        <v>34.840000000000032</v>
      </c>
      <c r="J183" s="105"/>
      <c r="K183" s="105"/>
    </row>
    <row r="184" spans="2:11" x14ac:dyDescent="0.3">
      <c r="B184" s="95">
        <v>43034</v>
      </c>
      <c r="C184" s="96">
        <v>0.53888888888888886</v>
      </c>
      <c r="D184" s="83">
        <f t="shared" si="6"/>
        <v>178</v>
      </c>
      <c r="E184" s="146" t="str">
        <f t="shared" si="5"/>
        <v>d</v>
      </c>
      <c r="F184" s="84">
        <v>34.69</v>
      </c>
      <c r="G184" s="85">
        <v>34.840000000000032</v>
      </c>
      <c r="J184" s="105"/>
      <c r="K184" s="105"/>
    </row>
    <row r="185" spans="2:11" x14ac:dyDescent="0.3">
      <c r="B185" s="95">
        <v>43034</v>
      </c>
      <c r="C185" s="96">
        <v>0.5395833333333333</v>
      </c>
      <c r="D185" s="83">
        <f t="shared" si="6"/>
        <v>179</v>
      </c>
      <c r="E185" s="146" t="str">
        <f t="shared" si="5"/>
        <v>d</v>
      </c>
      <c r="F185" s="84">
        <v>34.699999999999989</v>
      </c>
      <c r="G185" s="85">
        <v>34.850000000000023</v>
      </c>
      <c r="J185" s="105"/>
      <c r="K185" s="105"/>
    </row>
    <row r="186" spans="2:11" x14ac:dyDescent="0.3">
      <c r="B186" s="95">
        <v>43034</v>
      </c>
      <c r="C186" s="96">
        <v>0.54027777777777775</v>
      </c>
      <c r="D186" s="83">
        <f t="shared" si="6"/>
        <v>180</v>
      </c>
      <c r="E186" s="146" t="str">
        <f t="shared" si="5"/>
        <v>d</v>
      </c>
      <c r="F186" s="84">
        <v>34.69</v>
      </c>
      <c r="G186" s="85">
        <v>34.850000000000023</v>
      </c>
      <c r="J186" s="105"/>
      <c r="K186" s="105"/>
    </row>
    <row r="187" spans="2:11" x14ac:dyDescent="0.3">
      <c r="B187" s="95">
        <v>43034</v>
      </c>
      <c r="C187" s="96">
        <v>0.54097222222222219</v>
      </c>
      <c r="D187" s="83">
        <f t="shared" si="6"/>
        <v>181</v>
      </c>
      <c r="E187" s="146" t="str">
        <f t="shared" si="5"/>
        <v>d</v>
      </c>
      <c r="F187" s="84">
        <v>34.680000000000007</v>
      </c>
      <c r="G187" s="85">
        <v>34.840000000000032</v>
      </c>
      <c r="J187" s="105"/>
      <c r="K187" s="105"/>
    </row>
    <row r="188" spans="2:11" x14ac:dyDescent="0.3">
      <c r="B188" s="95">
        <v>43034</v>
      </c>
      <c r="C188" s="96">
        <v>0.54166666666666663</v>
      </c>
      <c r="D188" s="83">
        <f t="shared" si="6"/>
        <v>182</v>
      </c>
      <c r="E188" s="146" t="str">
        <f t="shared" si="5"/>
        <v>d</v>
      </c>
      <c r="F188" s="84">
        <v>34.69</v>
      </c>
      <c r="G188" s="85">
        <v>34.840000000000032</v>
      </c>
      <c r="J188" s="105"/>
      <c r="K188" s="105"/>
    </row>
    <row r="189" spans="2:11" x14ac:dyDescent="0.3">
      <c r="B189" s="95">
        <v>43034</v>
      </c>
      <c r="C189" s="96">
        <v>0.54236111111111118</v>
      </c>
      <c r="D189" s="83">
        <f t="shared" si="6"/>
        <v>183</v>
      </c>
      <c r="E189" s="146" t="str">
        <f t="shared" si="5"/>
        <v>d</v>
      </c>
      <c r="F189" s="84">
        <v>34.69</v>
      </c>
      <c r="G189" s="85">
        <v>34.850000000000023</v>
      </c>
      <c r="J189" s="105"/>
      <c r="K189" s="105"/>
    </row>
    <row r="190" spans="2:11" x14ac:dyDescent="0.3">
      <c r="B190" s="95">
        <v>43034</v>
      </c>
      <c r="C190" s="96">
        <v>0.54305555555555551</v>
      </c>
      <c r="D190" s="83">
        <f t="shared" si="6"/>
        <v>184</v>
      </c>
      <c r="E190" s="146" t="str">
        <f t="shared" si="5"/>
        <v>d</v>
      </c>
      <c r="F190" s="84">
        <v>34.69</v>
      </c>
      <c r="G190" s="85">
        <v>34.850000000000023</v>
      </c>
      <c r="J190" s="105"/>
      <c r="K190" s="105"/>
    </row>
    <row r="191" spans="2:11" x14ac:dyDescent="0.3">
      <c r="B191" s="95">
        <v>43034</v>
      </c>
      <c r="C191" s="96">
        <v>0.54375000000000007</v>
      </c>
      <c r="D191" s="83">
        <f t="shared" si="6"/>
        <v>185</v>
      </c>
      <c r="E191" s="146" t="str">
        <f t="shared" si="5"/>
        <v>d</v>
      </c>
      <c r="F191" s="84">
        <v>34.69</v>
      </c>
      <c r="G191" s="85">
        <v>34.840000000000032</v>
      </c>
      <c r="J191" s="105"/>
      <c r="K191" s="105"/>
    </row>
    <row r="192" spans="2:11" x14ac:dyDescent="0.3">
      <c r="B192" s="95">
        <v>43034</v>
      </c>
      <c r="C192" s="96">
        <v>0.5444444444444444</v>
      </c>
      <c r="D192" s="83">
        <f t="shared" si="6"/>
        <v>186</v>
      </c>
      <c r="E192" s="146" t="str">
        <f t="shared" si="5"/>
        <v>d</v>
      </c>
      <c r="F192" s="84">
        <v>34.699999999999989</v>
      </c>
      <c r="G192" s="85">
        <v>34.850000000000023</v>
      </c>
      <c r="J192" s="105"/>
      <c r="K192" s="105"/>
    </row>
    <row r="193" spans="2:11" x14ac:dyDescent="0.3">
      <c r="B193" s="95">
        <v>43034</v>
      </c>
      <c r="C193" s="96">
        <v>0.54513888888888895</v>
      </c>
      <c r="D193" s="83">
        <f t="shared" si="6"/>
        <v>187</v>
      </c>
      <c r="E193" s="146" t="str">
        <f t="shared" ref="E193:E250" si="7">E192</f>
        <v>d</v>
      </c>
      <c r="F193" s="84">
        <v>34.69</v>
      </c>
      <c r="G193" s="85">
        <v>34.850000000000023</v>
      </c>
      <c r="J193" s="105"/>
      <c r="K193" s="105"/>
    </row>
    <row r="194" spans="2:11" x14ac:dyDescent="0.3">
      <c r="B194" s="95">
        <v>43034</v>
      </c>
      <c r="C194" s="96">
        <v>0.54583333333333328</v>
      </c>
      <c r="D194" s="83">
        <f t="shared" si="6"/>
        <v>188</v>
      </c>
      <c r="E194" s="146" t="str">
        <f t="shared" si="7"/>
        <v>d</v>
      </c>
      <c r="F194" s="84">
        <v>34.69</v>
      </c>
      <c r="G194" s="85">
        <v>34.850000000000023</v>
      </c>
      <c r="J194" s="105"/>
      <c r="K194" s="105"/>
    </row>
    <row r="195" spans="2:11" x14ac:dyDescent="0.3">
      <c r="B195" s="95">
        <v>43034</v>
      </c>
      <c r="C195" s="96">
        <v>0.54652777777777783</v>
      </c>
      <c r="D195" s="83">
        <f t="shared" si="6"/>
        <v>189</v>
      </c>
      <c r="E195" s="146" t="str">
        <f t="shared" si="7"/>
        <v>d</v>
      </c>
      <c r="F195" s="84">
        <v>34.69</v>
      </c>
      <c r="G195" s="85">
        <v>34.850000000000023</v>
      </c>
      <c r="J195" s="105"/>
      <c r="K195" s="105"/>
    </row>
    <row r="196" spans="2:11" x14ac:dyDescent="0.3">
      <c r="B196" s="95">
        <v>43034</v>
      </c>
      <c r="C196" s="96">
        <v>0.54722222222222217</v>
      </c>
      <c r="D196" s="83">
        <f t="shared" si="6"/>
        <v>190</v>
      </c>
      <c r="E196" s="146" t="str">
        <f t="shared" si="7"/>
        <v>d</v>
      </c>
      <c r="F196" s="84">
        <v>34.69</v>
      </c>
      <c r="G196" s="85">
        <v>34.850000000000023</v>
      </c>
      <c r="J196" s="105"/>
      <c r="K196" s="105"/>
    </row>
    <row r="197" spans="2:11" x14ac:dyDescent="0.3">
      <c r="B197" s="95">
        <v>43034</v>
      </c>
      <c r="C197" s="96">
        <v>0.54791666666666672</v>
      </c>
      <c r="D197" s="83">
        <f t="shared" si="6"/>
        <v>191</v>
      </c>
      <c r="E197" s="146" t="str">
        <f t="shared" si="7"/>
        <v>d</v>
      </c>
      <c r="F197" s="84">
        <v>34.69</v>
      </c>
      <c r="G197" s="85">
        <v>34.850000000000023</v>
      </c>
      <c r="J197" s="105"/>
      <c r="K197" s="105"/>
    </row>
    <row r="198" spans="2:11" x14ac:dyDescent="0.3">
      <c r="B198" s="95">
        <v>43034</v>
      </c>
      <c r="C198" s="96">
        <v>0.54861111111111105</v>
      </c>
      <c r="D198" s="83">
        <f t="shared" si="6"/>
        <v>192</v>
      </c>
      <c r="E198" s="146" t="str">
        <f t="shared" si="7"/>
        <v>d</v>
      </c>
      <c r="F198" s="84">
        <v>34.69</v>
      </c>
      <c r="G198" s="85">
        <v>34.850000000000023</v>
      </c>
      <c r="J198" s="105"/>
      <c r="K198" s="105"/>
    </row>
    <row r="199" spans="2:11" x14ac:dyDescent="0.3">
      <c r="B199" s="95">
        <v>43034</v>
      </c>
      <c r="C199" s="96">
        <v>0.5493055555555556</v>
      </c>
      <c r="D199" s="83">
        <f t="shared" si="6"/>
        <v>193</v>
      </c>
      <c r="E199" s="146" t="str">
        <f t="shared" si="7"/>
        <v>d</v>
      </c>
      <c r="F199" s="84">
        <v>34.69</v>
      </c>
      <c r="G199" s="85">
        <v>34.850000000000023</v>
      </c>
      <c r="J199" s="105"/>
      <c r="K199" s="105"/>
    </row>
    <row r="200" spans="2:11" x14ac:dyDescent="0.3">
      <c r="B200" s="95">
        <v>43034</v>
      </c>
      <c r="C200" s="96">
        <v>0.54999999999999993</v>
      </c>
      <c r="D200" s="83">
        <f t="shared" si="6"/>
        <v>194</v>
      </c>
      <c r="E200" s="146" t="str">
        <f t="shared" si="7"/>
        <v>d</v>
      </c>
      <c r="F200" s="84">
        <v>34.69</v>
      </c>
      <c r="G200" s="85">
        <v>34.840000000000032</v>
      </c>
      <c r="J200" s="105"/>
      <c r="K200" s="105"/>
    </row>
    <row r="201" spans="2:11" x14ac:dyDescent="0.3">
      <c r="B201" s="95">
        <v>43034</v>
      </c>
      <c r="C201" s="96">
        <v>0.55069444444444449</v>
      </c>
      <c r="D201" s="83">
        <f t="shared" ref="D201:D264" si="8">D200+1</f>
        <v>195</v>
      </c>
      <c r="E201" s="146" t="str">
        <f t="shared" si="7"/>
        <v>d</v>
      </c>
      <c r="F201" s="84">
        <v>34.69</v>
      </c>
      <c r="G201" s="85">
        <v>34.850000000000023</v>
      </c>
      <c r="J201" s="105"/>
      <c r="K201" s="105"/>
    </row>
    <row r="202" spans="2:11" x14ac:dyDescent="0.3">
      <c r="B202" s="95">
        <v>43034</v>
      </c>
      <c r="C202" s="96">
        <v>0.55138888888888882</v>
      </c>
      <c r="D202" s="83">
        <f t="shared" si="8"/>
        <v>196</v>
      </c>
      <c r="E202" s="146" t="str">
        <f t="shared" si="7"/>
        <v>d</v>
      </c>
      <c r="F202" s="84">
        <v>34.69</v>
      </c>
      <c r="G202" s="85">
        <v>34.850000000000023</v>
      </c>
      <c r="J202" s="105"/>
      <c r="K202" s="105"/>
    </row>
    <row r="203" spans="2:11" x14ac:dyDescent="0.3">
      <c r="B203" s="95">
        <v>43034</v>
      </c>
      <c r="C203" s="96">
        <v>0.55208333333333337</v>
      </c>
      <c r="D203" s="83">
        <f t="shared" si="8"/>
        <v>197</v>
      </c>
      <c r="E203" s="146" t="str">
        <f t="shared" si="7"/>
        <v>d</v>
      </c>
      <c r="F203" s="84">
        <v>34.69</v>
      </c>
      <c r="G203" s="85">
        <v>34.840000000000032</v>
      </c>
      <c r="J203" s="105"/>
      <c r="K203" s="105"/>
    </row>
    <row r="204" spans="2:11" x14ac:dyDescent="0.3">
      <c r="B204" s="95">
        <v>43034</v>
      </c>
      <c r="C204" s="96">
        <v>0.55277777777777781</v>
      </c>
      <c r="D204" s="83">
        <f t="shared" si="8"/>
        <v>198</v>
      </c>
      <c r="E204" s="146" t="str">
        <f t="shared" si="7"/>
        <v>d</v>
      </c>
      <c r="F204" s="84">
        <v>34.699999999999989</v>
      </c>
      <c r="G204" s="85">
        <v>34.850000000000023</v>
      </c>
      <c r="J204" s="105"/>
      <c r="K204" s="105"/>
    </row>
    <row r="205" spans="2:11" x14ac:dyDescent="0.3">
      <c r="B205" s="95">
        <v>43034</v>
      </c>
      <c r="C205" s="96">
        <v>0.55347222222222225</v>
      </c>
      <c r="D205" s="83">
        <f t="shared" si="8"/>
        <v>199</v>
      </c>
      <c r="E205" s="146" t="str">
        <f t="shared" si="7"/>
        <v>d</v>
      </c>
      <c r="F205" s="84">
        <v>34.699999999999989</v>
      </c>
      <c r="G205" s="85">
        <v>34.850000000000023</v>
      </c>
      <c r="J205" s="105"/>
      <c r="K205" s="105"/>
    </row>
    <row r="206" spans="2:11" x14ac:dyDescent="0.3">
      <c r="B206" s="95">
        <v>43034</v>
      </c>
      <c r="C206" s="96">
        <v>0.5541666666666667</v>
      </c>
      <c r="D206" s="83">
        <f t="shared" si="8"/>
        <v>200</v>
      </c>
      <c r="E206" s="146" t="str">
        <f t="shared" si="7"/>
        <v>d</v>
      </c>
      <c r="F206" s="84">
        <v>34.69</v>
      </c>
      <c r="G206" s="85">
        <v>34.850000000000023</v>
      </c>
      <c r="J206" s="105"/>
      <c r="K206" s="105"/>
    </row>
    <row r="207" spans="2:11" x14ac:dyDescent="0.3">
      <c r="B207" s="95">
        <v>43034</v>
      </c>
      <c r="C207" s="96">
        <v>0.55486111111111114</v>
      </c>
      <c r="D207" s="83">
        <f t="shared" si="8"/>
        <v>201</v>
      </c>
      <c r="E207" s="146" t="str">
        <f t="shared" si="7"/>
        <v>d</v>
      </c>
      <c r="F207" s="84">
        <v>34.680000000000007</v>
      </c>
      <c r="G207" s="85">
        <v>34.840000000000032</v>
      </c>
      <c r="J207" s="105"/>
      <c r="K207" s="105"/>
    </row>
    <row r="208" spans="2:11" x14ac:dyDescent="0.3">
      <c r="B208" s="95">
        <v>43034</v>
      </c>
      <c r="C208" s="96">
        <v>0.55555555555555558</v>
      </c>
      <c r="D208" s="83">
        <f t="shared" si="8"/>
        <v>202</v>
      </c>
      <c r="E208" s="146" t="str">
        <f t="shared" si="7"/>
        <v>d</v>
      </c>
      <c r="F208" s="84">
        <v>34.69</v>
      </c>
      <c r="G208" s="85">
        <v>34.840000000000032</v>
      </c>
      <c r="J208" s="105"/>
      <c r="K208" s="105"/>
    </row>
    <row r="209" spans="2:11" x14ac:dyDescent="0.3">
      <c r="B209" s="95">
        <v>43034</v>
      </c>
      <c r="C209" s="96">
        <v>0.55625000000000002</v>
      </c>
      <c r="D209" s="83">
        <f t="shared" si="8"/>
        <v>203</v>
      </c>
      <c r="E209" s="146" t="str">
        <f t="shared" si="7"/>
        <v>d</v>
      </c>
      <c r="F209" s="84">
        <v>34.69</v>
      </c>
      <c r="G209" s="85">
        <v>34.840000000000032</v>
      </c>
      <c r="J209" s="105"/>
      <c r="K209" s="105"/>
    </row>
    <row r="210" spans="2:11" x14ac:dyDescent="0.3">
      <c r="B210" s="95">
        <v>43034</v>
      </c>
      <c r="C210" s="96">
        <v>0.55694444444444446</v>
      </c>
      <c r="D210" s="83">
        <f t="shared" si="8"/>
        <v>204</v>
      </c>
      <c r="E210" s="146" t="str">
        <f t="shared" si="7"/>
        <v>d</v>
      </c>
      <c r="F210" s="84">
        <v>34.69</v>
      </c>
      <c r="G210" s="85">
        <v>34.840000000000032</v>
      </c>
      <c r="J210" s="105"/>
      <c r="K210" s="105"/>
    </row>
    <row r="211" spans="2:11" x14ac:dyDescent="0.3">
      <c r="B211" s="95">
        <v>43034</v>
      </c>
      <c r="C211" s="96">
        <v>0.55763888888888891</v>
      </c>
      <c r="D211" s="83">
        <f t="shared" si="8"/>
        <v>205</v>
      </c>
      <c r="E211" s="146" t="str">
        <f t="shared" si="7"/>
        <v>d</v>
      </c>
      <c r="F211" s="84">
        <v>34.69</v>
      </c>
      <c r="G211" s="85">
        <v>34.840000000000032</v>
      </c>
      <c r="J211" s="105"/>
      <c r="K211" s="105"/>
    </row>
    <row r="212" spans="2:11" x14ac:dyDescent="0.3">
      <c r="B212" s="95">
        <v>43034</v>
      </c>
      <c r="C212" s="96">
        <v>0.55833333333333335</v>
      </c>
      <c r="D212" s="83">
        <f t="shared" si="8"/>
        <v>206</v>
      </c>
      <c r="E212" s="146" t="str">
        <f t="shared" si="7"/>
        <v>d</v>
      </c>
      <c r="F212" s="84">
        <v>34.69</v>
      </c>
      <c r="G212" s="85">
        <v>34.850000000000023</v>
      </c>
      <c r="J212" s="105"/>
      <c r="K212" s="105"/>
    </row>
    <row r="213" spans="2:11" x14ac:dyDescent="0.3">
      <c r="B213" s="95">
        <v>43034</v>
      </c>
      <c r="C213" s="96">
        <v>0.55902777777777779</v>
      </c>
      <c r="D213" s="83">
        <f t="shared" si="8"/>
        <v>207</v>
      </c>
      <c r="E213" s="146" t="str">
        <f t="shared" si="7"/>
        <v>d</v>
      </c>
      <c r="F213" s="84">
        <v>34.69</v>
      </c>
      <c r="G213" s="85">
        <v>34.850000000000023</v>
      </c>
      <c r="J213" s="105"/>
      <c r="K213" s="105"/>
    </row>
    <row r="214" spans="2:11" x14ac:dyDescent="0.3">
      <c r="B214" s="95">
        <v>43034</v>
      </c>
      <c r="C214" s="96">
        <v>0.55972222222222223</v>
      </c>
      <c r="D214" s="83">
        <f t="shared" si="8"/>
        <v>208</v>
      </c>
      <c r="E214" s="146" t="str">
        <f t="shared" si="7"/>
        <v>d</v>
      </c>
      <c r="F214" s="84">
        <v>34.69</v>
      </c>
      <c r="G214" s="85">
        <v>34.840000000000032</v>
      </c>
      <c r="J214" s="105"/>
      <c r="K214" s="105"/>
    </row>
    <row r="215" spans="2:11" x14ac:dyDescent="0.3">
      <c r="B215" s="95">
        <v>43034</v>
      </c>
      <c r="C215" s="96">
        <v>0.56041666666666667</v>
      </c>
      <c r="D215" s="83">
        <f t="shared" si="8"/>
        <v>209</v>
      </c>
      <c r="E215" s="146" t="str">
        <f t="shared" si="7"/>
        <v>d</v>
      </c>
      <c r="F215" s="84">
        <v>34.69</v>
      </c>
      <c r="G215" s="85">
        <v>34.840000000000032</v>
      </c>
      <c r="J215" s="105"/>
      <c r="K215" s="105"/>
    </row>
    <row r="216" spans="2:11" x14ac:dyDescent="0.3">
      <c r="B216" s="95">
        <v>43034</v>
      </c>
      <c r="C216" s="96">
        <v>0.56111111111111112</v>
      </c>
      <c r="D216" s="83">
        <f t="shared" si="8"/>
        <v>210</v>
      </c>
      <c r="E216" s="146" t="str">
        <f t="shared" si="7"/>
        <v>d</v>
      </c>
      <c r="F216" s="84">
        <v>34.69</v>
      </c>
      <c r="G216" s="85">
        <v>34.840000000000032</v>
      </c>
      <c r="J216" s="105"/>
      <c r="K216" s="105"/>
    </row>
    <row r="217" spans="2:11" x14ac:dyDescent="0.3">
      <c r="B217" s="95">
        <v>43034</v>
      </c>
      <c r="C217" s="96">
        <v>0.56180555555555556</v>
      </c>
      <c r="D217" s="83">
        <f t="shared" si="8"/>
        <v>211</v>
      </c>
      <c r="E217" s="146" t="str">
        <f t="shared" si="7"/>
        <v>d</v>
      </c>
      <c r="F217" s="84">
        <v>34.69</v>
      </c>
      <c r="G217" s="85">
        <v>34.840000000000032</v>
      </c>
      <c r="J217" s="105"/>
      <c r="K217" s="105"/>
    </row>
    <row r="218" spans="2:11" x14ac:dyDescent="0.3">
      <c r="B218" s="95">
        <v>43034</v>
      </c>
      <c r="C218" s="96">
        <v>0.5625</v>
      </c>
      <c r="D218" s="83">
        <f t="shared" si="8"/>
        <v>212</v>
      </c>
      <c r="E218" s="146" t="str">
        <f t="shared" si="7"/>
        <v>d</v>
      </c>
      <c r="F218" s="84">
        <v>34.680000000000007</v>
      </c>
      <c r="G218" s="85">
        <v>34.840000000000032</v>
      </c>
      <c r="J218" s="105"/>
      <c r="K218" s="105"/>
    </row>
    <row r="219" spans="2:11" x14ac:dyDescent="0.3">
      <c r="B219" s="95">
        <v>43034</v>
      </c>
      <c r="C219" s="96">
        <v>0.56319444444444444</v>
      </c>
      <c r="D219" s="83">
        <f t="shared" si="8"/>
        <v>213</v>
      </c>
      <c r="E219" s="146" t="str">
        <f t="shared" si="7"/>
        <v>d</v>
      </c>
      <c r="F219" s="84">
        <v>34.69</v>
      </c>
      <c r="G219" s="85">
        <v>34.850000000000023</v>
      </c>
      <c r="J219" s="105"/>
      <c r="K219" s="105"/>
    </row>
    <row r="220" spans="2:11" x14ac:dyDescent="0.3">
      <c r="B220" s="95">
        <v>43034</v>
      </c>
      <c r="C220" s="96">
        <v>0.56388888888888888</v>
      </c>
      <c r="D220" s="83">
        <f t="shared" si="8"/>
        <v>214</v>
      </c>
      <c r="E220" s="146" t="str">
        <f t="shared" si="7"/>
        <v>d</v>
      </c>
      <c r="F220" s="84">
        <v>34.69</v>
      </c>
      <c r="G220" s="85">
        <v>34.840000000000032</v>
      </c>
      <c r="J220" s="105"/>
      <c r="K220" s="105"/>
    </row>
    <row r="221" spans="2:11" x14ac:dyDescent="0.3">
      <c r="B221" s="95">
        <v>43034</v>
      </c>
      <c r="C221" s="96">
        <v>0.56458333333333333</v>
      </c>
      <c r="D221" s="83">
        <f t="shared" si="8"/>
        <v>215</v>
      </c>
      <c r="E221" s="146" t="str">
        <f t="shared" si="7"/>
        <v>d</v>
      </c>
      <c r="F221" s="84">
        <v>34.69</v>
      </c>
      <c r="G221" s="85">
        <v>34.850000000000023</v>
      </c>
      <c r="J221" s="105"/>
      <c r="K221" s="105"/>
    </row>
    <row r="222" spans="2:11" x14ac:dyDescent="0.3">
      <c r="B222" s="95">
        <v>43034</v>
      </c>
      <c r="C222" s="96">
        <v>0.56527777777777777</v>
      </c>
      <c r="D222" s="83">
        <f t="shared" si="8"/>
        <v>216</v>
      </c>
      <c r="E222" s="146" t="str">
        <f t="shared" si="7"/>
        <v>d</v>
      </c>
      <c r="F222" s="84">
        <v>34.680000000000007</v>
      </c>
      <c r="G222" s="85">
        <v>34.840000000000032</v>
      </c>
      <c r="J222" s="105"/>
      <c r="K222" s="105"/>
    </row>
    <row r="223" spans="2:11" x14ac:dyDescent="0.3">
      <c r="B223" s="95">
        <v>43034</v>
      </c>
      <c r="C223" s="96">
        <v>0.56597222222222221</v>
      </c>
      <c r="D223" s="83">
        <f t="shared" si="8"/>
        <v>217</v>
      </c>
      <c r="E223" s="146" t="str">
        <f t="shared" si="7"/>
        <v>d</v>
      </c>
      <c r="F223" s="84">
        <v>34.69</v>
      </c>
      <c r="G223" s="85">
        <v>34.840000000000032</v>
      </c>
      <c r="J223" s="105"/>
      <c r="K223" s="105"/>
    </row>
    <row r="224" spans="2:11" x14ac:dyDescent="0.3">
      <c r="B224" s="95">
        <v>43034</v>
      </c>
      <c r="C224" s="96">
        <v>0.56666666666666665</v>
      </c>
      <c r="D224" s="83">
        <f t="shared" si="8"/>
        <v>218</v>
      </c>
      <c r="E224" s="146" t="str">
        <f t="shared" si="7"/>
        <v>d</v>
      </c>
      <c r="F224" s="84">
        <v>34.69</v>
      </c>
      <c r="G224" s="85">
        <v>34.840000000000032</v>
      </c>
      <c r="J224" s="105"/>
      <c r="K224" s="105"/>
    </row>
    <row r="225" spans="2:11" x14ac:dyDescent="0.3">
      <c r="B225" s="95">
        <v>43034</v>
      </c>
      <c r="C225" s="96">
        <v>0.56736111111111109</v>
      </c>
      <c r="D225" s="83">
        <f t="shared" si="8"/>
        <v>219</v>
      </c>
      <c r="E225" s="146" t="str">
        <f t="shared" si="7"/>
        <v>d</v>
      </c>
      <c r="F225" s="84">
        <v>34.69</v>
      </c>
      <c r="G225" s="85">
        <v>34.840000000000032</v>
      </c>
      <c r="J225" s="105"/>
      <c r="K225" s="105"/>
    </row>
    <row r="226" spans="2:11" x14ac:dyDescent="0.3">
      <c r="B226" s="95">
        <v>43034</v>
      </c>
      <c r="C226" s="96">
        <v>0.56805555555555554</v>
      </c>
      <c r="D226" s="83">
        <f t="shared" si="8"/>
        <v>220</v>
      </c>
      <c r="E226" s="146" t="str">
        <f t="shared" si="7"/>
        <v>d</v>
      </c>
      <c r="F226" s="84">
        <v>34.69</v>
      </c>
      <c r="G226" s="85">
        <v>34.850000000000023</v>
      </c>
      <c r="J226" s="105"/>
      <c r="K226" s="105"/>
    </row>
    <row r="227" spans="2:11" x14ac:dyDescent="0.3">
      <c r="B227" s="95">
        <v>43034</v>
      </c>
      <c r="C227" s="96">
        <v>0.56874999999999998</v>
      </c>
      <c r="D227" s="83">
        <f t="shared" si="8"/>
        <v>221</v>
      </c>
      <c r="E227" s="146" t="str">
        <f t="shared" si="7"/>
        <v>d</v>
      </c>
      <c r="F227" s="84">
        <v>34.69</v>
      </c>
      <c r="G227" s="85">
        <v>34.840000000000032</v>
      </c>
      <c r="J227" s="105"/>
      <c r="K227" s="105"/>
    </row>
    <row r="228" spans="2:11" x14ac:dyDescent="0.3">
      <c r="B228" s="95">
        <v>43034</v>
      </c>
      <c r="C228" s="96">
        <v>0.56944444444444442</v>
      </c>
      <c r="D228" s="83">
        <f t="shared" si="8"/>
        <v>222</v>
      </c>
      <c r="E228" s="146" t="str">
        <f t="shared" si="7"/>
        <v>d</v>
      </c>
      <c r="F228" s="84">
        <v>34.69</v>
      </c>
      <c r="G228" s="85">
        <v>34.850000000000023</v>
      </c>
      <c r="J228" s="105"/>
      <c r="K228" s="105"/>
    </row>
    <row r="229" spans="2:11" x14ac:dyDescent="0.3">
      <c r="B229" s="95">
        <v>43034</v>
      </c>
      <c r="C229" s="96">
        <v>0.57013888888888886</v>
      </c>
      <c r="D229" s="83">
        <f t="shared" si="8"/>
        <v>223</v>
      </c>
      <c r="E229" s="146" t="str">
        <f t="shared" si="7"/>
        <v>d</v>
      </c>
      <c r="F229" s="84">
        <v>34.69</v>
      </c>
      <c r="G229" s="85">
        <v>34.840000000000032</v>
      </c>
      <c r="J229" s="105"/>
      <c r="K229" s="105"/>
    </row>
    <row r="230" spans="2:11" x14ac:dyDescent="0.3">
      <c r="B230" s="95">
        <v>43034</v>
      </c>
      <c r="C230" s="96">
        <v>0.5708333333333333</v>
      </c>
      <c r="D230" s="83">
        <f t="shared" si="8"/>
        <v>224</v>
      </c>
      <c r="E230" s="146" t="str">
        <f t="shared" si="7"/>
        <v>d</v>
      </c>
      <c r="F230" s="84">
        <v>34.69</v>
      </c>
      <c r="G230" s="85">
        <v>34.840000000000032</v>
      </c>
      <c r="J230" s="105"/>
      <c r="K230" s="105"/>
    </row>
    <row r="231" spans="2:11" x14ac:dyDescent="0.3">
      <c r="B231" s="95">
        <v>43034</v>
      </c>
      <c r="C231" s="96">
        <v>0.57152777777777775</v>
      </c>
      <c r="D231" s="83">
        <f t="shared" si="8"/>
        <v>225</v>
      </c>
      <c r="E231" s="146" t="str">
        <f t="shared" si="7"/>
        <v>d</v>
      </c>
      <c r="F231" s="84">
        <v>34.69</v>
      </c>
      <c r="G231" s="85">
        <v>34.840000000000032</v>
      </c>
      <c r="J231" s="105"/>
      <c r="K231" s="105"/>
    </row>
    <row r="232" spans="2:11" x14ac:dyDescent="0.3">
      <c r="B232" s="95">
        <v>43034</v>
      </c>
      <c r="C232" s="96">
        <v>0.57222222222222219</v>
      </c>
      <c r="D232" s="83">
        <f t="shared" si="8"/>
        <v>226</v>
      </c>
      <c r="E232" s="146" t="str">
        <f t="shared" si="7"/>
        <v>d</v>
      </c>
      <c r="F232" s="84">
        <v>34.69</v>
      </c>
      <c r="G232" s="85">
        <v>34.850000000000023</v>
      </c>
      <c r="J232" s="105"/>
      <c r="K232" s="105"/>
    </row>
    <row r="233" spans="2:11" x14ac:dyDescent="0.3">
      <c r="B233" s="95">
        <v>43034</v>
      </c>
      <c r="C233" s="96">
        <v>0.57291666666666663</v>
      </c>
      <c r="D233" s="83">
        <f t="shared" si="8"/>
        <v>227</v>
      </c>
      <c r="E233" s="146" t="str">
        <f t="shared" si="7"/>
        <v>d</v>
      </c>
      <c r="F233" s="84">
        <v>34.680000000000007</v>
      </c>
      <c r="G233" s="85">
        <v>34.840000000000032</v>
      </c>
      <c r="J233" s="105"/>
      <c r="K233" s="105"/>
    </row>
    <row r="234" spans="2:11" x14ac:dyDescent="0.3">
      <c r="B234" s="95">
        <v>43034</v>
      </c>
      <c r="C234" s="96">
        <v>0.57361111111111118</v>
      </c>
      <c r="D234" s="83">
        <f t="shared" si="8"/>
        <v>228</v>
      </c>
      <c r="E234" s="146" t="str">
        <f t="shared" si="7"/>
        <v>d</v>
      </c>
      <c r="F234" s="84">
        <v>34.69</v>
      </c>
      <c r="G234" s="85">
        <v>34.840000000000032</v>
      </c>
      <c r="J234" s="105"/>
      <c r="K234" s="105"/>
    </row>
    <row r="235" spans="2:11" x14ac:dyDescent="0.3">
      <c r="B235" s="95">
        <v>43034</v>
      </c>
      <c r="C235" s="96">
        <v>0.57430555555555551</v>
      </c>
      <c r="D235" s="83">
        <f t="shared" si="8"/>
        <v>229</v>
      </c>
      <c r="E235" s="146" t="str">
        <f t="shared" si="7"/>
        <v>d</v>
      </c>
      <c r="F235" s="84">
        <v>34.69</v>
      </c>
      <c r="G235" s="85">
        <v>34.850000000000023</v>
      </c>
      <c r="J235" s="105"/>
      <c r="K235" s="105"/>
    </row>
    <row r="236" spans="2:11" x14ac:dyDescent="0.3">
      <c r="B236" s="95">
        <v>43034</v>
      </c>
      <c r="C236" s="96">
        <v>0.57500000000000007</v>
      </c>
      <c r="D236" s="83">
        <f t="shared" si="8"/>
        <v>230</v>
      </c>
      <c r="E236" s="146" t="str">
        <f t="shared" si="7"/>
        <v>d</v>
      </c>
      <c r="F236" s="84">
        <v>34.69</v>
      </c>
      <c r="G236" s="85">
        <v>34.840000000000032</v>
      </c>
      <c r="J236" s="105"/>
      <c r="K236" s="105"/>
    </row>
    <row r="237" spans="2:11" x14ac:dyDescent="0.3">
      <c r="B237" s="95">
        <v>43034</v>
      </c>
      <c r="C237" s="96">
        <v>0.5756944444444444</v>
      </c>
      <c r="D237" s="83">
        <f t="shared" si="8"/>
        <v>231</v>
      </c>
      <c r="E237" s="146" t="str">
        <f t="shared" si="7"/>
        <v>d</v>
      </c>
      <c r="F237" s="84">
        <v>34.69</v>
      </c>
      <c r="G237" s="85">
        <v>34.840000000000032</v>
      </c>
      <c r="J237" s="105"/>
      <c r="K237" s="105"/>
    </row>
    <row r="238" spans="2:11" x14ac:dyDescent="0.3">
      <c r="B238" s="95">
        <v>43034</v>
      </c>
      <c r="C238" s="96">
        <v>0.57638888888888895</v>
      </c>
      <c r="D238" s="83">
        <f t="shared" si="8"/>
        <v>232</v>
      </c>
      <c r="E238" s="146" t="str">
        <f t="shared" si="7"/>
        <v>d</v>
      </c>
      <c r="F238" s="84">
        <v>34.69</v>
      </c>
      <c r="G238" s="85">
        <v>34.840000000000032</v>
      </c>
      <c r="J238" s="105"/>
      <c r="K238" s="105"/>
    </row>
    <row r="239" spans="2:11" x14ac:dyDescent="0.3">
      <c r="B239" s="95">
        <v>43034</v>
      </c>
      <c r="C239" s="96">
        <v>0.57708333333333328</v>
      </c>
      <c r="D239" s="83">
        <f t="shared" si="8"/>
        <v>233</v>
      </c>
      <c r="E239" s="146" t="str">
        <f t="shared" si="7"/>
        <v>d</v>
      </c>
      <c r="F239" s="84">
        <v>34.69</v>
      </c>
      <c r="G239" s="85">
        <v>34.840000000000032</v>
      </c>
      <c r="J239" s="105"/>
      <c r="K239" s="105"/>
    </row>
    <row r="240" spans="2:11" x14ac:dyDescent="0.3">
      <c r="B240" s="95">
        <v>43034</v>
      </c>
      <c r="C240" s="96">
        <v>0.57777777777777783</v>
      </c>
      <c r="D240" s="83">
        <f t="shared" si="8"/>
        <v>234</v>
      </c>
      <c r="E240" s="146" t="str">
        <f t="shared" si="7"/>
        <v>d</v>
      </c>
      <c r="F240" s="84">
        <v>34.69</v>
      </c>
      <c r="G240" s="85">
        <v>34.840000000000032</v>
      </c>
      <c r="J240" s="105"/>
      <c r="K240" s="105"/>
    </row>
    <row r="241" spans="2:11" x14ac:dyDescent="0.3">
      <c r="B241" s="95">
        <v>43034</v>
      </c>
      <c r="C241" s="96">
        <v>0.57847222222222217</v>
      </c>
      <c r="D241" s="83">
        <f t="shared" si="8"/>
        <v>235</v>
      </c>
      <c r="E241" s="146" t="str">
        <f t="shared" si="7"/>
        <v>d</v>
      </c>
      <c r="F241" s="84">
        <v>34.69</v>
      </c>
      <c r="G241" s="85">
        <v>34.840000000000032</v>
      </c>
      <c r="J241" s="105"/>
      <c r="K241" s="105"/>
    </row>
    <row r="242" spans="2:11" x14ac:dyDescent="0.3">
      <c r="B242" s="95">
        <v>43034</v>
      </c>
      <c r="C242" s="96">
        <v>0.57916666666666672</v>
      </c>
      <c r="D242" s="83">
        <f t="shared" si="8"/>
        <v>236</v>
      </c>
      <c r="E242" s="146" t="str">
        <f t="shared" si="7"/>
        <v>d</v>
      </c>
      <c r="F242" s="84">
        <v>34.680000000000007</v>
      </c>
      <c r="G242" s="85">
        <v>34.840000000000032</v>
      </c>
      <c r="J242" s="105"/>
      <c r="K242" s="105"/>
    </row>
    <row r="243" spans="2:11" x14ac:dyDescent="0.3">
      <c r="B243" s="95">
        <v>43034</v>
      </c>
      <c r="C243" s="96">
        <v>0.57986111111111105</v>
      </c>
      <c r="D243" s="83">
        <f t="shared" si="8"/>
        <v>237</v>
      </c>
      <c r="E243" s="146" t="str">
        <f t="shared" si="7"/>
        <v>d</v>
      </c>
      <c r="F243" s="84">
        <v>34.680000000000007</v>
      </c>
      <c r="G243" s="85">
        <v>34.840000000000032</v>
      </c>
      <c r="J243" s="105"/>
      <c r="K243" s="105"/>
    </row>
    <row r="244" spans="2:11" x14ac:dyDescent="0.3">
      <c r="B244" s="95">
        <v>43034</v>
      </c>
      <c r="C244" s="96">
        <v>0.5805555555555556</v>
      </c>
      <c r="D244" s="83">
        <f t="shared" si="8"/>
        <v>238</v>
      </c>
      <c r="E244" s="146" t="str">
        <f t="shared" si="7"/>
        <v>d</v>
      </c>
      <c r="F244" s="84">
        <v>34.69</v>
      </c>
      <c r="G244" s="85">
        <v>34.840000000000032</v>
      </c>
      <c r="J244" s="105"/>
      <c r="K244" s="105"/>
    </row>
    <row r="245" spans="2:11" x14ac:dyDescent="0.3">
      <c r="B245" s="95">
        <v>43034</v>
      </c>
      <c r="C245" s="96">
        <v>0.58124999999999993</v>
      </c>
      <c r="D245" s="83">
        <f t="shared" si="8"/>
        <v>239</v>
      </c>
      <c r="E245" s="146" t="str">
        <f t="shared" si="7"/>
        <v>d</v>
      </c>
      <c r="F245" s="84">
        <v>34.69</v>
      </c>
      <c r="G245" s="85">
        <v>34.850000000000023</v>
      </c>
      <c r="J245" s="105"/>
      <c r="K245" s="105"/>
    </row>
    <row r="246" spans="2:11" x14ac:dyDescent="0.3">
      <c r="B246" s="95">
        <v>43034</v>
      </c>
      <c r="C246" s="96">
        <v>0.58194444444444449</v>
      </c>
      <c r="D246" s="83">
        <f t="shared" si="8"/>
        <v>240</v>
      </c>
      <c r="E246" s="146" t="str">
        <f t="shared" si="7"/>
        <v>d</v>
      </c>
      <c r="F246" s="84">
        <v>34.69</v>
      </c>
      <c r="G246" s="85">
        <v>34.840000000000032</v>
      </c>
      <c r="J246" s="105"/>
      <c r="K246" s="105"/>
    </row>
    <row r="247" spans="2:11" x14ac:dyDescent="0.3">
      <c r="B247" s="95">
        <v>43034</v>
      </c>
      <c r="C247" s="96">
        <v>0.58263888888888882</v>
      </c>
      <c r="D247" s="83">
        <f t="shared" si="8"/>
        <v>241</v>
      </c>
      <c r="E247" s="146" t="str">
        <f t="shared" si="7"/>
        <v>d</v>
      </c>
      <c r="F247" s="84">
        <v>34.680000000000007</v>
      </c>
      <c r="G247" s="85">
        <v>34.840000000000032</v>
      </c>
      <c r="J247" s="105"/>
      <c r="K247" s="105"/>
    </row>
    <row r="248" spans="2:11" x14ac:dyDescent="0.3">
      <c r="B248" s="95">
        <v>43034</v>
      </c>
      <c r="C248" s="96">
        <v>0.58333333333333337</v>
      </c>
      <c r="D248" s="83">
        <f t="shared" si="8"/>
        <v>242</v>
      </c>
      <c r="E248" s="146" t="str">
        <f t="shared" si="7"/>
        <v>d</v>
      </c>
      <c r="F248" s="84">
        <v>34.69</v>
      </c>
      <c r="G248" s="85">
        <v>34.840000000000032</v>
      </c>
      <c r="J248" s="105"/>
      <c r="K248" s="105"/>
    </row>
    <row r="249" spans="2:11" x14ac:dyDescent="0.3">
      <c r="B249" s="95">
        <v>43034</v>
      </c>
      <c r="C249" s="96">
        <v>0.58402777777777781</v>
      </c>
      <c r="D249" s="83">
        <f t="shared" si="8"/>
        <v>243</v>
      </c>
      <c r="E249" s="146" t="str">
        <f t="shared" si="7"/>
        <v>d</v>
      </c>
      <c r="F249" s="84">
        <v>34.69</v>
      </c>
      <c r="G249" s="85">
        <v>34.840000000000032</v>
      </c>
      <c r="J249" s="105"/>
      <c r="K249" s="105"/>
    </row>
    <row r="250" spans="2:11" ht="15" thickBot="1" x14ac:dyDescent="0.35">
      <c r="B250" s="100">
        <v>43034</v>
      </c>
      <c r="C250" s="101">
        <v>0.58472222222222225</v>
      </c>
      <c r="D250" s="83">
        <f t="shared" si="8"/>
        <v>244</v>
      </c>
      <c r="E250" s="147" t="str">
        <f t="shared" si="7"/>
        <v>d</v>
      </c>
      <c r="F250" s="103">
        <v>34.69</v>
      </c>
      <c r="G250" s="104">
        <v>34.840000000000032</v>
      </c>
      <c r="J250" s="105"/>
      <c r="K250" s="105"/>
    </row>
    <row r="251" spans="2:11" x14ac:dyDescent="0.3">
      <c r="B251" s="95">
        <v>43034</v>
      </c>
      <c r="C251" s="96">
        <v>0.6777777777777777</v>
      </c>
      <c r="D251" s="83">
        <f t="shared" si="8"/>
        <v>245</v>
      </c>
      <c r="E251" s="146" t="s">
        <v>75</v>
      </c>
      <c r="F251" s="84">
        <v>10.089999999999975</v>
      </c>
      <c r="G251" s="85">
        <v>10.25</v>
      </c>
      <c r="J251" s="105"/>
      <c r="K251" s="105"/>
    </row>
    <row r="252" spans="2:11" x14ac:dyDescent="0.3">
      <c r="B252" s="95">
        <v>43034</v>
      </c>
      <c r="C252" s="96">
        <v>0.67847222222222225</v>
      </c>
      <c r="D252" s="83">
        <f t="shared" si="8"/>
        <v>246</v>
      </c>
      <c r="E252" s="146" t="str">
        <f>E251</f>
        <v>e</v>
      </c>
      <c r="F252" s="84">
        <v>10.089999999999975</v>
      </c>
      <c r="G252" s="85">
        <v>10.240000000000009</v>
      </c>
      <c r="J252" s="105"/>
      <c r="K252" s="105"/>
    </row>
    <row r="253" spans="2:11" x14ac:dyDescent="0.3">
      <c r="B253" s="95">
        <v>43034</v>
      </c>
      <c r="C253" s="96">
        <v>0.6791666666666667</v>
      </c>
      <c r="D253" s="83">
        <f t="shared" si="8"/>
        <v>247</v>
      </c>
      <c r="E253" s="146" t="str">
        <f t="shared" ref="E253:E283" si="9">E252</f>
        <v>e</v>
      </c>
      <c r="F253" s="84">
        <v>10.089999999999975</v>
      </c>
      <c r="G253" s="85">
        <v>10.240000000000009</v>
      </c>
      <c r="J253" s="105"/>
      <c r="K253" s="105"/>
    </row>
    <row r="254" spans="2:11" x14ac:dyDescent="0.3">
      <c r="B254" s="95">
        <v>43034</v>
      </c>
      <c r="C254" s="96">
        <v>0.67986111111111114</v>
      </c>
      <c r="D254" s="83">
        <f t="shared" si="8"/>
        <v>248</v>
      </c>
      <c r="E254" s="146" t="str">
        <f t="shared" si="9"/>
        <v>e</v>
      </c>
      <c r="F254" s="84">
        <v>10.089999999999975</v>
      </c>
      <c r="G254" s="85">
        <v>10.240000000000009</v>
      </c>
      <c r="J254" s="105"/>
      <c r="K254" s="105"/>
    </row>
    <row r="255" spans="2:11" x14ac:dyDescent="0.3">
      <c r="B255" s="95">
        <v>43034</v>
      </c>
      <c r="C255" s="96">
        <v>0.68055555555555547</v>
      </c>
      <c r="D255" s="83">
        <f t="shared" si="8"/>
        <v>249</v>
      </c>
      <c r="E255" s="146" t="str">
        <f t="shared" si="9"/>
        <v>e</v>
      </c>
      <c r="F255" s="84">
        <v>10.089999999999975</v>
      </c>
      <c r="G255" s="85">
        <v>10.240000000000009</v>
      </c>
      <c r="J255" s="105"/>
      <c r="K255" s="105"/>
    </row>
    <row r="256" spans="2:11" x14ac:dyDescent="0.3">
      <c r="B256" s="95">
        <v>43034</v>
      </c>
      <c r="C256" s="96">
        <v>0.68125000000000002</v>
      </c>
      <c r="D256" s="83">
        <f t="shared" si="8"/>
        <v>250</v>
      </c>
      <c r="E256" s="146" t="str">
        <f t="shared" si="9"/>
        <v>e</v>
      </c>
      <c r="F256" s="84">
        <v>10.089999999999975</v>
      </c>
      <c r="G256" s="85">
        <v>10.240000000000009</v>
      </c>
      <c r="J256" s="105"/>
      <c r="K256" s="105"/>
    </row>
    <row r="257" spans="2:11" x14ac:dyDescent="0.3">
      <c r="B257" s="95">
        <v>43034</v>
      </c>
      <c r="C257" s="96">
        <v>0.68194444444444446</v>
      </c>
      <c r="D257" s="83">
        <f t="shared" si="8"/>
        <v>251</v>
      </c>
      <c r="E257" s="146" t="str">
        <f t="shared" si="9"/>
        <v>e</v>
      </c>
      <c r="F257" s="84">
        <v>10.089999999999975</v>
      </c>
      <c r="G257" s="85">
        <v>10.240000000000009</v>
      </c>
      <c r="J257" s="105"/>
      <c r="K257" s="105"/>
    </row>
    <row r="258" spans="2:11" x14ac:dyDescent="0.3">
      <c r="B258" s="95">
        <v>43034</v>
      </c>
      <c r="C258" s="96">
        <v>0.68263888888888891</v>
      </c>
      <c r="D258" s="83">
        <f t="shared" si="8"/>
        <v>252</v>
      </c>
      <c r="E258" s="146" t="str">
        <f t="shared" si="9"/>
        <v>e</v>
      </c>
      <c r="F258" s="84">
        <v>10.079999999999984</v>
      </c>
      <c r="G258" s="85">
        <v>10.230000000000018</v>
      </c>
      <c r="J258" s="105"/>
      <c r="K258" s="105"/>
    </row>
    <row r="259" spans="2:11" x14ac:dyDescent="0.3">
      <c r="B259" s="95">
        <v>43034</v>
      </c>
      <c r="C259" s="96">
        <v>0.68333333333333324</v>
      </c>
      <c r="D259" s="83">
        <f t="shared" si="8"/>
        <v>253</v>
      </c>
      <c r="E259" s="146" t="str">
        <f t="shared" si="9"/>
        <v>e</v>
      </c>
      <c r="F259" s="84">
        <v>10.079999999999984</v>
      </c>
      <c r="G259" s="85">
        <v>10.230000000000018</v>
      </c>
      <c r="J259" s="105"/>
      <c r="K259" s="105"/>
    </row>
    <row r="260" spans="2:11" x14ac:dyDescent="0.3">
      <c r="B260" s="95">
        <v>43034</v>
      </c>
      <c r="C260" s="96">
        <v>0.68402777777777779</v>
      </c>
      <c r="D260" s="83">
        <f t="shared" si="8"/>
        <v>254</v>
      </c>
      <c r="E260" s="146" t="str">
        <f t="shared" si="9"/>
        <v>e</v>
      </c>
      <c r="F260" s="84">
        <v>10.079999999999984</v>
      </c>
      <c r="G260" s="85">
        <v>10.230000000000018</v>
      </c>
      <c r="J260" s="105"/>
      <c r="K260" s="105"/>
    </row>
    <row r="261" spans="2:11" x14ac:dyDescent="0.3">
      <c r="B261" s="95">
        <v>43034</v>
      </c>
      <c r="C261" s="96">
        <v>0.68472222222222223</v>
      </c>
      <c r="D261" s="83">
        <f t="shared" si="8"/>
        <v>255</v>
      </c>
      <c r="E261" s="146" t="str">
        <f t="shared" si="9"/>
        <v>e</v>
      </c>
      <c r="F261" s="84">
        <v>10.079999999999984</v>
      </c>
      <c r="G261" s="85">
        <v>10.230000000000018</v>
      </c>
      <c r="J261" s="105"/>
      <c r="K261" s="105"/>
    </row>
    <row r="262" spans="2:11" x14ac:dyDescent="0.3">
      <c r="B262" s="95">
        <v>43034</v>
      </c>
      <c r="C262" s="96">
        <v>0.68541666666666667</v>
      </c>
      <c r="D262" s="83">
        <f t="shared" si="8"/>
        <v>256</v>
      </c>
      <c r="E262" s="146" t="str">
        <f t="shared" si="9"/>
        <v>e</v>
      </c>
      <c r="F262" s="84">
        <v>10.089999999999975</v>
      </c>
      <c r="G262" s="85">
        <v>10.240000000000009</v>
      </c>
      <c r="J262" s="105"/>
      <c r="K262" s="105"/>
    </row>
    <row r="263" spans="2:11" x14ac:dyDescent="0.3">
      <c r="B263" s="95">
        <v>43034</v>
      </c>
      <c r="C263" s="96">
        <v>0.68611111111111101</v>
      </c>
      <c r="D263" s="83">
        <f t="shared" si="8"/>
        <v>257</v>
      </c>
      <c r="E263" s="146" t="str">
        <f t="shared" si="9"/>
        <v>e</v>
      </c>
      <c r="F263" s="84">
        <v>10.069999999999993</v>
      </c>
      <c r="G263" s="85">
        <v>10.220000000000027</v>
      </c>
      <c r="J263" s="105"/>
      <c r="K263" s="105"/>
    </row>
    <row r="264" spans="2:11" x14ac:dyDescent="0.3">
      <c r="B264" s="95">
        <v>43034</v>
      </c>
      <c r="C264" s="96">
        <v>0.68680555555555556</v>
      </c>
      <c r="D264" s="83">
        <f t="shared" si="8"/>
        <v>258</v>
      </c>
      <c r="E264" s="146" t="str">
        <f t="shared" si="9"/>
        <v>e</v>
      </c>
      <c r="F264" s="84">
        <v>10.079999999999984</v>
      </c>
      <c r="G264" s="85">
        <v>10.230000000000018</v>
      </c>
      <c r="J264" s="105"/>
      <c r="K264" s="105"/>
    </row>
    <row r="265" spans="2:11" x14ac:dyDescent="0.3">
      <c r="B265" s="95">
        <v>43034</v>
      </c>
      <c r="C265" s="96">
        <v>0.6875</v>
      </c>
      <c r="D265" s="83">
        <f t="shared" ref="D265:D328" si="10">D264+1</f>
        <v>259</v>
      </c>
      <c r="E265" s="146" t="str">
        <f t="shared" si="9"/>
        <v>e</v>
      </c>
      <c r="F265" s="84">
        <v>10.079999999999984</v>
      </c>
      <c r="G265" s="85">
        <v>10.230000000000018</v>
      </c>
      <c r="J265" s="105"/>
      <c r="K265" s="105"/>
    </row>
    <row r="266" spans="2:11" x14ac:dyDescent="0.3">
      <c r="B266" s="95">
        <v>43034</v>
      </c>
      <c r="C266" s="96">
        <v>0.68819444444444444</v>
      </c>
      <c r="D266" s="83">
        <f t="shared" si="10"/>
        <v>260</v>
      </c>
      <c r="E266" s="146" t="str">
        <f t="shared" si="9"/>
        <v>e</v>
      </c>
      <c r="F266" s="84">
        <v>10.079999999999984</v>
      </c>
      <c r="G266" s="85">
        <v>10.220000000000027</v>
      </c>
      <c r="J266" s="105"/>
      <c r="K266" s="105"/>
    </row>
    <row r="267" spans="2:11" x14ac:dyDescent="0.3">
      <c r="B267" s="95">
        <v>43034</v>
      </c>
      <c r="C267" s="96">
        <v>0.68888888888888899</v>
      </c>
      <c r="D267" s="83">
        <f t="shared" si="10"/>
        <v>261</v>
      </c>
      <c r="E267" s="146" t="str">
        <f t="shared" si="9"/>
        <v>e</v>
      </c>
      <c r="F267" s="84">
        <v>10.089999999999975</v>
      </c>
      <c r="G267" s="85">
        <v>10.240000000000009</v>
      </c>
      <c r="J267" s="105"/>
      <c r="K267" s="105"/>
    </row>
    <row r="268" spans="2:11" x14ac:dyDescent="0.3">
      <c r="B268" s="95">
        <v>43034</v>
      </c>
      <c r="C268" s="96">
        <v>0.68958333333333333</v>
      </c>
      <c r="D268" s="83">
        <f t="shared" si="10"/>
        <v>262</v>
      </c>
      <c r="E268" s="146" t="str">
        <f t="shared" si="9"/>
        <v>e</v>
      </c>
      <c r="F268" s="84">
        <v>10.089999999999975</v>
      </c>
      <c r="G268" s="85">
        <v>10.240000000000009</v>
      </c>
      <c r="J268" s="105"/>
      <c r="K268" s="105"/>
    </row>
    <row r="269" spans="2:11" x14ac:dyDescent="0.3">
      <c r="B269" s="95">
        <v>43034</v>
      </c>
      <c r="C269" s="96">
        <v>0.69027777777777777</v>
      </c>
      <c r="D269" s="83">
        <f t="shared" si="10"/>
        <v>263</v>
      </c>
      <c r="E269" s="146" t="str">
        <f t="shared" si="9"/>
        <v>e</v>
      </c>
      <c r="F269" s="84">
        <v>10.089999999999975</v>
      </c>
      <c r="G269" s="85">
        <v>10.240000000000009</v>
      </c>
      <c r="J269" s="105"/>
      <c r="K269" s="105"/>
    </row>
    <row r="270" spans="2:11" x14ac:dyDescent="0.3">
      <c r="B270" s="95">
        <v>43034</v>
      </c>
      <c r="C270" s="96">
        <v>0.69097222222222221</v>
      </c>
      <c r="D270" s="83">
        <f t="shared" si="10"/>
        <v>264</v>
      </c>
      <c r="E270" s="146" t="str">
        <f t="shared" si="9"/>
        <v>e</v>
      </c>
      <c r="F270" s="84">
        <v>10.089999999999975</v>
      </c>
      <c r="G270" s="85">
        <v>10.240000000000009</v>
      </c>
      <c r="J270" s="105"/>
      <c r="K270" s="105"/>
    </row>
    <row r="271" spans="2:11" x14ac:dyDescent="0.3">
      <c r="B271" s="95">
        <v>43034</v>
      </c>
      <c r="C271" s="96">
        <v>0.69166666666666676</v>
      </c>
      <c r="D271" s="83">
        <f t="shared" si="10"/>
        <v>265</v>
      </c>
      <c r="E271" s="146" t="str">
        <f t="shared" si="9"/>
        <v>e</v>
      </c>
      <c r="F271" s="84">
        <v>10.079999999999984</v>
      </c>
      <c r="G271" s="85">
        <v>10.230000000000018</v>
      </c>
      <c r="J271" s="105"/>
      <c r="K271" s="105"/>
    </row>
    <row r="272" spans="2:11" x14ac:dyDescent="0.3">
      <c r="B272" s="95">
        <v>43034</v>
      </c>
      <c r="C272" s="96">
        <v>0.69236111111111109</v>
      </c>
      <c r="D272" s="83">
        <f t="shared" si="10"/>
        <v>266</v>
      </c>
      <c r="E272" s="146" t="str">
        <f t="shared" si="9"/>
        <v>e</v>
      </c>
      <c r="F272" s="84">
        <v>10.079999999999984</v>
      </c>
      <c r="G272" s="85">
        <v>10.230000000000018</v>
      </c>
      <c r="J272" s="105"/>
      <c r="K272" s="105"/>
    </row>
    <row r="273" spans="2:11" x14ac:dyDescent="0.3">
      <c r="B273" s="95">
        <v>43034</v>
      </c>
      <c r="C273" s="96">
        <v>0.69305555555555554</v>
      </c>
      <c r="D273" s="83">
        <f t="shared" si="10"/>
        <v>267</v>
      </c>
      <c r="E273" s="146" t="str">
        <f t="shared" si="9"/>
        <v>e</v>
      </c>
      <c r="F273" s="84">
        <v>10.079999999999984</v>
      </c>
      <c r="G273" s="85">
        <v>10.230000000000018</v>
      </c>
      <c r="J273" s="105"/>
      <c r="K273" s="105"/>
    </row>
    <row r="274" spans="2:11" x14ac:dyDescent="0.3">
      <c r="B274" s="95">
        <v>43034</v>
      </c>
      <c r="C274" s="96">
        <v>0.69374999999999998</v>
      </c>
      <c r="D274" s="83">
        <f t="shared" si="10"/>
        <v>268</v>
      </c>
      <c r="E274" s="146" t="str">
        <f t="shared" si="9"/>
        <v>e</v>
      </c>
      <c r="F274" s="84">
        <v>10.079999999999984</v>
      </c>
      <c r="G274" s="85">
        <v>10.230000000000018</v>
      </c>
      <c r="J274" s="105"/>
      <c r="K274" s="105"/>
    </row>
    <row r="275" spans="2:11" x14ac:dyDescent="0.3">
      <c r="B275" s="95">
        <v>43034</v>
      </c>
      <c r="C275" s="96">
        <v>0.69444444444444453</v>
      </c>
      <c r="D275" s="83">
        <f t="shared" si="10"/>
        <v>269</v>
      </c>
      <c r="E275" s="146" t="str">
        <f t="shared" si="9"/>
        <v>e</v>
      </c>
      <c r="F275" s="84">
        <v>10.079999999999984</v>
      </c>
      <c r="G275" s="85">
        <v>10.220000000000027</v>
      </c>
      <c r="J275" s="105"/>
      <c r="K275" s="105"/>
    </row>
    <row r="276" spans="2:11" x14ac:dyDescent="0.3">
      <c r="B276" s="95">
        <v>43034</v>
      </c>
      <c r="C276" s="96">
        <v>0.69513888888888886</v>
      </c>
      <c r="D276" s="83">
        <f t="shared" si="10"/>
        <v>270</v>
      </c>
      <c r="E276" s="146" t="str">
        <f t="shared" si="9"/>
        <v>e</v>
      </c>
      <c r="F276" s="84">
        <v>10.079999999999984</v>
      </c>
      <c r="G276" s="85">
        <v>10.230000000000018</v>
      </c>
      <c r="J276" s="105"/>
      <c r="K276" s="105"/>
    </row>
    <row r="277" spans="2:11" x14ac:dyDescent="0.3">
      <c r="B277" s="95">
        <v>43034</v>
      </c>
      <c r="C277" s="96">
        <v>0.6958333333333333</v>
      </c>
      <c r="D277" s="83">
        <f t="shared" si="10"/>
        <v>271</v>
      </c>
      <c r="E277" s="146" t="str">
        <f t="shared" si="9"/>
        <v>e</v>
      </c>
      <c r="F277" s="84">
        <v>10.079999999999984</v>
      </c>
      <c r="G277" s="85">
        <v>10.230000000000018</v>
      </c>
      <c r="J277" s="105"/>
      <c r="K277" s="105"/>
    </row>
    <row r="278" spans="2:11" x14ac:dyDescent="0.3">
      <c r="B278" s="95">
        <v>43034</v>
      </c>
      <c r="C278" s="96">
        <v>0.69652777777777775</v>
      </c>
      <c r="D278" s="83">
        <f t="shared" si="10"/>
        <v>272</v>
      </c>
      <c r="E278" s="146" t="str">
        <f t="shared" si="9"/>
        <v>e</v>
      </c>
      <c r="F278" s="84">
        <v>10.069999999999993</v>
      </c>
      <c r="G278" s="85">
        <v>10.220000000000027</v>
      </c>
      <c r="J278" s="105"/>
      <c r="K278" s="105"/>
    </row>
    <row r="279" spans="2:11" x14ac:dyDescent="0.3">
      <c r="B279" s="95">
        <v>43034</v>
      </c>
      <c r="C279" s="96">
        <v>0.6972222222222223</v>
      </c>
      <c r="D279" s="83">
        <f t="shared" si="10"/>
        <v>273</v>
      </c>
      <c r="E279" s="146" t="str">
        <f t="shared" si="9"/>
        <v>e</v>
      </c>
      <c r="F279" s="84">
        <v>10.079999999999984</v>
      </c>
      <c r="G279" s="85">
        <v>10.240000000000009</v>
      </c>
      <c r="J279" s="105"/>
      <c r="K279" s="105"/>
    </row>
    <row r="280" spans="2:11" x14ac:dyDescent="0.3">
      <c r="B280" s="95">
        <v>43034</v>
      </c>
      <c r="C280" s="96">
        <v>0.69791666666666663</v>
      </c>
      <c r="D280" s="83">
        <f t="shared" si="10"/>
        <v>274</v>
      </c>
      <c r="E280" s="146" t="str">
        <f t="shared" si="9"/>
        <v>e</v>
      </c>
      <c r="F280" s="84">
        <v>10.069999999999993</v>
      </c>
      <c r="G280" s="85">
        <v>10.220000000000027</v>
      </c>
      <c r="J280" s="105"/>
      <c r="K280" s="105"/>
    </row>
    <row r="281" spans="2:11" x14ac:dyDescent="0.3">
      <c r="B281" s="95">
        <v>43034</v>
      </c>
      <c r="C281" s="96">
        <v>0.69861111111111107</v>
      </c>
      <c r="D281" s="83">
        <f t="shared" si="10"/>
        <v>275</v>
      </c>
      <c r="E281" s="146" t="str">
        <f t="shared" si="9"/>
        <v>e</v>
      </c>
      <c r="F281" s="84">
        <v>10.089999999999975</v>
      </c>
      <c r="G281" s="85">
        <v>10.230000000000018</v>
      </c>
      <c r="J281" s="105"/>
      <c r="K281" s="105"/>
    </row>
    <row r="282" spans="2:11" x14ac:dyDescent="0.3">
      <c r="B282" s="95">
        <v>43034</v>
      </c>
      <c r="C282" s="96">
        <v>0.69930555555555562</v>
      </c>
      <c r="D282" s="83">
        <f t="shared" si="10"/>
        <v>276</v>
      </c>
      <c r="E282" s="146" t="str">
        <f t="shared" si="9"/>
        <v>e</v>
      </c>
      <c r="F282" s="84">
        <v>10.079999999999984</v>
      </c>
      <c r="G282" s="85">
        <v>10.230000000000018</v>
      </c>
      <c r="J282" s="105"/>
      <c r="K282" s="105"/>
    </row>
    <row r="283" spans="2:11" ht="15" thickBot="1" x14ac:dyDescent="0.35">
      <c r="B283" s="100">
        <v>43034</v>
      </c>
      <c r="C283" s="101">
        <v>0.70000000000000007</v>
      </c>
      <c r="D283" s="102">
        <f t="shared" si="10"/>
        <v>277</v>
      </c>
      <c r="E283" s="147" t="str">
        <f t="shared" si="9"/>
        <v>e</v>
      </c>
      <c r="F283" s="103">
        <v>10.079999999999984</v>
      </c>
      <c r="G283" s="104">
        <v>10.230000000000018</v>
      </c>
      <c r="J283" s="105"/>
      <c r="K283" s="105"/>
    </row>
    <row r="284" spans="2:11" x14ac:dyDescent="0.3">
      <c r="B284" s="95">
        <v>43040</v>
      </c>
      <c r="C284" s="96">
        <v>0.52500000000000002</v>
      </c>
      <c r="D284" s="83">
        <f t="shared" si="10"/>
        <v>278</v>
      </c>
      <c r="E284" s="146" t="s">
        <v>76</v>
      </c>
      <c r="F284" s="84">
        <v>15.139999999999986</v>
      </c>
      <c r="G284" s="85">
        <v>15.29000000000002</v>
      </c>
      <c r="J284" s="105"/>
      <c r="K284" s="105"/>
    </row>
    <row r="285" spans="2:11" x14ac:dyDescent="0.3">
      <c r="B285" s="95">
        <v>43040</v>
      </c>
      <c r="C285" s="96">
        <v>0.52569444444444446</v>
      </c>
      <c r="D285" s="83">
        <f t="shared" si="10"/>
        <v>279</v>
      </c>
      <c r="E285" s="146" t="str">
        <f>E284</f>
        <v>f</v>
      </c>
      <c r="F285" s="84">
        <v>15.110000000000014</v>
      </c>
      <c r="G285" s="85">
        <v>15.269999999999982</v>
      </c>
      <c r="J285" s="105"/>
      <c r="K285" s="105"/>
    </row>
    <row r="286" spans="2:11" x14ac:dyDescent="0.3">
      <c r="B286" s="95">
        <v>43040</v>
      </c>
      <c r="C286" s="96">
        <v>0.52638888888888891</v>
      </c>
      <c r="D286" s="83">
        <f t="shared" si="10"/>
        <v>280</v>
      </c>
      <c r="E286" s="146" t="str">
        <f t="shared" ref="E286:E349" si="11">E285</f>
        <v>f</v>
      </c>
      <c r="F286" s="84">
        <v>15.120000000000005</v>
      </c>
      <c r="G286" s="85">
        <v>15.279999999999973</v>
      </c>
      <c r="J286" s="105"/>
      <c r="K286" s="105"/>
    </row>
    <row r="287" spans="2:11" x14ac:dyDescent="0.3">
      <c r="B287" s="95">
        <v>43040</v>
      </c>
      <c r="C287" s="96">
        <v>0.52708333333333335</v>
      </c>
      <c r="D287" s="83">
        <f t="shared" si="10"/>
        <v>281</v>
      </c>
      <c r="E287" s="146" t="str">
        <f t="shared" si="11"/>
        <v>f</v>
      </c>
      <c r="F287" s="84">
        <v>15.110000000000014</v>
      </c>
      <c r="G287" s="85">
        <v>15.269999999999982</v>
      </c>
      <c r="J287" s="105"/>
      <c r="K287" s="105"/>
    </row>
    <row r="288" spans="2:11" x14ac:dyDescent="0.3">
      <c r="B288" s="95">
        <v>43040</v>
      </c>
      <c r="C288" s="96">
        <v>0.52777777777777779</v>
      </c>
      <c r="D288" s="83">
        <f t="shared" si="10"/>
        <v>282</v>
      </c>
      <c r="E288" s="146" t="str">
        <f t="shared" si="11"/>
        <v>f</v>
      </c>
      <c r="F288" s="84">
        <v>15.149999999999977</v>
      </c>
      <c r="G288" s="85">
        <v>15.300000000000011</v>
      </c>
      <c r="J288" s="105"/>
      <c r="K288" s="105"/>
    </row>
    <row r="289" spans="2:11" x14ac:dyDescent="0.3">
      <c r="B289" s="95">
        <v>43040</v>
      </c>
      <c r="C289" s="96">
        <v>0.52847222222222223</v>
      </c>
      <c r="D289" s="83">
        <f t="shared" si="10"/>
        <v>283</v>
      </c>
      <c r="E289" s="146" t="str">
        <f t="shared" si="11"/>
        <v>f</v>
      </c>
      <c r="F289" s="84">
        <v>15.160000000000025</v>
      </c>
      <c r="G289" s="85">
        <v>15.319999999999993</v>
      </c>
      <c r="J289" s="105"/>
      <c r="K289" s="105"/>
    </row>
    <row r="290" spans="2:11" x14ac:dyDescent="0.3">
      <c r="B290" s="95">
        <v>43040</v>
      </c>
      <c r="C290" s="96">
        <v>0.52916666666666667</v>
      </c>
      <c r="D290" s="83">
        <f t="shared" si="10"/>
        <v>284</v>
      </c>
      <c r="E290" s="146" t="str">
        <f t="shared" si="11"/>
        <v>f</v>
      </c>
      <c r="F290" s="84">
        <v>15.149999999999977</v>
      </c>
      <c r="G290" s="85">
        <v>15.310000000000002</v>
      </c>
      <c r="J290" s="105"/>
      <c r="K290" s="105"/>
    </row>
    <row r="291" spans="2:11" x14ac:dyDescent="0.3">
      <c r="B291" s="95">
        <v>43040</v>
      </c>
      <c r="C291" s="96">
        <v>0.52986111111111112</v>
      </c>
      <c r="D291" s="83">
        <f t="shared" si="10"/>
        <v>285</v>
      </c>
      <c r="E291" s="146" t="str">
        <f t="shared" si="11"/>
        <v>f</v>
      </c>
      <c r="F291" s="84">
        <v>15.149999999999977</v>
      </c>
      <c r="G291" s="85">
        <v>15.300000000000011</v>
      </c>
      <c r="J291" s="105"/>
      <c r="K291" s="105"/>
    </row>
    <row r="292" spans="2:11" x14ac:dyDescent="0.3">
      <c r="B292" s="95">
        <v>43040</v>
      </c>
      <c r="C292" s="96">
        <v>0.53055555555555556</v>
      </c>
      <c r="D292" s="83">
        <f t="shared" si="10"/>
        <v>286</v>
      </c>
      <c r="E292" s="146" t="str">
        <f t="shared" si="11"/>
        <v>f</v>
      </c>
      <c r="F292" s="84">
        <v>15.120000000000005</v>
      </c>
      <c r="G292" s="85">
        <v>15.279999999999973</v>
      </c>
      <c r="J292" s="105"/>
      <c r="K292" s="105"/>
    </row>
    <row r="293" spans="2:11" x14ac:dyDescent="0.3">
      <c r="B293" s="95">
        <v>43040</v>
      </c>
      <c r="C293" s="96">
        <v>0.53125</v>
      </c>
      <c r="D293" s="83">
        <f t="shared" si="10"/>
        <v>287</v>
      </c>
      <c r="E293" s="146" t="str">
        <f t="shared" si="11"/>
        <v>f</v>
      </c>
      <c r="F293" s="84">
        <v>15.139999999999986</v>
      </c>
      <c r="G293" s="85">
        <v>15.300000000000011</v>
      </c>
      <c r="J293" s="105"/>
      <c r="K293" s="105"/>
    </row>
    <row r="294" spans="2:11" x14ac:dyDescent="0.3">
      <c r="B294" s="95">
        <v>43040</v>
      </c>
      <c r="C294" s="96">
        <v>0.53194444444444444</v>
      </c>
      <c r="D294" s="83">
        <f t="shared" si="10"/>
        <v>288</v>
      </c>
      <c r="E294" s="146" t="str">
        <f t="shared" si="11"/>
        <v>f</v>
      </c>
      <c r="F294" s="84">
        <v>15.139999999999986</v>
      </c>
      <c r="G294" s="85">
        <v>15.300000000000011</v>
      </c>
      <c r="J294" s="105"/>
      <c r="K294" s="105"/>
    </row>
    <row r="295" spans="2:11" x14ac:dyDescent="0.3">
      <c r="B295" s="95">
        <v>43040</v>
      </c>
      <c r="C295" s="96">
        <v>0.53263888888888888</v>
      </c>
      <c r="D295" s="83">
        <f t="shared" si="10"/>
        <v>289</v>
      </c>
      <c r="E295" s="146" t="str">
        <f t="shared" si="11"/>
        <v>f</v>
      </c>
      <c r="F295" s="84">
        <v>15.129999999999995</v>
      </c>
      <c r="G295" s="85">
        <v>15.279999999999973</v>
      </c>
      <c r="J295" s="105"/>
      <c r="K295" s="105"/>
    </row>
    <row r="296" spans="2:11" x14ac:dyDescent="0.3">
      <c r="B296" s="95">
        <v>43040</v>
      </c>
      <c r="C296" s="96">
        <v>0.53333333333333333</v>
      </c>
      <c r="D296" s="83">
        <f t="shared" si="10"/>
        <v>290</v>
      </c>
      <c r="E296" s="146" t="str">
        <f t="shared" si="11"/>
        <v>f</v>
      </c>
      <c r="F296" s="84">
        <v>15.139999999999986</v>
      </c>
      <c r="G296" s="85">
        <v>15.300000000000011</v>
      </c>
      <c r="J296" s="105"/>
      <c r="K296" s="105"/>
    </row>
    <row r="297" spans="2:11" x14ac:dyDescent="0.3">
      <c r="B297" s="95">
        <v>43040</v>
      </c>
      <c r="C297" s="96">
        <v>0.53402777777777777</v>
      </c>
      <c r="D297" s="83">
        <f t="shared" si="10"/>
        <v>291</v>
      </c>
      <c r="E297" s="146" t="str">
        <f t="shared" si="11"/>
        <v>f</v>
      </c>
      <c r="F297" s="84">
        <v>15.120000000000005</v>
      </c>
      <c r="G297" s="85">
        <v>15.279999999999973</v>
      </c>
      <c r="J297" s="105"/>
      <c r="K297" s="105"/>
    </row>
    <row r="298" spans="2:11" x14ac:dyDescent="0.3">
      <c r="B298" s="95">
        <v>43040</v>
      </c>
      <c r="C298" s="96">
        <v>0.53472222222222221</v>
      </c>
      <c r="D298" s="83">
        <f t="shared" si="10"/>
        <v>292</v>
      </c>
      <c r="E298" s="146" t="str">
        <f t="shared" si="11"/>
        <v>f</v>
      </c>
      <c r="F298" s="84">
        <v>15.160000000000025</v>
      </c>
      <c r="G298" s="85">
        <v>15.310000000000002</v>
      </c>
      <c r="J298" s="105"/>
      <c r="K298" s="105"/>
    </row>
    <row r="299" spans="2:11" x14ac:dyDescent="0.3">
      <c r="B299" s="95">
        <v>43040</v>
      </c>
      <c r="C299" s="96">
        <v>0.53541666666666665</v>
      </c>
      <c r="D299" s="83">
        <f t="shared" si="10"/>
        <v>293</v>
      </c>
      <c r="E299" s="146" t="str">
        <f t="shared" si="11"/>
        <v>f</v>
      </c>
      <c r="F299" s="84">
        <v>15.149999999999977</v>
      </c>
      <c r="G299" s="85">
        <v>15.310000000000002</v>
      </c>
      <c r="J299" s="105"/>
      <c r="K299" s="105"/>
    </row>
    <row r="300" spans="2:11" x14ac:dyDescent="0.3">
      <c r="B300" s="95">
        <v>43040</v>
      </c>
      <c r="C300" s="96">
        <v>0.53611111111111109</v>
      </c>
      <c r="D300" s="83">
        <f t="shared" si="10"/>
        <v>294</v>
      </c>
      <c r="E300" s="146" t="str">
        <f t="shared" si="11"/>
        <v>f</v>
      </c>
      <c r="F300" s="84">
        <v>15.139999999999986</v>
      </c>
      <c r="G300" s="85">
        <v>15.29000000000002</v>
      </c>
      <c r="J300" s="105"/>
      <c r="K300" s="105"/>
    </row>
    <row r="301" spans="2:11" x14ac:dyDescent="0.3">
      <c r="B301" s="95">
        <v>43040</v>
      </c>
      <c r="C301" s="96">
        <v>0.53680555555555554</v>
      </c>
      <c r="D301" s="83">
        <f t="shared" si="10"/>
        <v>295</v>
      </c>
      <c r="E301" s="146" t="str">
        <f t="shared" si="11"/>
        <v>f</v>
      </c>
      <c r="F301" s="84">
        <v>15.129999999999995</v>
      </c>
      <c r="G301" s="85">
        <v>15.29000000000002</v>
      </c>
      <c r="J301" s="105"/>
      <c r="K301" s="105"/>
    </row>
    <row r="302" spans="2:11" x14ac:dyDescent="0.3">
      <c r="B302" s="95">
        <v>43040</v>
      </c>
      <c r="C302" s="96">
        <v>0.53749999999999998</v>
      </c>
      <c r="D302" s="83">
        <f t="shared" si="10"/>
        <v>296</v>
      </c>
      <c r="E302" s="146" t="str">
        <f t="shared" si="11"/>
        <v>f</v>
      </c>
      <c r="F302" s="84">
        <v>15.089999999999975</v>
      </c>
      <c r="G302" s="85">
        <v>15.25</v>
      </c>
      <c r="J302" s="105"/>
      <c r="K302" s="105"/>
    </row>
    <row r="303" spans="2:11" x14ac:dyDescent="0.3">
      <c r="B303" s="95">
        <v>43040</v>
      </c>
      <c r="C303" s="96">
        <v>0.53819444444444442</v>
      </c>
      <c r="D303" s="83">
        <f t="shared" si="10"/>
        <v>297</v>
      </c>
      <c r="E303" s="146" t="str">
        <f t="shared" si="11"/>
        <v>f</v>
      </c>
      <c r="F303" s="84">
        <v>15.120000000000005</v>
      </c>
      <c r="G303" s="85">
        <v>15.269999999999982</v>
      </c>
      <c r="J303" s="105"/>
      <c r="K303" s="105"/>
    </row>
    <row r="304" spans="2:11" x14ac:dyDescent="0.3">
      <c r="B304" s="95">
        <v>43040</v>
      </c>
      <c r="C304" s="96">
        <v>0.53888888888888886</v>
      </c>
      <c r="D304" s="83">
        <f t="shared" si="10"/>
        <v>298</v>
      </c>
      <c r="E304" s="146" t="str">
        <f t="shared" si="11"/>
        <v>f</v>
      </c>
      <c r="F304" s="84">
        <v>15.110000000000014</v>
      </c>
      <c r="G304" s="85">
        <v>15.269999999999982</v>
      </c>
      <c r="J304" s="105"/>
      <c r="K304" s="105"/>
    </row>
    <row r="305" spans="2:11" x14ac:dyDescent="0.3">
      <c r="B305" s="95">
        <v>43040</v>
      </c>
      <c r="C305" s="96">
        <v>0.5395833333333333</v>
      </c>
      <c r="D305" s="83">
        <f t="shared" si="10"/>
        <v>299</v>
      </c>
      <c r="E305" s="146" t="str">
        <f t="shared" si="11"/>
        <v>f</v>
      </c>
      <c r="F305" s="84">
        <v>15.160000000000025</v>
      </c>
      <c r="G305" s="85">
        <v>15.310000000000002</v>
      </c>
      <c r="J305" s="105"/>
      <c r="K305" s="105"/>
    </row>
    <row r="306" spans="2:11" x14ac:dyDescent="0.3">
      <c r="B306" s="95">
        <v>43040</v>
      </c>
      <c r="C306" s="96">
        <v>0.54027777777777775</v>
      </c>
      <c r="D306" s="83">
        <f t="shared" si="10"/>
        <v>300</v>
      </c>
      <c r="E306" s="146" t="str">
        <f t="shared" si="11"/>
        <v>f</v>
      </c>
      <c r="F306" s="84">
        <v>15.129999999999995</v>
      </c>
      <c r="G306" s="85">
        <v>15.29000000000002</v>
      </c>
      <c r="J306" s="105"/>
      <c r="K306" s="105"/>
    </row>
    <row r="307" spans="2:11" x14ac:dyDescent="0.3">
      <c r="B307" s="95">
        <v>43040</v>
      </c>
      <c r="C307" s="96">
        <v>0.54097222222222219</v>
      </c>
      <c r="D307" s="83">
        <f t="shared" si="10"/>
        <v>301</v>
      </c>
      <c r="E307" s="146" t="str">
        <f t="shared" si="11"/>
        <v>f</v>
      </c>
      <c r="F307" s="84">
        <v>15.149999999999977</v>
      </c>
      <c r="G307" s="85">
        <v>15.300000000000011</v>
      </c>
      <c r="J307" s="105"/>
      <c r="K307" s="105"/>
    </row>
    <row r="308" spans="2:11" x14ac:dyDescent="0.3">
      <c r="B308" s="95">
        <v>43040</v>
      </c>
      <c r="C308" s="96">
        <v>0.54166666666666663</v>
      </c>
      <c r="D308" s="83">
        <f t="shared" si="10"/>
        <v>302</v>
      </c>
      <c r="E308" s="146" t="str">
        <f t="shared" si="11"/>
        <v>f</v>
      </c>
      <c r="F308" s="84">
        <v>15.170000000000016</v>
      </c>
      <c r="G308" s="85">
        <v>15.319999999999993</v>
      </c>
      <c r="J308" s="105"/>
      <c r="K308" s="105"/>
    </row>
    <row r="309" spans="2:11" x14ac:dyDescent="0.3">
      <c r="B309" s="95">
        <v>43040</v>
      </c>
      <c r="C309" s="96">
        <v>0.54236111111111118</v>
      </c>
      <c r="D309" s="83">
        <f t="shared" si="10"/>
        <v>303</v>
      </c>
      <c r="E309" s="146" t="str">
        <f t="shared" si="11"/>
        <v>f</v>
      </c>
      <c r="F309" s="84">
        <v>15.110000000000014</v>
      </c>
      <c r="G309" s="85">
        <v>15.269999999999982</v>
      </c>
      <c r="J309" s="105"/>
      <c r="K309" s="105"/>
    </row>
    <row r="310" spans="2:11" x14ac:dyDescent="0.3">
      <c r="B310" s="95">
        <v>43040</v>
      </c>
      <c r="C310" s="96">
        <v>0.54305555555555551</v>
      </c>
      <c r="D310" s="83">
        <f t="shared" si="10"/>
        <v>304</v>
      </c>
      <c r="E310" s="146" t="str">
        <f t="shared" si="11"/>
        <v>f</v>
      </c>
      <c r="F310" s="84">
        <v>15.139999999999986</v>
      </c>
      <c r="G310" s="85">
        <v>15.29000000000002</v>
      </c>
      <c r="J310" s="105"/>
      <c r="K310" s="105"/>
    </row>
    <row r="311" spans="2:11" x14ac:dyDescent="0.3">
      <c r="B311" s="95">
        <v>43040</v>
      </c>
      <c r="C311" s="96">
        <v>0.54375000000000007</v>
      </c>
      <c r="D311" s="83">
        <f t="shared" si="10"/>
        <v>305</v>
      </c>
      <c r="E311" s="146" t="str">
        <f t="shared" si="11"/>
        <v>f</v>
      </c>
      <c r="F311" s="84">
        <v>15.139999999999986</v>
      </c>
      <c r="G311" s="85">
        <v>15.300000000000011</v>
      </c>
      <c r="J311" s="105"/>
      <c r="K311" s="105"/>
    </row>
    <row r="312" spans="2:11" x14ac:dyDescent="0.3">
      <c r="B312" s="95">
        <v>43040</v>
      </c>
      <c r="C312" s="96">
        <v>0.5444444444444444</v>
      </c>
      <c r="D312" s="83">
        <f t="shared" si="10"/>
        <v>306</v>
      </c>
      <c r="E312" s="146" t="str">
        <f t="shared" si="11"/>
        <v>f</v>
      </c>
      <c r="F312" s="84">
        <v>15.139999999999986</v>
      </c>
      <c r="G312" s="85">
        <v>15.300000000000011</v>
      </c>
      <c r="J312" s="105"/>
      <c r="K312" s="105"/>
    </row>
    <row r="313" spans="2:11" x14ac:dyDescent="0.3">
      <c r="B313" s="95">
        <v>43040</v>
      </c>
      <c r="C313" s="96">
        <v>0.54513888888888895</v>
      </c>
      <c r="D313" s="83">
        <f t="shared" si="10"/>
        <v>307</v>
      </c>
      <c r="E313" s="146" t="str">
        <f t="shared" si="11"/>
        <v>f</v>
      </c>
      <c r="F313" s="84">
        <v>15.139999999999986</v>
      </c>
      <c r="G313" s="85">
        <v>15.300000000000011</v>
      </c>
      <c r="J313" s="105"/>
      <c r="K313" s="105"/>
    </row>
    <row r="314" spans="2:11" x14ac:dyDescent="0.3">
      <c r="B314" s="95">
        <v>43040</v>
      </c>
      <c r="C314" s="96">
        <v>0.54583333333333328</v>
      </c>
      <c r="D314" s="83">
        <f t="shared" si="10"/>
        <v>308</v>
      </c>
      <c r="E314" s="146" t="str">
        <f t="shared" si="11"/>
        <v>f</v>
      </c>
      <c r="F314" s="84">
        <v>15.120000000000005</v>
      </c>
      <c r="G314" s="85">
        <v>15.269999999999982</v>
      </c>
      <c r="J314" s="105"/>
      <c r="K314" s="105"/>
    </row>
    <row r="315" spans="2:11" x14ac:dyDescent="0.3">
      <c r="B315" s="95">
        <v>43040</v>
      </c>
      <c r="C315" s="96">
        <v>0.54652777777777783</v>
      </c>
      <c r="D315" s="83">
        <f t="shared" si="10"/>
        <v>309</v>
      </c>
      <c r="E315" s="146" t="str">
        <f t="shared" si="11"/>
        <v>f</v>
      </c>
      <c r="F315" s="84">
        <v>15.129999999999995</v>
      </c>
      <c r="G315" s="85">
        <v>15.29000000000002</v>
      </c>
      <c r="J315" s="105"/>
      <c r="K315" s="105"/>
    </row>
    <row r="316" spans="2:11" x14ac:dyDescent="0.3">
      <c r="B316" s="95">
        <v>43040</v>
      </c>
      <c r="C316" s="96">
        <v>0.54722222222222217</v>
      </c>
      <c r="D316" s="83">
        <f t="shared" si="10"/>
        <v>310</v>
      </c>
      <c r="E316" s="146" t="str">
        <f t="shared" si="11"/>
        <v>f</v>
      </c>
      <c r="F316" s="84">
        <v>15.149999999999977</v>
      </c>
      <c r="G316" s="85">
        <v>15.310000000000002</v>
      </c>
      <c r="J316" s="105"/>
      <c r="K316" s="105"/>
    </row>
    <row r="317" spans="2:11" x14ac:dyDescent="0.3">
      <c r="B317" s="95">
        <v>43040</v>
      </c>
      <c r="C317" s="96">
        <v>0.54791666666666672</v>
      </c>
      <c r="D317" s="83">
        <f t="shared" si="10"/>
        <v>311</v>
      </c>
      <c r="E317" s="146" t="str">
        <f t="shared" si="11"/>
        <v>f</v>
      </c>
      <c r="F317" s="84">
        <v>15.149999999999977</v>
      </c>
      <c r="G317" s="85">
        <v>15.310000000000002</v>
      </c>
      <c r="J317" s="105"/>
      <c r="K317" s="105"/>
    </row>
    <row r="318" spans="2:11" x14ac:dyDescent="0.3">
      <c r="B318" s="95">
        <v>43040</v>
      </c>
      <c r="C318" s="96">
        <v>0.54861111111111105</v>
      </c>
      <c r="D318" s="83">
        <f t="shared" si="10"/>
        <v>312</v>
      </c>
      <c r="E318" s="146" t="str">
        <f t="shared" si="11"/>
        <v>f</v>
      </c>
      <c r="F318" s="84">
        <v>15.139999999999986</v>
      </c>
      <c r="G318" s="85">
        <v>15.300000000000011</v>
      </c>
      <c r="J318" s="105"/>
      <c r="K318" s="105"/>
    </row>
    <row r="319" spans="2:11" x14ac:dyDescent="0.3">
      <c r="B319" s="95">
        <v>43040</v>
      </c>
      <c r="C319" s="96">
        <v>0.5493055555555556</v>
      </c>
      <c r="D319" s="83">
        <f t="shared" si="10"/>
        <v>313</v>
      </c>
      <c r="E319" s="146" t="str">
        <f t="shared" si="11"/>
        <v>f</v>
      </c>
      <c r="F319" s="84">
        <v>15.110000000000014</v>
      </c>
      <c r="G319" s="85">
        <v>15.269999999999982</v>
      </c>
      <c r="J319" s="105"/>
      <c r="K319" s="105"/>
    </row>
    <row r="320" spans="2:11" x14ac:dyDescent="0.3">
      <c r="B320" s="95">
        <v>43040</v>
      </c>
      <c r="C320" s="96">
        <v>0.54999999999999993</v>
      </c>
      <c r="D320" s="83">
        <f t="shared" si="10"/>
        <v>314</v>
      </c>
      <c r="E320" s="146" t="str">
        <f t="shared" si="11"/>
        <v>f</v>
      </c>
      <c r="F320" s="84">
        <v>15.129999999999995</v>
      </c>
      <c r="G320" s="85">
        <v>15.29000000000002</v>
      </c>
      <c r="J320" s="105"/>
      <c r="K320" s="105"/>
    </row>
    <row r="321" spans="2:11" x14ac:dyDescent="0.3">
      <c r="B321" s="95">
        <v>43040</v>
      </c>
      <c r="C321" s="96">
        <v>0.55069444444444449</v>
      </c>
      <c r="D321" s="83">
        <f t="shared" si="10"/>
        <v>315</v>
      </c>
      <c r="E321" s="146" t="str">
        <f t="shared" si="11"/>
        <v>f</v>
      </c>
      <c r="F321" s="84">
        <v>15.129999999999995</v>
      </c>
      <c r="G321" s="85">
        <v>15.279999999999973</v>
      </c>
      <c r="J321" s="105"/>
      <c r="K321" s="105"/>
    </row>
    <row r="322" spans="2:11" x14ac:dyDescent="0.3">
      <c r="B322" s="95">
        <v>43040</v>
      </c>
      <c r="C322" s="96">
        <v>0.55138888888888882</v>
      </c>
      <c r="D322" s="83">
        <f t="shared" si="10"/>
        <v>316</v>
      </c>
      <c r="E322" s="146" t="str">
        <f t="shared" si="11"/>
        <v>f</v>
      </c>
      <c r="F322" s="84">
        <v>15.139999999999986</v>
      </c>
      <c r="G322" s="85">
        <v>15.300000000000011</v>
      </c>
      <c r="J322" s="105"/>
      <c r="K322" s="105"/>
    </row>
    <row r="323" spans="2:11" x14ac:dyDescent="0.3">
      <c r="B323" s="95">
        <v>43040</v>
      </c>
      <c r="C323" s="96">
        <v>0.55208333333333337</v>
      </c>
      <c r="D323" s="83">
        <f t="shared" si="10"/>
        <v>317</v>
      </c>
      <c r="E323" s="146" t="str">
        <f t="shared" si="11"/>
        <v>f</v>
      </c>
      <c r="F323" s="84">
        <v>15.110000000000014</v>
      </c>
      <c r="G323" s="85">
        <v>15.279999999999973</v>
      </c>
      <c r="J323" s="105"/>
      <c r="K323" s="105"/>
    </row>
    <row r="324" spans="2:11" x14ac:dyDescent="0.3">
      <c r="B324" s="95">
        <v>43040</v>
      </c>
      <c r="C324" s="96">
        <v>0.55277777777777781</v>
      </c>
      <c r="D324" s="83">
        <f t="shared" si="10"/>
        <v>318</v>
      </c>
      <c r="E324" s="146" t="str">
        <f t="shared" si="11"/>
        <v>f</v>
      </c>
      <c r="F324" s="84">
        <v>15.120000000000005</v>
      </c>
      <c r="G324" s="85">
        <v>15.29000000000002</v>
      </c>
      <c r="J324" s="105"/>
      <c r="K324" s="105"/>
    </row>
    <row r="325" spans="2:11" x14ac:dyDescent="0.3">
      <c r="B325" s="95">
        <v>43040</v>
      </c>
      <c r="C325" s="96">
        <v>0.55347222222222225</v>
      </c>
      <c r="D325" s="83">
        <f t="shared" si="10"/>
        <v>319</v>
      </c>
      <c r="E325" s="146" t="str">
        <f t="shared" si="11"/>
        <v>f</v>
      </c>
      <c r="F325" s="84">
        <v>15.139999999999986</v>
      </c>
      <c r="G325" s="85">
        <v>15.300000000000011</v>
      </c>
      <c r="J325" s="105"/>
      <c r="K325" s="105"/>
    </row>
    <row r="326" spans="2:11" x14ac:dyDescent="0.3">
      <c r="B326" s="95">
        <v>43040</v>
      </c>
      <c r="C326" s="96">
        <v>0.5541666666666667</v>
      </c>
      <c r="D326" s="83">
        <f t="shared" si="10"/>
        <v>320</v>
      </c>
      <c r="E326" s="146" t="str">
        <f t="shared" si="11"/>
        <v>f</v>
      </c>
      <c r="F326" s="84">
        <v>15.120000000000005</v>
      </c>
      <c r="G326" s="85">
        <v>15.279999999999973</v>
      </c>
      <c r="J326" s="105"/>
      <c r="K326" s="105"/>
    </row>
    <row r="327" spans="2:11" x14ac:dyDescent="0.3">
      <c r="B327" s="95">
        <v>43040</v>
      </c>
      <c r="C327" s="96">
        <v>0.55486111111111114</v>
      </c>
      <c r="D327" s="83">
        <f t="shared" si="10"/>
        <v>321</v>
      </c>
      <c r="E327" s="146" t="str">
        <f t="shared" si="11"/>
        <v>f</v>
      </c>
      <c r="F327" s="84">
        <v>15.139999999999986</v>
      </c>
      <c r="G327" s="85">
        <v>15.310000000000002</v>
      </c>
      <c r="J327" s="105"/>
      <c r="K327" s="105"/>
    </row>
    <row r="328" spans="2:11" x14ac:dyDescent="0.3">
      <c r="B328" s="95">
        <v>43040</v>
      </c>
      <c r="C328" s="96">
        <v>0.55555555555555558</v>
      </c>
      <c r="D328" s="83">
        <f t="shared" si="10"/>
        <v>322</v>
      </c>
      <c r="E328" s="146" t="str">
        <f t="shared" si="11"/>
        <v>f</v>
      </c>
      <c r="F328" s="84">
        <v>15.120000000000005</v>
      </c>
      <c r="G328" s="85">
        <v>15.279999999999973</v>
      </c>
      <c r="J328" s="105"/>
      <c r="K328" s="105"/>
    </row>
    <row r="329" spans="2:11" x14ac:dyDescent="0.3">
      <c r="B329" s="95">
        <v>43040</v>
      </c>
      <c r="C329" s="96">
        <v>0.55625000000000002</v>
      </c>
      <c r="D329" s="83">
        <f t="shared" ref="D329:D392" si="12">D328+1</f>
        <v>323</v>
      </c>
      <c r="E329" s="146" t="str">
        <f t="shared" si="11"/>
        <v>f</v>
      </c>
      <c r="F329" s="84">
        <v>15.149999999999977</v>
      </c>
      <c r="G329" s="85">
        <v>15.319999999999993</v>
      </c>
      <c r="J329" s="105"/>
      <c r="K329" s="105"/>
    </row>
    <row r="330" spans="2:11" x14ac:dyDescent="0.3">
      <c r="B330" s="95">
        <v>43040</v>
      </c>
      <c r="C330" s="96">
        <v>0.55694444444444446</v>
      </c>
      <c r="D330" s="83">
        <f t="shared" si="12"/>
        <v>324</v>
      </c>
      <c r="E330" s="146" t="str">
        <f t="shared" si="11"/>
        <v>f</v>
      </c>
      <c r="F330" s="84">
        <v>15.129999999999995</v>
      </c>
      <c r="G330" s="85">
        <v>15.300000000000011</v>
      </c>
      <c r="J330" s="105"/>
      <c r="K330" s="105"/>
    </row>
    <row r="331" spans="2:11" x14ac:dyDescent="0.3">
      <c r="B331" s="95">
        <v>43040</v>
      </c>
      <c r="C331" s="96">
        <v>0.55763888888888891</v>
      </c>
      <c r="D331" s="83">
        <f t="shared" si="12"/>
        <v>325</v>
      </c>
      <c r="E331" s="146" t="str">
        <f t="shared" si="11"/>
        <v>f</v>
      </c>
      <c r="F331" s="84">
        <v>15.170000000000016</v>
      </c>
      <c r="G331" s="85">
        <v>15.329999999999984</v>
      </c>
      <c r="J331" s="105"/>
      <c r="K331" s="105"/>
    </row>
    <row r="332" spans="2:11" x14ac:dyDescent="0.3">
      <c r="B332" s="95">
        <v>43040</v>
      </c>
      <c r="C332" s="96">
        <v>0.55833333333333335</v>
      </c>
      <c r="D332" s="83">
        <f t="shared" si="12"/>
        <v>326</v>
      </c>
      <c r="E332" s="146" t="str">
        <f t="shared" si="11"/>
        <v>f</v>
      </c>
      <c r="F332" s="84">
        <v>15.139999999999986</v>
      </c>
      <c r="G332" s="85">
        <v>15.300000000000011</v>
      </c>
      <c r="J332" s="105"/>
      <c r="K332" s="105"/>
    </row>
    <row r="333" spans="2:11" x14ac:dyDescent="0.3">
      <c r="B333" s="95">
        <v>43040</v>
      </c>
      <c r="C333" s="96">
        <v>0.55902777777777779</v>
      </c>
      <c r="D333" s="83">
        <f t="shared" si="12"/>
        <v>327</v>
      </c>
      <c r="E333" s="146" t="str">
        <f t="shared" si="11"/>
        <v>f</v>
      </c>
      <c r="F333" s="84">
        <v>15.160000000000025</v>
      </c>
      <c r="G333" s="85">
        <v>15.319999999999993</v>
      </c>
      <c r="J333" s="105"/>
      <c r="K333" s="105"/>
    </row>
    <row r="334" spans="2:11" x14ac:dyDescent="0.3">
      <c r="B334" s="95">
        <v>43040</v>
      </c>
      <c r="C334" s="96">
        <v>0.55972222222222223</v>
      </c>
      <c r="D334" s="83">
        <f t="shared" si="12"/>
        <v>328</v>
      </c>
      <c r="E334" s="146" t="str">
        <f t="shared" si="11"/>
        <v>f</v>
      </c>
      <c r="F334" s="84">
        <v>15.129999999999995</v>
      </c>
      <c r="G334" s="85">
        <v>15.300000000000011</v>
      </c>
      <c r="J334" s="105"/>
      <c r="K334" s="105"/>
    </row>
    <row r="335" spans="2:11" x14ac:dyDescent="0.3">
      <c r="B335" s="95">
        <v>43040</v>
      </c>
      <c r="C335" s="96">
        <v>0.56041666666666667</v>
      </c>
      <c r="D335" s="83">
        <f t="shared" si="12"/>
        <v>329</v>
      </c>
      <c r="E335" s="146" t="str">
        <f t="shared" si="11"/>
        <v>f</v>
      </c>
      <c r="F335" s="84">
        <v>15.149999999999977</v>
      </c>
      <c r="G335" s="85">
        <v>15.319999999999993</v>
      </c>
      <c r="J335" s="105"/>
      <c r="K335" s="105"/>
    </row>
    <row r="336" spans="2:11" x14ac:dyDescent="0.3">
      <c r="B336" s="95">
        <v>43040</v>
      </c>
      <c r="C336" s="96">
        <v>0.56111111111111112</v>
      </c>
      <c r="D336" s="83">
        <f t="shared" si="12"/>
        <v>330</v>
      </c>
      <c r="E336" s="146" t="str">
        <f t="shared" si="11"/>
        <v>f</v>
      </c>
      <c r="F336" s="84">
        <v>15.129999999999995</v>
      </c>
      <c r="G336" s="85">
        <v>15.29000000000002</v>
      </c>
      <c r="J336" s="105"/>
      <c r="K336" s="105"/>
    </row>
    <row r="337" spans="2:11" x14ac:dyDescent="0.3">
      <c r="B337" s="95">
        <v>43040</v>
      </c>
      <c r="C337" s="96">
        <v>0.56180555555555556</v>
      </c>
      <c r="D337" s="83">
        <f t="shared" si="12"/>
        <v>331</v>
      </c>
      <c r="E337" s="146" t="str">
        <f t="shared" si="11"/>
        <v>f</v>
      </c>
      <c r="F337" s="84">
        <v>15.160000000000025</v>
      </c>
      <c r="G337" s="85">
        <v>15.319999999999993</v>
      </c>
      <c r="J337" s="105"/>
      <c r="K337" s="105"/>
    </row>
    <row r="338" spans="2:11" x14ac:dyDescent="0.3">
      <c r="B338" s="95">
        <v>43040</v>
      </c>
      <c r="C338" s="96">
        <v>0.5625</v>
      </c>
      <c r="D338" s="83">
        <f t="shared" si="12"/>
        <v>332</v>
      </c>
      <c r="E338" s="146" t="str">
        <f t="shared" si="11"/>
        <v>f</v>
      </c>
      <c r="F338" s="84">
        <v>15.149999999999977</v>
      </c>
      <c r="G338" s="85">
        <v>15.319999999999993</v>
      </c>
      <c r="J338" s="105"/>
      <c r="K338" s="105"/>
    </row>
    <row r="339" spans="2:11" x14ac:dyDescent="0.3">
      <c r="B339" s="95">
        <v>43040</v>
      </c>
      <c r="C339" s="96">
        <v>0.56319444444444444</v>
      </c>
      <c r="D339" s="83">
        <f t="shared" si="12"/>
        <v>333</v>
      </c>
      <c r="E339" s="146" t="str">
        <f t="shared" si="11"/>
        <v>f</v>
      </c>
      <c r="F339" s="84">
        <v>15.160000000000025</v>
      </c>
      <c r="G339" s="85">
        <v>15.319999999999993</v>
      </c>
      <c r="J339" s="105"/>
      <c r="K339" s="105"/>
    </row>
    <row r="340" spans="2:11" x14ac:dyDescent="0.3">
      <c r="B340" s="95">
        <v>43040</v>
      </c>
      <c r="C340" s="96">
        <v>0.56388888888888888</v>
      </c>
      <c r="D340" s="83">
        <f t="shared" si="12"/>
        <v>334</v>
      </c>
      <c r="E340" s="146" t="str">
        <f t="shared" si="11"/>
        <v>f</v>
      </c>
      <c r="F340" s="84">
        <v>15.139999999999986</v>
      </c>
      <c r="G340" s="85">
        <v>15.300000000000011</v>
      </c>
      <c r="J340" s="105"/>
      <c r="K340" s="105"/>
    </row>
    <row r="341" spans="2:11" x14ac:dyDescent="0.3">
      <c r="B341" s="95">
        <v>43040</v>
      </c>
      <c r="C341" s="96">
        <v>0.56458333333333333</v>
      </c>
      <c r="D341" s="83">
        <f t="shared" si="12"/>
        <v>335</v>
      </c>
      <c r="E341" s="146" t="str">
        <f t="shared" si="11"/>
        <v>f</v>
      </c>
      <c r="F341" s="84">
        <v>15.149999999999977</v>
      </c>
      <c r="G341" s="85">
        <v>15.310000000000002</v>
      </c>
      <c r="J341" s="105"/>
      <c r="K341" s="105"/>
    </row>
    <row r="342" spans="2:11" x14ac:dyDescent="0.3">
      <c r="B342" s="95">
        <v>43040</v>
      </c>
      <c r="C342" s="96">
        <v>0.56527777777777777</v>
      </c>
      <c r="D342" s="83">
        <f t="shared" si="12"/>
        <v>336</v>
      </c>
      <c r="E342" s="146" t="str">
        <f t="shared" si="11"/>
        <v>f</v>
      </c>
      <c r="F342" s="84">
        <v>15.149999999999977</v>
      </c>
      <c r="G342" s="85">
        <v>15.319999999999993</v>
      </c>
      <c r="J342" s="105"/>
      <c r="K342" s="105"/>
    </row>
    <row r="343" spans="2:11" x14ac:dyDescent="0.3">
      <c r="B343" s="95">
        <v>43040</v>
      </c>
      <c r="C343" s="96">
        <v>0.56597222222222221</v>
      </c>
      <c r="D343" s="83">
        <f t="shared" si="12"/>
        <v>337</v>
      </c>
      <c r="E343" s="146" t="str">
        <f t="shared" si="11"/>
        <v>f</v>
      </c>
      <c r="F343" s="84">
        <v>15.139999999999986</v>
      </c>
      <c r="G343" s="85">
        <v>15.300000000000011</v>
      </c>
      <c r="J343" s="105"/>
      <c r="K343" s="105"/>
    </row>
    <row r="344" spans="2:11" x14ac:dyDescent="0.3">
      <c r="B344" s="95">
        <v>43040</v>
      </c>
      <c r="C344" s="96">
        <v>0.56666666666666665</v>
      </c>
      <c r="D344" s="83">
        <f t="shared" si="12"/>
        <v>338</v>
      </c>
      <c r="E344" s="146" t="str">
        <f t="shared" si="11"/>
        <v>f</v>
      </c>
      <c r="F344" s="84">
        <v>15.149999999999977</v>
      </c>
      <c r="G344" s="85">
        <v>15.310000000000002</v>
      </c>
      <c r="J344" s="105"/>
      <c r="K344" s="105"/>
    </row>
    <row r="345" spans="2:11" x14ac:dyDescent="0.3">
      <c r="B345" s="95">
        <v>43040</v>
      </c>
      <c r="C345" s="96">
        <v>0.56736111111111109</v>
      </c>
      <c r="D345" s="83">
        <f t="shared" si="12"/>
        <v>339</v>
      </c>
      <c r="E345" s="146" t="str">
        <f t="shared" si="11"/>
        <v>f</v>
      </c>
      <c r="F345" s="84">
        <v>15.110000000000014</v>
      </c>
      <c r="G345" s="85">
        <v>15.269999999999982</v>
      </c>
      <c r="J345" s="105"/>
      <c r="K345" s="105"/>
    </row>
    <row r="346" spans="2:11" x14ac:dyDescent="0.3">
      <c r="B346" s="95">
        <v>43040</v>
      </c>
      <c r="C346" s="96">
        <v>0.56805555555555554</v>
      </c>
      <c r="D346" s="83">
        <f t="shared" si="12"/>
        <v>340</v>
      </c>
      <c r="E346" s="146" t="str">
        <f t="shared" si="11"/>
        <v>f</v>
      </c>
      <c r="F346" s="84">
        <v>15.149999999999977</v>
      </c>
      <c r="G346" s="85">
        <v>15.300000000000011</v>
      </c>
      <c r="J346" s="105"/>
      <c r="K346" s="105"/>
    </row>
    <row r="347" spans="2:11" x14ac:dyDescent="0.3">
      <c r="B347" s="95">
        <v>43040</v>
      </c>
      <c r="C347" s="96">
        <v>0.56874999999999998</v>
      </c>
      <c r="D347" s="83">
        <f t="shared" si="12"/>
        <v>341</v>
      </c>
      <c r="E347" s="146" t="str">
        <f t="shared" si="11"/>
        <v>f</v>
      </c>
      <c r="F347" s="84">
        <v>15.149999999999977</v>
      </c>
      <c r="G347" s="85">
        <v>15.310000000000002</v>
      </c>
      <c r="J347" s="105"/>
      <c r="K347" s="105"/>
    </row>
    <row r="348" spans="2:11" x14ac:dyDescent="0.3">
      <c r="B348" s="95">
        <v>43040</v>
      </c>
      <c r="C348" s="96">
        <v>0.56944444444444442</v>
      </c>
      <c r="D348" s="83">
        <f t="shared" si="12"/>
        <v>342</v>
      </c>
      <c r="E348" s="146" t="str">
        <f t="shared" si="11"/>
        <v>f</v>
      </c>
      <c r="F348" s="84">
        <v>15.149999999999977</v>
      </c>
      <c r="G348" s="85">
        <v>15.300000000000011</v>
      </c>
      <c r="J348" s="105"/>
      <c r="K348" s="105"/>
    </row>
    <row r="349" spans="2:11" x14ac:dyDescent="0.3">
      <c r="B349" s="95">
        <v>43040</v>
      </c>
      <c r="C349" s="96">
        <v>0.57013888888888886</v>
      </c>
      <c r="D349" s="83">
        <f t="shared" si="12"/>
        <v>343</v>
      </c>
      <c r="E349" s="146" t="str">
        <f t="shared" si="11"/>
        <v>f</v>
      </c>
      <c r="F349" s="84">
        <v>15.110000000000014</v>
      </c>
      <c r="G349" s="85">
        <v>15.269999999999982</v>
      </c>
      <c r="J349" s="105"/>
      <c r="K349" s="105"/>
    </row>
    <row r="350" spans="2:11" x14ac:dyDescent="0.3">
      <c r="B350" s="95">
        <v>43040</v>
      </c>
      <c r="C350" s="96">
        <v>0.5708333333333333</v>
      </c>
      <c r="D350" s="83">
        <f t="shared" si="12"/>
        <v>344</v>
      </c>
      <c r="E350" s="146" t="str">
        <f t="shared" ref="E350:E413" si="13">E349</f>
        <v>f</v>
      </c>
      <c r="F350" s="84">
        <v>15.139999999999986</v>
      </c>
      <c r="G350" s="85">
        <v>15.29000000000002</v>
      </c>
      <c r="J350" s="105"/>
      <c r="K350" s="105"/>
    </row>
    <row r="351" spans="2:11" x14ac:dyDescent="0.3">
      <c r="B351" s="95">
        <v>43040</v>
      </c>
      <c r="C351" s="96">
        <v>0.57152777777777775</v>
      </c>
      <c r="D351" s="83">
        <f t="shared" si="12"/>
        <v>345</v>
      </c>
      <c r="E351" s="146" t="str">
        <f t="shared" si="13"/>
        <v>f</v>
      </c>
      <c r="F351" s="84">
        <v>15.139999999999986</v>
      </c>
      <c r="G351" s="85">
        <v>15.300000000000011</v>
      </c>
      <c r="J351" s="105"/>
      <c r="K351" s="105"/>
    </row>
    <row r="352" spans="2:11" x14ac:dyDescent="0.3">
      <c r="B352" s="95">
        <v>43040</v>
      </c>
      <c r="C352" s="96">
        <v>0.57222222222222219</v>
      </c>
      <c r="D352" s="83">
        <f t="shared" si="12"/>
        <v>346</v>
      </c>
      <c r="E352" s="146" t="str">
        <f t="shared" si="13"/>
        <v>f</v>
      </c>
      <c r="F352" s="84">
        <v>15.139999999999986</v>
      </c>
      <c r="G352" s="85">
        <v>15.29000000000002</v>
      </c>
      <c r="J352" s="105"/>
      <c r="K352" s="105"/>
    </row>
    <row r="353" spans="2:11" x14ac:dyDescent="0.3">
      <c r="B353" s="95">
        <v>43040</v>
      </c>
      <c r="C353" s="96">
        <v>0.57291666666666663</v>
      </c>
      <c r="D353" s="83">
        <f t="shared" si="12"/>
        <v>347</v>
      </c>
      <c r="E353" s="146" t="str">
        <f t="shared" si="13"/>
        <v>f</v>
      </c>
      <c r="F353" s="84">
        <v>15.160000000000025</v>
      </c>
      <c r="G353" s="85">
        <v>15.319999999999993</v>
      </c>
      <c r="J353" s="105"/>
      <c r="K353" s="105"/>
    </row>
    <row r="354" spans="2:11" x14ac:dyDescent="0.3">
      <c r="B354" s="95">
        <v>43040</v>
      </c>
      <c r="C354" s="96">
        <v>0.57361111111111118</v>
      </c>
      <c r="D354" s="83">
        <f t="shared" si="12"/>
        <v>348</v>
      </c>
      <c r="E354" s="146" t="str">
        <f t="shared" si="13"/>
        <v>f</v>
      </c>
      <c r="F354" s="84">
        <v>15.120000000000005</v>
      </c>
      <c r="G354" s="85">
        <v>15.279999999999973</v>
      </c>
      <c r="J354" s="105"/>
      <c r="K354" s="105"/>
    </row>
    <row r="355" spans="2:11" x14ac:dyDescent="0.3">
      <c r="B355" s="95">
        <v>43040</v>
      </c>
      <c r="C355" s="96">
        <v>0.57430555555555551</v>
      </c>
      <c r="D355" s="83">
        <f t="shared" si="12"/>
        <v>349</v>
      </c>
      <c r="E355" s="146" t="str">
        <f t="shared" si="13"/>
        <v>f</v>
      </c>
      <c r="F355" s="84">
        <v>15.139999999999986</v>
      </c>
      <c r="G355" s="85">
        <v>15.300000000000011</v>
      </c>
      <c r="J355" s="105"/>
      <c r="K355" s="105"/>
    </row>
    <row r="356" spans="2:11" x14ac:dyDescent="0.3">
      <c r="B356" s="95">
        <v>43040</v>
      </c>
      <c r="C356" s="96">
        <v>0.57500000000000007</v>
      </c>
      <c r="D356" s="83">
        <f t="shared" si="12"/>
        <v>350</v>
      </c>
      <c r="E356" s="146" t="str">
        <f t="shared" si="13"/>
        <v>f</v>
      </c>
      <c r="F356" s="84">
        <v>15.149999999999977</v>
      </c>
      <c r="G356" s="85">
        <v>15.310000000000002</v>
      </c>
      <c r="J356" s="105"/>
      <c r="K356" s="105"/>
    </row>
    <row r="357" spans="2:11" x14ac:dyDescent="0.3">
      <c r="B357" s="95">
        <v>43040</v>
      </c>
      <c r="C357" s="96">
        <v>0.5756944444444444</v>
      </c>
      <c r="D357" s="83">
        <f t="shared" si="12"/>
        <v>351</v>
      </c>
      <c r="E357" s="146" t="str">
        <f t="shared" si="13"/>
        <v>f</v>
      </c>
      <c r="F357" s="84">
        <v>15.170000000000016</v>
      </c>
      <c r="G357" s="85">
        <v>15.329999999999984</v>
      </c>
      <c r="J357" s="105"/>
      <c r="K357" s="105"/>
    </row>
    <row r="358" spans="2:11" x14ac:dyDescent="0.3">
      <c r="B358" s="95">
        <v>43040</v>
      </c>
      <c r="C358" s="96">
        <v>0.57638888888888895</v>
      </c>
      <c r="D358" s="83">
        <f t="shared" si="12"/>
        <v>352</v>
      </c>
      <c r="E358" s="146" t="str">
        <f t="shared" si="13"/>
        <v>f</v>
      </c>
      <c r="F358" s="84">
        <v>15.139999999999986</v>
      </c>
      <c r="G358" s="85">
        <v>15.29000000000002</v>
      </c>
      <c r="J358" s="105"/>
      <c r="K358" s="105"/>
    </row>
    <row r="359" spans="2:11" x14ac:dyDescent="0.3">
      <c r="B359" s="95">
        <v>43040</v>
      </c>
      <c r="C359" s="96">
        <v>0.57708333333333328</v>
      </c>
      <c r="D359" s="83">
        <f t="shared" si="12"/>
        <v>353</v>
      </c>
      <c r="E359" s="146" t="str">
        <f t="shared" si="13"/>
        <v>f</v>
      </c>
      <c r="F359" s="84">
        <v>15.139999999999986</v>
      </c>
      <c r="G359" s="85">
        <v>15.300000000000011</v>
      </c>
      <c r="J359" s="105"/>
      <c r="K359" s="105"/>
    </row>
    <row r="360" spans="2:11" x14ac:dyDescent="0.3">
      <c r="B360" s="95">
        <v>43040</v>
      </c>
      <c r="C360" s="96">
        <v>0.57777777777777783</v>
      </c>
      <c r="D360" s="83">
        <f t="shared" si="12"/>
        <v>354</v>
      </c>
      <c r="E360" s="146" t="str">
        <f t="shared" si="13"/>
        <v>f</v>
      </c>
      <c r="F360" s="84">
        <v>15.149999999999977</v>
      </c>
      <c r="G360" s="85">
        <v>15.310000000000002</v>
      </c>
      <c r="J360" s="105"/>
      <c r="K360" s="105"/>
    </row>
    <row r="361" spans="2:11" x14ac:dyDescent="0.3">
      <c r="B361" s="95">
        <v>43040</v>
      </c>
      <c r="C361" s="96">
        <v>0.57847222222222217</v>
      </c>
      <c r="D361" s="83">
        <f t="shared" si="12"/>
        <v>355</v>
      </c>
      <c r="E361" s="146" t="str">
        <f t="shared" si="13"/>
        <v>f</v>
      </c>
      <c r="F361" s="84">
        <v>15.129999999999995</v>
      </c>
      <c r="G361" s="85">
        <v>15.29000000000002</v>
      </c>
      <c r="J361" s="105"/>
      <c r="K361" s="105"/>
    </row>
    <row r="362" spans="2:11" x14ac:dyDescent="0.3">
      <c r="B362" s="95">
        <v>43040</v>
      </c>
      <c r="C362" s="96">
        <v>0.57916666666666672</v>
      </c>
      <c r="D362" s="83">
        <f t="shared" si="12"/>
        <v>356</v>
      </c>
      <c r="E362" s="146" t="str">
        <f t="shared" si="13"/>
        <v>f</v>
      </c>
      <c r="F362" s="84">
        <v>15.139999999999986</v>
      </c>
      <c r="G362" s="85">
        <v>15.300000000000011</v>
      </c>
      <c r="J362" s="105"/>
      <c r="K362" s="105"/>
    </row>
    <row r="363" spans="2:11" x14ac:dyDescent="0.3">
      <c r="B363" s="95">
        <v>43040</v>
      </c>
      <c r="C363" s="96">
        <v>0.57986111111111105</v>
      </c>
      <c r="D363" s="83">
        <f t="shared" si="12"/>
        <v>357</v>
      </c>
      <c r="E363" s="146" t="str">
        <f t="shared" si="13"/>
        <v>f</v>
      </c>
      <c r="F363" s="84">
        <v>15.110000000000014</v>
      </c>
      <c r="G363" s="85">
        <v>15.269999999999982</v>
      </c>
      <c r="J363" s="105"/>
      <c r="K363" s="105"/>
    </row>
    <row r="364" spans="2:11" x14ac:dyDescent="0.3">
      <c r="B364" s="95">
        <v>43040</v>
      </c>
      <c r="C364" s="96">
        <v>0.5805555555555556</v>
      </c>
      <c r="D364" s="83">
        <f t="shared" si="12"/>
        <v>358</v>
      </c>
      <c r="E364" s="146" t="str">
        <f t="shared" si="13"/>
        <v>f</v>
      </c>
      <c r="F364" s="84">
        <v>15.149999999999977</v>
      </c>
      <c r="G364" s="85">
        <v>15.300000000000011</v>
      </c>
      <c r="J364" s="105"/>
      <c r="K364" s="105"/>
    </row>
    <row r="365" spans="2:11" x14ac:dyDescent="0.3">
      <c r="B365" s="95">
        <v>43040</v>
      </c>
      <c r="C365" s="96">
        <v>0.58124999999999993</v>
      </c>
      <c r="D365" s="83">
        <f t="shared" si="12"/>
        <v>359</v>
      </c>
      <c r="E365" s="146" t="str">
        <f t="shared" si="13"/>
        <v>f</v>
      </c>
      <c r="F365" s="84">
        <v>15.129999999999995</v>
      </c>
      <c r="G365" s="85">
        <v>15.29000000000002</v>
      </c>
      <c r="J365" s="105"/>
      <c r="K365" s="105"/>
    </row>
    <row r="366" spans="2:11" x14ac:dyDescent="0.3">
      <c r="B366" s="95">
        <v>43040</v>
      </c>
      <c r="C366" s="96">
        <v>0.58194444444444449</v>
      </c>
      <c r="D366" s="83">
        <f t="shared" si="12"/>
        <v>360</v>
      </c>
      <c r="E366" s="146" t="str">
        <f t="shared" si="13"/>
        <v>f</v>
      </c>
      <c r="F366" s="84">
        <v>15.160000000000025</v>
      </c>
      <c r="G366" s="85">
        <v>15.319999999999993</v>
      </c>
      <c r="J366" s="105"/>
      <c r="K366" s="105"/>
    </row>
    <row r="367" spans="2:11" x14ac:dyDescent="0.3">
      <c r="B367" s="95">
        <v>43040</v>
      </c>
      <c r="C367" s="96">
        <v>0.58263888888888882</v>
      </c>
      <c r="D367" s="83">
        <f t="shared" si="12"/>
        <v>361</v>
      </c>
      <c r="E367" s="146" t="str">
        <f t="shared" si="13"/>
        <v>f</v>
      </c>
      <c r="F367" s="84">
        <v>15.170000000000016</v>
      </c>
      <c r="G367" s="85">
        <v>15.319999999999993</v>
      </c>
      <c r="J367" s="105"/>
      <c r="K367" s="105"/>
    </row>
    <row r="368" spans="2:11" x14ac:dyDescent="0.3">
      <c r="B368" s="95">
        <v>43040</v>
      </c>
      <c r="C368" s="96">
        <v>0.58333333333333337</v>
      </c>
      <c r="D368" s="83">
        <f t="shared" si="12"/>
        <v>362</v>
      </c>
      <c r="E368" s="146" t="str">
        <f t="shared" si="13"/>
        <v>f</v>
      </c>
      <c r="F368" s="84">
        <v>15.139999999999986</v>
      </c>
      <c r="G368" s="85">
        <v>15.29000000000002</v>
      </c>
      <c r="J368" s="105"/>
      <c r="K368" s="105"/>
    </row>
    <row r="369" spans="2:11" x14ac:dyDescent="0.3">
      <c r="B369" s="95">
        <v>43040</v>
      </c>
      <c r="C369" s="96">
        <v>0.58402777777777781</v>
      </c>
      <c r="D369" s="83">
        <f t="shared" si="12"/>
        <v>363</v>
      </c>
      <c r="E369" s="146" t="str">
        <f t="shared" si="13"/>
        <v>f</v>
      </c>
      <c r="F369" s="84">
        <v>15.129999999999995</v>
      </c>
      <c r="G369" s="85">
        <v>15.29000000000002</v>
      </c>
      <c r="J369" s="105"/>
      <c r="K369" s="105"/>
    </row>
    <row r="370" spans="2:11" x14ac:dyDescent="0.3">
      <c r="B370" s="95">
        <v>43040</v>
      </c>
      <c r="C370" s="96">
        <v>0.58472222222222225</v>
      </c>
      <c r="D370" s="83">
        <f t="shared" si="12"/>
        <v>364</v>
      </c>
      <c r="E370" s="146" t="str">
        <f t="shared" si="13"/>
        <v>f</v>
      </c>
      <c r="F370" s="84">
        <v>15.120000000000005</v>
      </c>
      <c r="G370" s="85">
        <v>15.279999999999973</v>
      </c>
      <c r="J370" s="105"/>
      <c r="K370" s="105"/>
    </row>
    <row r="371" spans="2:11" x14ac:dyDescent="0.3">
      <c r="B371" s="95">
        <v>43040</v>
      </c>
      <c r="C371" s="96">
        <v>0.5854166666666667</v>
      </c>
      <c r="D371" s="83">
        <f t="shared" si="12"/>
        <v>365</v>
      </c>
      <c r="E371" s="146" t="str">
        <f t="shared" si="13"/>
        <v>f</v>
      </c>
      <c r="F371" s="84">
        <v>15.139999999999986</v>
      </c>
      <c r="G371" s="85">
        <v>15.29000000000002</v>
      </c>
      <c r="J371" s="105"/>
      <c r="K371" s="105"/>
    </row>
    <row r="372" spans="2:11" x14ac:dyDescent="0.3">
      <c r="B372" s="95">
        <v>43040</v>
      </c>
      <c r="C372" s="96">
        <v>0.58611111111111114</v>
      </c>
      <c r="D372" s="83">
        <f t="shared" si="12"/>
        <v>366</v>
      </c>
      <c r="E372" s="146" t="str">
        <f t="shared" si="13"/>
        <v>f</v>
      </c>
      <c r="F372" s="84">
        <v>15.139999999999986</v>
      </c>
      <c r="G372" s="85">
        <v>15.29000000000002</v>
      </c>
      <c r="J372" s="105"/>
      <c r="K372" s="105"/>
    </row>
    <row r="373" spans="2:11" x14ac:dyDescent="0.3">
      <c r="B373" s="95">
        <v>43040</v>
      </c>
      <c r="C373" s="96">
        <v>0.58680555555555558</v>
      </c>
      <c r="D373" s="83">
        <f t="shared" si="12"/>
        <v>367</v>
      </c>
      <c r="E373" s="146" t="str">
        <f t="shared" si="13"/>
        <v>f</v>
      </c>
      <c r="F373" s="84">
        <v>15.110000000000014</v>
      </c>
      <c r="G373" s="85">
        <v>15.259999999999991</v>
      </c>
      <c r="J373" s="105"/>
      <c r="K373" s="105"/>
    </row>
    <row r="374" spans="2:11" x14ac:dyDescent="0.3">
      <c r="B374" s="95">
        <v>43040</v>
      </c>
      <c r="C374" s="96">
        <v>0.58750000000000002</v>
      </c>
      <c r="D374" s="83">
        <f t="shared" si="12"/>
        <v>368</v>
      </c>
      <c r="E374" s="146" t="str">
        <f t="shared" si="13"/>
        <v>f</v>
      </c>
      <c r="F374" s="84">
        <v>15.129999999999995</v>
      </c>
      <c r="G374" s="85">
        <v>15.279999999999973</v>
      </c>
      <c r="J374" s="105"/>
      <c r="K374" s="105"/>
    </row>
    <row r="375" spans="2:11" x14ac:dyDescent="0.3">
      <c r="B375" s="95">
        <v>43040</v>
      </c>
      <c r="C375" s="96">
        <v>0.58819444444444446</v>
      </c>
      <c r="D375" s="83">
        <f t="shared" si="12"/>
        <v>369</v>
      </c>
      <c r="E375" s="146" t="str">
        <f t="shared" si="13"/>
        <v>f</v>
      </c>
      <c r="F375" s="84">
        <v>15.089999999999975</v>
      </c>
      <c r="G375" s="85">
        <v>15.25</v>
      </c>
      <c r="J375" s="105"/>
      <c r="K375" s="105"/>
    </row>
    <row r="376" spans="2:11" x14ac:dyDescent="0.3">
      <c r="B376" s="95">
        <v>43040</v>
      </c>
      <c r="C376" s="96">
        <v>0.58888888888888891</v>
      </c>
      <c r="D376" s="83">
        <f t="shared" si="12"/>
        <v>370</v>
      </c>
      <c r="E376" s="146" t="str">
        <f t="shared" si="13"/>
        <v>f</v>
      </c>
      <c r="F376" s="84">
        <v>15.149999999999977</v>
      </c>
      <c r="G376" s="85">
        <v>15.300000000000011</v>
      </c>
      <c r="J376" s="105"/>
      <c r="K376" s="105"/>
    </row>
    <row r="377" spans="2:11" x14ac:dyDescent="0.3">
      <c r="B377" s="95">
        <v>43040</v>
      </c>
      <c r="C377" s="96">
        <v>0.58958333333333335</v>
      </c>
      <c r="D377" s="83">
        <f t="shared" si="12"/>
        <v>371</v>
      </c>
      <c r="E377" s="146" t="str">
        <f t="shared" si="13"/>
        <v>f</v>
      </c>
      <c r="F377" s="84">
        <v>15.129999999999995</v>
      </c>
      <c r="G377" s="85">
        <v>15.29000000000002</v>
      </c>
      <c r="J377" s="105"/>
      <c r="K377" s="105"/>
    </row>
    <row r="378" spans="2:11" x14ac:dyDescent="0.3">
      <c r="B378" s="95">
        <v>43040</v>
      </c>
      <c r="C378" s="96">
        <v>0.59027777777777779</v>
      </c>
      <c r="D378" s="83">
        <f t="shared" si="12"/>
        <v>372</v>
      </c>
      <c r="E378" s="146" t="str">
        <f t="shared" si="13"/>
        <v>f</v>
      </c>
      <c r="F378" s="84">
        <v>15.149999999999977</v>
      </c>
      <c r="G378" s="85">
        <v>15.300000000000011</v>
      </c>
      <c r="J378" s="105"/>
      <c r="K378" s="105"/>
    </row>
    <row r="379" spans="2:11" x14ac:dyDescent="0.3">
      <c r="B379" s="95">
        <v>43040</v>
      </c>
      <c r="C379" s="96">
        <v>0.59097222222222223</v>
      </c>
      <c r="D379" s="83">
        <f t="shared" si="12"/>
        <v>373</v>
      </c>
      <c r="E379" s="146" t="str">
        <f t="shared" si="13"/>
        <v>f</v>
      </c>
      <c r="F379" s="84">
        <v>15.129999999999995</v>
      </c>
      <c r="G379" s="85">
        <v>15.279999999999973</v>
      </c>
      <c r="J379" s="105"/>
      <c r="K379" s="105"/>
    </row>
    <row r="380" spans="2:11" x14ac:dyDescent="0.3">
      <c r="B380" s="95">
        <v>43040</v>
      </c>
      <c r="C380" s="96">
        <v>0.59166666666666667</v>
      </c>
      <c r="D380" s="83">
        <f t="shared" si="12"/>
        <v>374</v>
      </c>
      <c r="E380" s="146" t="str">
        <f t="shared" si="13"/>
        <v>f</v>
      </c>
      <c r="F380" s="84">
        <v>15.149999999999977</v>
      </c>
      <c r="G380" s="85">
        <v>15.310000000000002</v>
      </c>
      <c r="J380" s="105"/>
      <c r="K380" s="105"/>
    </row>
    <row r="381" spans="2:11" x14ac:dyDescent="0.3">
      <c r="B381" s="95">
        <v>43040</v>
      </c>
      <c r="C381" s="96">
        <v>0.59236111111111112</v>
      </c>
      <c r="D381" s="83">
        <f t="shared" si="12"/>
        <v>375</v>
      </c>
      <c r="E381" s="146" t="str">
        <f t="shared" si="13"/>
        <v>f</v>
      </c>
      <c r="F381" s="84">
        <v>15.149999999999977</v>
      </c>
      <c r="G381" s="85">
        <v>15.300000000000011</v>
      </c>
      <c r="J381" s="105"/>
      <c r="K381" s="105"/>
    </row>
    <row r="382" spans="2:11" x14ac:dyDescent="0.3">
      <c r="B382" s="95">
        <v>43040</v>
      </c>
      <c r="C382" s="96">
        <v>0.59305555555555556</v>
      </c>
      <c r="D382" s="83">
        <f t="shared" si="12"/>
        <v>376</v>
      </c>
      <c r="E382" s="146" t="str">
        <f t="shared" si="13"/>
        <v>f</v>
      </c>
      <c r="F382" s="84">
        <v>15.139999999999986</v>
      </c>
      <c r="G382" s="85">
        <v>15.29000000000002</v>
      </c>
      <c r="J382" s="105"/>
      <c r="K382" s="105"/>
    </row>
    <row r="383" spans="2:11" x14ac:dyDescent="0.3">
      <c r="B383" s="95">
        <v>43040</v>
      </c>
      <c r="C383" s="96">
        <v>0.59375</v>
      </c>
      <c r="D383" s="83">
        <f t="shared" si="12"/>
        <v>377</v>
      </c>
      <c r="E383" s="146" t="str">
        <f t="shared" si="13"/>
        <v>f</v>
      </c>
      <c r="F383" s="84">
        <v>15.139999999999986</v>
      </c>
      <c r="G383" s="85">
        <v>15.300000000000011</v>
      </c>
      <c r="J383" s="105"/>
      <c r="K383" s="105"/>
    </row>
    <row r="384" spans="2:11" x14ac:dyDescent="0.3">
      <c r="B384" s="95">
        <v>43040</v>
      </c>
      <c r="C384" s="96">
        <v>0.59444444444444444</v>
      </c>
      <c r="D384" s="83">
        <f t="shared" si="12"/>
        <v>378</v>
      </c>
      <c r="E384" s="146" t="str">
        <f t="shared" si="13"/>
        <v>f</v>
      </c>
      <c r="F384" s="84">
        <v>15.120000000000005</v>
      </c>
      <c r="G384" s="85">
        <v>15.279999999999973</v>
      </c>
      <c r="J384" s="105"/>
      <c r="K384" s="105"/>
    </row>
    <row r="385" spans="2:11" x14ac:dyDescent="0.3">
      <c r="B385" s="95">
        <v>43040</v>
      </c>
      <c r="C385" s="96">
        <v>0.59513888888888888</v>
      </c>
      <c r="D385" s="83">
        <f t="shared" si="12"/>
        <v>379</v>
      </c>
      <c r="E385" s="146" t="str">
        <f t="shared" si="13"/>
        <v>f</v>
      </c>
      <c r="F385" s="84">
        <v>15.129999999999995</v>
      </c>
      <c r="G385" s="85">
        <v>15.29000000000002</v>
      </c>
      <c r="J385" s="105"/>
      <c r="K385" s="105"/>
    </row>
    <row r="386" spans="2:11" x14ac:dyDescent="0.3">
      <c r="B386" s="95">
        <v>43040</v>
      </c>
      <c r="C386" s="96">
        <v>0.59583333333333333</v>
      </c>
      <c r="D386" s="83">
        <f t="shared" si="12"/>
        <v>380</v>
      </c>
      <c r="E386" s="146" t="str">
        <f t="shared" si="13"/>
        <v>f</v>
      </c>
      <c r="F386" s="84">
        <v>15.110000000000014</v>
      </c>
      <c r="G386" s="85">
        <v>15.269999999999982</v>
      </c>
      <c r="J386" s="105"/>
      <c r="K386" s="105"/>
    </row>
    <row r="387" spans="2:11" x14ac:dyDescent="0.3">
      <c r="B387" s="95">
        <v>43040</v>
      </c>
      <c r="C387" s="96">
        <v>0.59652777777777777</v>
      </c>
      <c r="D387" s="83">
        <f t="shared" si="12"/>
        <v>381</v>
      </c>
      <c r="E387" s="146" t="str">
        <f t="shared" si="13"/>
        <v>f</v>
      </c>
      <c r="F387" s="84">
        <v>15.120000000000005</v>
      </c>
      <c r="G387" s="85">
        <v>15.279999999999973</v>
      </c>
      <c r="J387" s="105"/>
      <c r="K387" s="105"/>
    </row>
    <row r="388" spans="2:11" x14ac:dyDescent="0.3">
      <c r="B388" s="95">
        <v>43040</v>
      </c>
      <c r="C388" s="96">
        <v>0.59722222222222221</v>
      </c>
      <c r="D388" s="83">
        <f t="shared" si="12"/>
        <v>382</v>
      </c>
      <c r="E388" s="146" t="str">
        <f t="shared" si="13"/>
        <v>f</v>
      </c>
      <c r="F388" s="84">
        <v>15.120000000000005</v>
      </c>
      <c r="G388" s="85">
        <v>15.279999999999973</v>
      </c>
      <c r="J388" s="105"/>
      <c r="K388" s="105"/>
    </row>
    <row r="389" spans="2:11" x14ac:dyDescent="0.3">
      <c r="B389" s="95">
        <v>43040</v>
      </c>
      <c r="C389" s="96">
        <v>0.59791666666666665</v>
      </c>
      <c r="D389" s="83">
        <f t="shared" si="12"/>
        <v>383</v>
      </c>
      <c r="E389" s="146" t="str">
        <f t="shared" si="13"/>
        <v>f</v>
      </c>
      <c r="F389" s="84">
        <v>15.139999999999986</v>
      </c>
      <c r="G389" s="85">
        <v>15.29000000000002</v>
      </c>
      <c r="J389" s="105"/>
      <c r="K389" s="105"/>
    </row>
    <row r="390" spans="2:11" x14ac:dyDescent="0.3">
      <c r="B390" s="95">
        <v>43040</v>
      </c>
      <c r="C390" s="96">
        <v>0.59861111111111109</v>
      </c>
      <c r="D390" s="83">
        <f t="shared" si="12"/>
        <v>384</v>
      </c>
      <c r="E390" s="146" t="str">
        <f t="shared" si="13"/>
        <v>f</v>
      </c>
      <c r="F390" s="84">
        <v>15.129999999999995</v>
      </c>
      <c r="G390" s="85">
        <v>15.29000000000002</v>
      </c>
      <c r="J390" s="105"/>
      <c r="K390" s="105"/>
    </row>
    <row r="391" spans="2:11" x14ac:dyDescent="0.3">
      <c r="B391" s="95">
        <v>43040</v>
      </c>
      <c r="C391" s="96">
        <v>0.59930555555555554</v>
      </c>
      <c r="D391" s="83">
        <f t="shared" si="12"/>
        <v>385</v>
      </c>
      <c r="E391" s="146" t="str">
        <f t="shared" si="13"/>
        <v>f</v>
      </c>
      <c r="F391" s="84">
        <v>15.120000000000005</v>
      </c>
      <c r="G391" s="85">
        <v>15.269999999999982</v>
      </c>
      <c r="J391" s="105"/>
      <c r="K391" s="105"/>
    </row>
    <row r="392" spans="2:11" x14ac:dyDescent="0.3">
      <c r="B392" s="95">
        <v>43040</v>
      </c>
      <c r="C392" s="96">
        <v>0.6</v>
      </c>
      <c r="D392" s="83">
        <f t="shared" si="12"/>
        <v>386</v>
      </c>
      <c r="E392" s="146" t="str">
        <f t="shared" si="13"/>
        <v>f</v>
      </c>
      <c r="F392" s="84">
        <v>15.110000000000014</v>
      </c>
      <c r="G392" s="85">
        <v>15.269999999999982</v>
      </c>
      <c r="J392" s="105"/>
      <c r="K392" s="105"/>
    </row>
    <row r="393" spans="2:11" x14ac:dyDescent="0.3">
      <c r="B393" s="95">
        <v>43040</v>
      </c>
      <c r="C393" s="96">
        <v>0.60069444444444442</v>
      </c>
      <c r="D393" s="83">
        <f t="shared" ref="D393:D456" si="14">D392+1</f>
        <v>387</v>
      </c>
      <c r="E393" s="146" t="str">
        <f t="shared" si="13"/>
        <v>f</v>
      </c>
      <c r="F393" s="84">
        <v>15.110000000000014</v>
      </c>
      <c r="G393" s="85">
        <v>15.269999999999982</v>
      </c>
      <c r="J393" s="105"/>
      <c r="K393" s="105"/>
    </row>
    <row r="394" spans="2:11" x14ac:dyDescent="0.3">
      <c r="B394" s="95">
        <v>43040</v>
      </c>
      <c r="C394" s="96">
        <v>0.60138888888888886</v>
      </c>
      <c r="D394" s="83">
        <f t="shared" si="14"/>
        <v>388</v>
      </c>
      <c r="E394" s="146" t="str">
        <f t="shared" si="13"/>
        <v>f</v>
      </c>
      <c r="F394" s="84">
        <v>15.120000000000005</v>
      </c>
      <c r="G394" s="85">
        <v>15.279999999999973</v>
      </c>
      <c r="J394" s="105"/>
      <c r="K394" s="105"/>
    </row>
    <row r="395" spans="2:11" x14ac:dyDescent="0.3">
      <c r="B395" s="95">
        <v>43040</v>
      </c>
      <c r="C395" s="96">
        <v>0.6020833333333333</v>
      </c>
      <c r="D395" s="83">
        <f t="shared" si="14"/>
        <v>389</v>
      </c>
      <c r="E395" s="146" t="str">
        <f t="shared" si="13"/>
        <v>f</v>
      </c>
      <c r="F395" s="84">
        <v>15.120000000000005</v>
      </c>
      <c r="G395" s="85">
        <v>15.269999999999982</v>
      </c>
      <c r="J395" s="105"/>
      <c r="K395" s="105"/>
    </row>
    <row r="396" spans="2:11" x14ac:dyDescent="0.3">
      <c r="B396" s="95">
        <v>43040</v>
      </c>
      <c r="C396" s="96">
        <v>0.60277777777777775</v>
      </c>
      <c r="D396" s="83">
        <f t="shared" si="14"/>
        <v>390</v>
      </c>
      <c r="E396" s="146" t="str">
        <f t="shared" si="13"/>
        <v>f</v>
      </c>
      <c r="F396" s="84">
        <v>15.100000000000023</v>
      </c>
      <c r="G396" s="85">
        <v>15.25</v>
      </c>
      <c r="J396" s="105"/>
      <c r="K396" s="105"/>
    </row>
    <row r="397" spans="2:11" x14ac:dyDescent="0.3">
      <c r="B397" s="95">
        <v>43040</v>
      </c>
      <c r="C397" s="96">
        <v>0.60347222222222219</v>
      </c>
      <c r="D397" s="83">
        <f t="shared" si="14"/>
        <v>391</v>
      </c>
      <c r="E397" s="146" t="str">
        <f t="shared" si="13"/>
        <v>f</v>
      </c>
      <c r="F397" s="84">
        <v>15.100000000000023</v>
      </c>
      <c r="G397" s="85">
        <v>15.259999999999991</v>
      </c>
      <c r="J397" s="105"/>
      <c r="K397" s="105"/>
    </row>
    <row r="398" spans="2:11" x14ac:dyDescent="0.3">
      <c r="B398" s="95">
        <v>43040</v>
      </c>
      <c r="C398" s="96">
        <v>0.60416666666666663</v>
      </c>
      <c r="D398" s="83">
        <f t="shared" si="14"/>
        <v>392</v>
      </c>
      <c r="E398" s="146" t="str">
        <f t="shared" si="13"/>
        <v>f</v>
      </c>
      <c r="F398" s="84">
        <v>15.120000000000005</v>
      </c>
      <c r="G398" s="85">
        <v>15.279999999999973</v>
      </c>
      <c r="J398" s="105"/>
      <c r="K398" s="105"/>
    </row>
    <row r="399" spans="2:11" x14ac:dyDescent="0.3">
      <c r="B399" s="95">
        <v>43040</v>
      </c>
      <c r="C399" s="96">
        <v>0.60486111111111118</v>
      </c>
      <c r="D399" s="83">
        <f t="shared" si="14"/>
        <v>393</v>
      </c>
      <c r="E399" s="146" t="str">
        <f t="shared" si="13"/>
        <v>f</v>
      </c>
      <c r="F399" s="84">
        <v>15.149999999999977</v>
      </c>
      <c r="G399" s="85">
        <v>15.300000000000011</v>
      </c>
      <c r="J399" s="105"/>
      <c r="K399" s="105"/>
    </row>
    <row r="400" spans="2:11" x14ac:dyDescent="0.3">
      <c r="B400" s="95">
        <v>43040</v>
      </c>
      <c r="C400" s="96">
        <v>0.60555555555555551</v>
      </c>
      <c r="D400" s="83">
        <f t="shared" si="14"/>
        <v>394</v>
      </c>
      <c r="E400" s="146" t="str">
        <f t="shared" si="13"/>
        <v>f</v>
      </c>
      <c r="F400" s="84">
        <v>15.120000000000005</v>
      </c>
      <c r="G400" s="85">
        <v>15.279999999999973</v>
      </c>
      <c r="J400" s="105"/>
      <c r="K400" s="105"/>
    </row>
    <row r="401" spans="2:11" x14ac:dyDescent="0.3">
      <c r="B401" s="95">
        <v>43040</v>
      </c>
      <c r="C401" s="96">
        <v>0.60625000000000007</v>
      </c>
      <c r="D401" s="83">
        <f t="shared" si="14"/>
        <v>395</v>
      </c>
      <c r="E401" s="146" t="str">
        <f t="shared" si="13"/>
        <v>f</v>
      </c>
      <c r="F401" s="84">
        <v>15.129999999999995</v>
      </c>
      <c r="G401" s="85">
        <v>15.29000000000002</v>
      </c>
      <c r="J401" s="105"/>
      <c r="K401" s="105"/>
    </row>
    <row r="402" spans="2:11" x14ac:dyDescent="0.3">
      <c r="B402" s="95">
        <v>43040</v>
      </c>
      <c r="C402" s="96">
        <v>0.6069444444444444</v>
      </c>
      <c r="D402" s="83">
        <f t="shared" si="14"/>
        <v>396</v>
      </c>
      <c r="E402" s="146" t="str">
        <f t="shared" si="13"/>
        <v>f</v>
      </c>
      <c r="F402" s="84">
        <v>15.120000000000005</v>
      </c>
      <c r="G402" s="85">
        <v>15.279999999999973</v>
      </c>
      <c r="J402" s="105"/>
      <c r="K402" s="105"/>
    </row>
    <row r="403" spans="2:11" x14ac:dyDescent="0.3">
      <c r="B403" s="95">
        <v>43040</v>
      </c>
      <c r="C403" s="96">
        <v>0.60763888888888895</v>
      </c>
      <c r="D403" s="83">
        <f t="shared" si="14"/>
        <v>397</v>
      </c>
      <c r="E403" s="146" t="str">
        <f t="shared" si="13"/>
        <v>f</v>
      </c>
      <c r="F403" s="84">
        <v>15.139999999999986</v>
      </c>
      <c r="G403" s="85">
        <v>15.29000000000002</v>
      </c>
      <c r="J403" s="105"/>
      <c r="K403" s="105"/>
    </row>
    <row r="404" spans="2:11" x14ac:dyDescent="0.3">
      <c r="B404" s="95">
        <v>43040</v>
      </c>
      <c r="C404" s="96">
        <v>0.60833333333333328</v>
      </c>
      <c r="D404" s="83">
        <f t="shared" si="14"/>
        <v>398</v>
      </c>
      <c r="E404" s="146" t="str">
        <f t="shared" si="13"/>
        <v>f</v>
      </c>
      <c r="F404" s="84">
        <v>15.110000000000014</v>
      </c>
      <c r="G404" s="85">
        <v>15.259999999999991</v>
      </c>
      <c r="J404" s="105"/>
      <c r="K404" s="105"/>
    </row>
    <row r="405" spans="2:11" x14ac:dyDescent="0.3">
      <c r="B405" s="95">
        <v>43040</v>
      </c>
      <c r="C405" s="96">
        <v>0.60902777777777783</v>
      </c>
      <c r="D405" s="83">
        <f t="shared" si="14"/>
        <v>399</v>
      </c>
      <c r="E405" s="146" t="str">
        <f t="shared" si="13"/>
        <v>f</v>
      </c>
      <c r="F405" s="84">
        <v>15.120000000000005</v>
      </c>
      <c r="G405" s="85">
        <v>15.279999999999973</v>
      </c>
      <c r="J405" s="105"/>
      <c r="K405" s="105"/>
    </row>
    <row r="406" spans="2:11" x14ac:dyDescent="0.3">
      <c r="B406" s="95">
        <v>43040</v>
      </c>
      <c r="C406" s="96">
        <v>0.60972222222222217</v>
      </c>
      <c r="D406" s="83">
        <f t="shared" si="14"/>
        <v>400</v>
      </c>
      <c r="E406" s="146" t="str">
        <f t="shared" si="13"/>
        <v>f</v>
      </c>
      <c r="F406" s="84">
        <v>15.110000000000014</v>
      </c>
      <c r="G406" s="85">
        <v>15.269999999999982</v>
      </c>
      <c r="J406" s="105"/>
      <c r="K406" s="105"/>
    </row>
    <row r="407" spans="2:11" x14ac:dyDescent="0.3">
      <c r="B407" s="95">
        <v>43040</v>
      </c>
      <c r="C407" s="96">
        <v>0.61041666666666672</v>
      </c>
      <c r="D407" s="83">
        <f t="shared" si="14"/>
        <v>401</v>
      </c>
      <c r="E407" s="146" t="str">
        <f t="shared" si="13"/>
        <v>f</v>
      </c>
      <c r="F407" s="84">
        <v>15.129999999999995</v>
      </c>
      <c r="G407" s="85">
        <v>15.29000000000002</v>
      </c>
      <c r="J407" s="105"/>
      <c r="K407" s="105"/>
    </row>
    <row r="408" spans="2:11" x14ac:dyDescent="0.3">
      <c r="B408" s="95">
        <v>43040</v>
      </c>
      <c r="C408" s="96">
        <v>0.61111111111111105</v>
      </c>
      <c r="D408" s="83">
        <f t="shared" si="14"/>
        <v>402</v>
      </c>
      <c r="E408" s="146" t="str">
        <f t="shared" si="13"/>
        <v>f</v>
      </c>
      <c r="F408" s="84">
        <v>15.139999999999986</v>
      </c>
      <c r="G408" s="85">
        <v>15.29000000000002</v>
      </c>
      <c r="J408" s="105"/>
      <c r="K408" s="105"/>
    </row>
    <row r="409" spans="2:11" x14ac:dyDescent="0.3">
      <c r="B409" s="95">
        <v>43040</v>
      </c>
      <c r="C409" s="96">
        <v>0.6118055555555556</v>
      </c>
      <c r="D409" s="83">
        <f t="shared" si="14"/>
        <v>403</v>
      </c>
      <c r="E409" s="146" t="str">
        <f t="shared" si="13"/>
        <v>f</v>
      </c>
      <c r="F409" s="84">
        <v>15.110000000000014</v>
      </c>
      <c r="G409" s="85">
        <v>15.259999999999991</v>
      </c>
      <c r="J409" s="105"/>
      <c r="K409" s="105"/>
    </row>
    <row r="410" spans="2:11" x14ac:dyDescent="0.3">
      <c r="B410" s="95">
        <v>43040</v>
      </c>
      <c r="C410" s="96">
        <v>0.61249999999999993</v>
      </c>
      <c r="D410" s="83">
        <f t="shared" si="14"/>
        <v>404</v>
      </c>
      <c r="E410" s="146" t="str">
        <f t="shared" si="13"/>
        <v>f</v>
      </c>
      <c r="F410" s="84">
        <v>15.129999999999995</v>
      </c>
      <c r="G410" s="85">
        <v>15.29000000000002</v>
      </c>
      <c r="J410" s="105"/>
      <c r="K410" s="105"/>
    </row>
    <row r="411" spans="2:11" x14ac:dyDescent="0.3">
      <c r="B411" s="95">
        <v>43040</v>
      </c>
      <c r="C411" s="96">
        <v>0.61319444444444449</v>
      </c>
      <c r="D411" s="83">
        <f t="shared" si="14"/>
        <v>405</v>
      </c>
      <c r="E411" s="146" t="str">
        <f t="shared" si="13"/>
        <v>f</v>
      </c>
      <c r="F411" s="84">
        <v>15.110000000000014</v>
      </c>
      <c r="G411" s="85">
        <v>15.269999999999982</v>
      </c>
      <c r="J411" s="105"/>
      <c r="K411" s="105"/>
    </row>
    <row r="412" spans="2:11" x14ac:dyDescent="0.3">
      <c r="B412" s="95">
        <v>43040</v>
      </c>
      <c r="C412" s="96">
        <v>0.61388888888888882</v>
      </c>
      <c r="D412" s="83">
        <f t="shared" si="14"/>
        <v>406</v>
      </c>
      <c r="E412" s="146" t="str">
        <f t="shared" si="13"/>
        <v>f</v>
      </c>
      <c r="F412" s="84">
        <v>15.149999999999977</v>
      </c>
      <c r="G412" s="85">
        <v>15.310000000000002</v>
      </c>
      <c r="J412" s="105"/>
      <c r="K412" s="105"/>
    </row>
    <row r="413" spans="2:11" x14ac:dyDescent="0.3">
      <c r="B413" s="95">
        <v>43040</v>
      </c>
      <c r="C413" s="96">
        <v>0.61458333333333337</v>
      </c>
      <c r="D413" s="83">
        <f t="shared" si="14"/>
        <v>407</v>
      </c>
      <c r="E413" s="146" t="str">
        <f t="shared" si="13"/>
        <v>f</v>
      </c>
      <c r="F413" s="84">
        <v>15.149999999999977</v>
      </c>
      <c r="G413" s="85">
        <v>15.310000000000002</v>
      </c>
      <c r="J413" s="105"/>
      <c r="K413" s="105"/>
    </row>
    <row r="414" spans="2:11" x14ac:dyDescent="0.3">
      <c r="B414" s="95">
        <v>43040</v>
      </c>
      <c r="C414" s="96">
        <v>0.61527777777777781</v>
      </c>
      <c r="D414" s="83">
        <f t="shared" si="14"/>
        <v>408</v>
      </c>
      <c r="E414" s="146" t="str">
        <f t="shared" ref="E414:E443" si="15">E413</f>
        <v>f</v>
      </c>
      <c r="F414" s="84">
        <v>15.139999999999986</v>
      </c>
      <c r="G414" s="85">
        <v>15.300000000000011</v>
      </c>
      <c r="J414" s="105"/>
      <c r="K414" s="105"/>
    </row>
    <row r="415" spans="2:11" x14ac:dyDescent="0.3">
      <c r="B415" s="95">
        <v>43040</v>
      </c>
      <c r="C415" s="96">
        <v>0.61597222222222225</v>
      </c>
      <c r="D415" s="83">
        <f t="shared" si="14"/>
        <v>409</v>
      </c>
      <c r="E415" s="146" t="str">
        <f t="shared" si="15"/>
        <v>f</v>
      </c>
      <c r="F415" s="84">
        <v>15.139999999999986</v>
      </c>
      <c r="G415" s="85">
        <v>15.29000000000002</v>
      </c>
      <c r="J415" s="105"/>
      <c r="K415" s="105"/>
    </row>
    <row r="416" spans="2:11" x14ac:dyDescent="0.3">
      <c r="B416" s="95">
        <v>43040</v>
      </c>
      <c r="C416" s="96">
        <v>0.6166666666666667</v>
      </c>
      <c r="D416" s="83">
        <f t="shared" si="14"/>
        <v>410</v>
      </c>
      <c r="E416" s="146" t="str">
        <f t="shared" si="15"/>
        <v>f</v>
      </c>
      <c r="F416" s="84">
        <v>15.120000000000005</v>
      </c>
      <c r="G416" s="85">
        <v>15.279999999999973</v>
      </c>
      <c r="J416" s="105"/>
      <c r="K416" s="105"/>
    </row>
    <row r="417" spans="2:11" x14ac:dyDescent="0.3">
      <c r="B417" s="95">
        <v>43040</v>
      </c>
      <c r="C417" s="96">
        <v>0.61736111111111114</v>
      </c>
      <c r="D417" s="83">
        <f t="shared" si="14"/>
        <v>411</v>
      </c>
      <c r="E417" s="146" t="str">
        <f t="shared" si="15"/>
        <v>f</v>
      </c>
      <c r="F417" s="84">
        <v>15.129999999999995</v>
      </c>
      <c r="G417" s="85">
        <v>15.279999999999973</v>
      </c>
      <c r="J417" s="105"/>
      <c r="K417" s="105"/>
    </row>
    <row r="418" spans="2:11" x14ac:dyDescent="0.3">
      <c r="B418" s="95">
        <v>43040</v>
      </c>
      <c r="C418" s="96">
        <v>0.61805555555555558</v>
      </c>
      <c r="D418" s="83">
        <f t="shared" si="14"/>
        <v>412</v>
      </c>
      <c r="E418" s="146" t="str">
        <f t="shared" si="15"/>
        <v>f</v>
      </c>
      <c r="F418" s="84">
        <v>15.120000000000005</v>
      </c>
      <c r="G418" s="85">
        <v>15.279999999999973</v>
      </c>
      <c r="J418" s="105"/>
      <c r="K418" s="105"/>
    </row>
    <row r="419" spans="2:11" x14ac:dyDescent="0.3">
      <c r="B419" s="95">
        <v>43040</v>
      </c>
      <c r="C419" s="96">
        <v>0.61875000000000002</v>
      </c>
      <c r="D419" s="83">
        <f t="shared" si="14"/>
        <v>413</v>
      </c>
      <c r="E419" s="146" t="str">
        <f t="shared" si="15"/>
        <v>f</v>
      </c>
      <c r="F419" s="84">
        <v>15.149999999999977</v>
      </c>
      <c r="G419" s="85">
        <v>15.310000000000002</v>
      </c>
      <c r="J419" s="105"/>
      <c r="K419" s="105"/>
    </row>
    <row r="420" spans="2:11" x14ac:dyDescent="0.3">
      <c r="B420" s="95">
        <v>43040</v>
      </c>
      <c r="C420" s="96">
        <v>0.61944444444444446</v>
      </c>
      <c r="D420" s="83">
        <f t="shared" si="14"/>
        <v>414</v>
      </c>
      <c r="E420" s="146" t="str">
        <f t="shared" si="15"/>
        <v>f</v>
      </c>
      <c r="F420" s="84">
        <v>15.129999999999995</v>
      </c>
      <c r="G420" s="85">
        <v>15.279999999999973</v>
      </c>
      <c r="J420" s="105"/>
      <c r="K420" s="105"/>
    </row>
    <row r="421" spans="2:11" x14ac:dyDescent="0.3">
      <c r="B421" s="95">
        <v>43040</v>
      </c>
      <c r="C421" s="96">
        <v>0.62013888888888891</v>
      </c>
      <c r="D421" s="83">
        <f t="shared" si="14"/>
        <v>415</v>
      </c>
      <c r="E421" s="146" t="str">
        <f t="shared" si="15"/>
        <v>f</v>
      </c>
      <c r="F421" s="84">
        <v>15.139999999999986</v>
      </c>
      <c r="G421" s="85">
        <v>15.300000000000011</v>
      </c>
      <c r="J421" s="105"/>
      <c r="K421" s="105"/>
    </row>
    <row r="422" spans="2:11" x14ac:dyDescent="0.3">
      <c r="B422" s="95">
        <v>43040</v>
      </c>
      <c r="C422" s="96">
        <v>0.62083333333333335</v>
      </c>
      <c r="D422" s="83">
        <f t="shared" si="14"/>
        <v>416</v>
      </c>
      <c r="E422" s="146" t="str">
        <f t="shared" si="15"/>
        <v>f</v>
      </c>
      <c r="F422" s="84">
        <v>15.129999999999995</v>
      </c>
      <c r="G422" s="85">
        <v>15.29000000000002</v>
      </c>
      <c r="J422" s="105"/>
      <c r="K422" s="105"/>
    </row>
    <row r="423" spans="2:11" x14ac:dyDescent="0.3">
      <c r="B423" s="95">
        <v>43040</v>
      </c>
      <c r="C423" s="96">
        <v>0.62152777777777779</v>
      </c>
      <c r="D423" s="83">
        <f t="shared" si="14"/>
        <v>417</v>
      </c>
      <c r="E423" s="146" t="str">
        <f t="shared" si="15"/>
        <v>f</v>
      </c>
      <c r="F423" s="84">
        <v>15.139999999999986</v>
      </c>
      <c r="G423" s="85">
        <v>15.300000000000011</v>
      </c>
      <c r="J423" s="105"/>
      <c r="K423" s="105"/>
    </row>
    <row r="424" spans="2:11" x14ac:dyDescent="0.3">
      <c r="B424" s="95">
        <v>43040</v>
      </c>
      <c r="C424" s="96">
        <v>0.62222222222222223</v>
      </c>
      <c r="D424" s="83">
        <f t="shared" si="14"/>
        <v>418</v>
      </c>
      <c r="E424" s="146" t="str">
        <f t="shared" si="15"/>
        <v>f</v>
      </c>
      <c r="F424" s="84">
        <v>15.129999999999995</v>
      </c>
      <c r="G424" s="85">
        <v>15.29000000000002</v>
      </c>
      <c r="J424" s="105"/>
      <c r="K424" s="105"/>
    </row>
    <row r="425" spans="2:11" x14ac:dyDescent="0.3">
      <c r="B425" s="95">
        <v>43040</v>
      </c>
      <c r="C425" s="96">
        <v>0.62291666666666667</v>
      </c>
      <c r="D425" s="83">
        <f t="shared" si="14"/>
        <v>419</v>
      </c>
      <c r="E425" s="146" t="str">
        <f t="shared" si="15"/>
        <v>f</v>
      </c>
      <c r="F425" s="84">
        <v>15.110000000000014</v>
      </c>
      <c r="G425" s="85">
        <v>15.269999999999982</v>
      </c>
      <c r="J425" s="105"/>
      <c r="K425" s="105"/>
    </row>
    <row r="426" spans="2:11" x14ac:dyDescent="0.3">
      <c r="B426" s="95">
        <v>43040</v>
      </c>
      <c r="C426" s="96">
        <v>0.62361111111111112</v>
      </c>
      <c r="D426" s="83">
        <f t="shared" si="14"/>
        <v>420</v>
      </c>
      <c r="E426" s="146" t="str">
        <f t="shared" si="15"/>
        <v>f</v>
      </c>
      <c r="F426" s="84">
        <v>15.129999999999995</v>
      </c>
      <c r="G426" s="85">
        <v>15.279999999999973</v>
      </c>
      <c r="J426" s="105"/>
      <c r="K426" s="105"/>
    </row>
    <row r="427" spans="2:11" x14ac:dyDescent="0.3">
      <c r="B427" s="95">
        <v>43040</v>
      </c>
      <c r="C427" s="96">
        <v>0.62430555555555556</v>
      </c>
      <c r="D427" s="83">
        <f t="shared" si="14"/>
        <v>421</v>
      </c>
      <c r="E427" s="146" t="str">
        <f t="shared" si="15"/>
        <v>f</v>
      </c>
      <c r="F427" s="84">
        <v>15.120000000000005</v>
      </c>
      <c r="G427" s="85">
        <v>15.279999999999973</v>
      </c>
      <c r="J427" s="105"/>
      <c r="K427" s="105"/>
    </row>
    <row r="428" spans="2:11" x14ac:dyDescent="0.3">
      <c r="B428" s="95">
        <v>43040</v>
      </c>
      <c r="C428" s="96">
        <v>0.625</v>
      </c>
      <c r="D428" s="83">
        <f t="shared" si="14"/>
        <v>422</v>
      </c>
      <c r="E428" s="146" t="str">
        <f t="shared" si="15"/>
        <v>f</v>
      </c>
      <c r="F428" s="84">
        <v>15.149999999999977</v>
      </c>
      <c r="G428" s="85">
        <v>15.300000000000011</v>
      </c>
      <c r="J428" s="105"/>
      <c r="K428" s="105"/>
    </row>
    <row r="429" spans="2:11" x14ac:dyDescent="0.3">
      <c r="B429" s="95">
        <v>43040</v>
      </c>
      <c r="C429" s="96">
        <v>0.62569444444444444</v>
      </c>
      <c r="D429" s="83">
        <f t="shared" si="14"/>
        <v>423</v>
      </c>
      <c r="E429" s="146" t="str">
        <f t="shared" si="15"/>
        <v>f</v>
      </c>
      <c r="F429" s="84">
        <v>15.129999999999995</v>
      </c>
      <c r="G429" s="85">
        <v>15.29000000000002</v>
      </c>
      <c r="J429" s="105"/>
      <c r="K429" s="105"/>
    </row>
    <row r="430" spans="2:11" x14ac:dyDescent="0.3">
      <c r="B430" s="95">
        <v>43040</v>
      </c>
      <c r="C430" s="96">
        <v>0.62638888888888888</v>
      </c>
      <c r="D430" s="83">
        <f t="shared" si="14"/>
        <v>424</v>
      </c>
      <c r="E430" s="146" t="str">
        <f t="shared" si="15"/>
        <v>f</v>
      </c>
      <c r="F430" s="84">
        <v>15.129999999999995</v>
      </c>
      <c r="G430" s="85">
        <v>15.279999999999973</v>
      </c>
      <c r="J430" s="105"/>
      <c r="K430" s="105"/>
    </row>
    <row r="431" spans="2:11" x14ac:dyDescent="0.3">
      <c r="B431" s="95">
        <v>43040</v>
      </c>
      <c r="C431" s="96">
        <v>0.62708333333333333</v>
      </c>
      <c r="D431" s="83">
        <f t="shared" si="14"/>
        <v>425</v>
      </c>
      <c r="E431" s="146" t="str">
        <f t="shared" si="15"/>
        <v>f</v>
      </c>
      <c r="F431" s="84">
        <v>15.129999999999995</v>
      </c>
      <c r="G431" s="85">
        <v>15.29000000000002</v>
      </c>
      <c r="J431" s="105"/>
      <c r="K431" s="105"/>
    </row>
    <row r="432" spans="2:11" x14ac:dyDescent="0.3">
      <c r="B432" s="95">
        <v>43040</v>
      </c>
      <c r="C432" s="96">
        <v>0.62777777777777777</v>
      </c>
      <c r="D432" s="83">
        <f t="shared" si="14"/>
        <v>426</v>
      </c>
      <c r="E432" s="146" t="str">
        <f t="shared" si="15"/>
        <v>f</v>
      </c>
      <c r="F432" s="84">
        <v>15.100000000000023</v>
      </c>
      <c r="G432" s="85">
        <v>15.259999999999991</v>
      </c>
      <c r="J432" s="105"/>
      <c r="K432" s="105"/>
    </row>
    <row r="433" spans="2:11" x14ac:dyDescent="0.3">
      <c r="B433" s="95">
        <v>43040</v>
      </c>
      <c r="C433" s="96">
        <v>0.62847222222222221</v>
      </c>
      <c r="D433" s="83">
        <f t="shared" si="14"/>
        <v>427</v>
      </c>
      <c r="E433" s="146" t="str">
        <f t="shared" si="15"/>
        <v>f</v>
      </c>
      <c r="F433" s="84">
        <v>15.129999999999995</v>
      </c>
      <c r="G433" s="85">
        <v>15.29000000000002</v>
      </c>
      <c r="J433" s="105"/>
      <c r="K433" s="105"/>
    </row>
    <row r="434" spans="2:11" x14ac:dyDescent="0.3">
      <c r="B434" s="95">
        <v>43040</v>
      </c>
      <c r="C434" s="96">
        <v>0.62916666666666665</v>
      </c>
      <c r="D434" s="83">
        <f t="shared" si="14"/>
        <v>428</v>
      </c>
      <c r="E434" s="146" t="str">
        <f t="shared" si="15"/>
        <v>f</v>
      </c>
      <c r="F434" s="84">
        <v>15.110000000000014</v>
      </c>
      <c r="G434" s="85">
        <v>15.269999999999982</v>
      </c>
      <c r="J434" s="105"/>
      <c r="K434" s="105"/>
    </row>
    <row r="435" spans="2:11" x14ac:dyDescent="0.3">
      <c r="B435" s="95">
        <v>43040</v>
      </c>
      <c r="C435" s="96">
        <v>0.62986111111111109</v>
      </c>
      <c r="D435" s="83">
        <f t="shared" si="14"/>
        <v>429</v>
      </c>
      <c r="E435" s="146" t="str">
        <f t="shared" si="15"/>
        <v>f</v>
      </c>
      <c r="F435" s="84">
        <v>15.139999999999986</v>
      </c>
      <c r="G435" s="85">
        <v>15.300000000000011</v>
      </c>
      <c r="J435" s="105"/>
      <c r="K435" s="105"/>
    </row>
    <row r="436" spans="2:11" x14ac:dyDescent="0.3">
      <c r="B436" s="95">
        <v>43040</v>
      </c>
      <c r="C436" s="96">
        <v>0.63055555555555554</v>
      </c>
      <c r="D436" s="83">
        <f t="shared" si="14"/>
        <v>430</v>
      </c>
      <c r="E436" s="146" t="str">
        <f t="shared" si="15"/>
        <v>f</v>
      </c>
      <c r="F436" s="84">
        <v>15.129999999999995</v>
      </c>
      <c r="G436" s="85">
        <v>15.29000000000002</v>
      </c>
      <c r="J436" s="105"/>
      <c r="K436" s="105"/>
    </row>
    <row r="437" spans="2:11" x14ac:dyDescent="0.3">
      <c r="B437" s="95">
        <v>43040</v>
      </c>
      <c r="C437" s="96">
        <v>0.63124999999999998</v>
      </c>
      <c r="D437" s="83">
        <f t="shared" si="14"/>
        <v>431</v>
      </c>
      <c r="E437" s="146" t="str">
        <f t="shared" si="15"/>
        <v>f</v>
      </c>
      <c r="F437" s="84">
        <v>15.139999999999986</v>
      </c>
      <c r="G437" s="85">
        <v>15.300000000000011</v>
      </c>
      <c r="J437" s="105"/>
      <c r="K437" s="105"/>
    </row>
    <row r="438" spans="2:11" x14ac:dyDescent="0.3">
      <c r="B438" s="95">
        <v>43040</v>
      </c>
      <c r="C438" s="96">
        <v>0.63194444444444442</v>
      </c>
      <c r="D438" s="83">
        <f t="shared" si="14"/>
        <v>432</v>
      </c>
      <c r="E438" s="146" t="str">
        <f t="shared" si="15"/>
        <v>f</v>
      </c>
      <c r="F438" s="84">
        <v>15.129999999999995</v>
      </c>
      <c r="G438" s="85">
        <v>15.29000000000002</v>
      </c>
      <c r="J438" s="105"/>
      <c r="K438" s="105"/>
    </row>
    <row r="439" spans="2:11" x14ac:dyDescent="0.3">
      <c r="B439" s="95">
        <v>43040</v>
      </c>
      <c r="C439" s="96">
        <v>0.63263888888888886</v>
      </c>
      <c r="D439" s="83">
        <f t="shared" si="14"/>
        <v>433</v>
      </c>
      <c r="E439" s="146" t="str">
        <f t="shared" si="15"/>
        <v>f</v>
      </c>
      <c r="F439" s="84">
        <v>15.139999999999986</v>
      </c>
      <c r="G439" s="85">
        <v>15.29000000000002</v>
      </c>
      <c r="J439" s="105"/>
      <c r="K439" s="105"/>
    </row>
    <row r="440" spans="2:11" x14ac:dyDescent="0.3">
      <c r="B440" s="95">
        <v>43040</v>
      </c>
      <c r="C440" s="96">
        <v>0.6333333333333333</v>
      </c>
      <c r="D440" s="83">
        <f t="shared" si="14"/>
        <v>434</v>
      </c>
      <c r="E440" s="146" t="str">
        <f t="shared" si="15"/>
        <v>f</v>
      </c>
      <c r="F440" s="84">
        <v>15.129999999999995</v>
      </c>
      <c r="G440" s="85">
        <v>15.29000000000002</v>
      </c>
      <c r="J440" s="105"/>
      <c r="K440" s="105"/>
    </row>
    <row r="441" spans="2:11" x14ac:dyDescent="0.3">
      <c r="B441" s="95">
        <v>43040</v>
      </c>
      <c r="C441" s="96">
        <v>0.63402777777777775</v>
      </c>
      <c r="D441" s="83">
        <f t="shared" si="14"/>
        <v>435</v>
      </c>
      <c r="E441" s="146" t="str">
        <f t="shared" si="15"/>
        <v>f</v>
      </c>
      <c r="F441" s="84">
        <v>15.139999999999986</v>
      </c>
      <c r="G441" s="85">
        <v>15.29000000000002</v>
      </c>
      <c r="J441" s="105"/>
      <c r="K441" s="105"/>
    </row>
    <row r="442" spans="2:11" x14ac:dyDescent="0.3">
      <c r="B442" s="95">
        <v>43040</v>
      </c>
      <c r="C442" s="96">
        <v>0.63472222222222219</v>
      </c>
      <c r="D442" s="83">
        <f t="shared" si="14"/>
        <v>436</v>
      </c>
      <c r="E442" s="146" t="str">
        <f t="shared" si="15"/>
        <v>f</v>
      </c>
      <c r="F442" s="84">
        <v>15.149999999999977</v>
      </c>
      <c r="G442" s="85">
        <v>15.310000000000002</v>
      </c>
      <c r="J442" s="105"/>
      <c r="K442" s="105"/>
    </row>
    <row r="443" spans="2:11" ht="15" thickBot="1" x14ac:dyDescent="0.35">
      <c r="B443" s="100">
        <v>43040</v>
      </c>
      <c r="C443" s="101">
        <v>0.63541666666666663</v>
      </c>
      <c r="D443" s="102">
        <f t="shared" si="14"/>
        <v>437</v>
      </c>
      <c r="E443" s="147" t="str">
        <f t="shared" si="15"/>
        <v>f</v>
      </c>
      <c r="F443" s="103">
        <v>15.149999999999977</v>
      </c>
      <c r="G443" s="104">
        <v>15.310000000000002</v>
      </c>
      <c r="J443" s="105"/>
      <c r="K443" s="105"/>
    </row>
    <row r="444" spans="2:11" x14ac:dyDescent="0.3">
      <c r="B444" s="95">
        <v>43038</v>
      </c>
      <c r="C444" s="96">
        <v>0.59513888888888888</v>
      </c>
      <c r="D444" s="83">
        <f t="shared" si="14"/>
        <v>438</v>
      </c>
      <c r="E444" s="146" t="s">
        <v>77</v>
      </c>
      <c r="F444" s="84">
        <v>25.160000000000025</v>
      </c>
      <c r="G444" s="85">
        <v>25.329999999999984</v>
      </c>
      <c r="J444" s="105"/>
      <c r="K444" s="105"/>
    </row>
    <row r="445" spans="2:11" x14ac:dyDescent="0.3">
      <c r="B445" s="95">
        <v>43038</v>
      </c>
      <c r="C445" s="96">
        <v>0.59583333333333333</v>
      </c>
      <c r="D445" s="83">
        <f t="shared" si="14"/>
        <v>439</v>
      </c>
      <c r="E445" s="146" t="str">
        <f>E444</f>
        <v>g</v>
      </c>
      <c r="F445" s="84">
        <v>25.149999999999977</v>
      </c>
      <c r="G445" s="85">
        <v>25.310000000000002</v>
      </c>
      <c r="J445" s="105"/>
      <c r="K445" s="105"/>
    </row>
    <row r="446" spans="2:11" x14ac:dyDescent="0.3">
      <c r="B446" s="95">
        <v>43038</v>
      </c>
      <c r="C446" s="96">
        <v>0.59652777777777777</v>
      </c>
      <c r="D446" s="83">
        <f t="shared" si="14"/>
        <v>440</v>
      </c>
      <c r="E446" s="146" t="str">
        <f t="shared" ref="E446:E469" si="16">E445</f>
        <v>g</v>
      </c>
      <c r="F446" s="84">
        <v>25.139999999999986</v>
      </c>
      <c r="G446" s="85">
        <v>25.310000000000002</v>
      </c>
      <c r="J446" s="105"/>
      <c r="K446" s="105"/>
    </row>
    <row r="447" spans="2:11" x14ac:dyDescent="0.3">
      <c r="B447" s="95">
        <v>43038</v>
      </c>
      <c r="C447" s="96">
        <v>0.59722222222222221</v>
      </c>
      <c r="D447" s="83">
        <f t="shared" si="14"/>
        <v>441</v>
      </c>
      <c r="E447" s="146" t="str">
        <f t="shared" si="16"/>
        <v>g</v>
      </c>
      <c r="F447" s="84">
        <v>25.149999999999977</v>
      </c>
      <c r="G447" s="85">
        <v>25.310000000000002</v>
      </c>
      <c r="J447" s="105"/>
      <c r="K447" s="105"/>
    </row>
    <row r="448" spans="2:11" x14ac:dyDescent="0.3">
      <c r="B448" s="95">
        <v>43038</v>
      </c>
      <c r="C448" s="96">
        <v>0.59791666666666665</v>
      </c>
      <c r="D448" s="83">
        <f t="shared" si="14"/>
        <v>442</v>
      </c>
      <c r="E448" s="146" t="str">
        <f t="shared" si="16"/>
        <v>g</v>
      </c>
      <c r="F448" s="84">
        <v>25.160000000000025</v>
      </c>
      <c r="G448" s="85">
        <v>25.329999999999984</v>
      </c>
      <c r="J448" s="105"/>
      <c r="K448" s="105"/>
    </row>
    <row r="449" spans="2:11" x14ac:dyDescent="0.3">
      <c r="B449" s="95">
        <v>43038</v>
      </c>
      <c r="C449" s="96">
        <v>0.59861111111111109</v>
      </c>
      <c r="D449" s="83">
        <f t="shared" si="14"/>
        <v>443</v>
      </c>
      <c r="E449" s="146" t="str">
        <f t="shared" si="16"/>
        <v>g</v>
      </c>
      <c r="F449" s="84">
        <v>25.160000000000025</v>
      </c>
      <c r="G449" s="85">
        <v>25.319999999999993</v>
      </c>
      <c r="J449" s="105"/>
      <c r="K449" s="105"/>
    </row>
    <row r="450" spans="2:11" x14ac:dyDescent="0.3">
      <c r="B450" s="95">
        <v>43038</v>
      </c>
      <c r="C450" s="96">
        <v>0.59930555555555554</v>
      </c>
      <c r="D450" s="83">
        <f t="shared" si="14"/>
        <v>444</v>
      </c>
      <c r="E450" s="146" t="str">
        <f t="shared" si="16"/>
        <v>g</v>
      </c>
      <c r="F450" s="84">
        <v>25.149999999999977</v>
      </c>
      <c r="G450" s="85">
        <v>25.310000000000002</v>
      </c>
      <c r="J450" s="105"/>
      <c r="K450" s="105"/>
    </row>
    <row r="451" spans="2:11" x14ac:dyDescent="0.3">
      <c r="B451" s="95">
        <v>43038</v>
      </c>
      <c r="C451" s="96">
        <v>0.6</v>
      </c>
      <c r="D451" s="83">
        <f t="shared" si="14"/>
        <v>445</v>
      </c>
      <c r="E451" s="146" t="str">
        <f t="shared" si="16"/>
        <v>g</v>
      </c>
      <c r="F451" s="84">
        <v>25.160000000000025</v>
      </c>
      <c r="G451" s="85">
        <v>25.329999999999984</v>
      </c>
      <c r="J451" s="105"/>
      <c r="K451" s="105"/>
    </row>
    <row r="452" spans="2:11" x14ac:dyDescent="0.3">
      <c r="B452" s="95">
        <v>43038</v>
      </c>
      <c r="C452" s="96">
        <v>0.60069444444444442</v>
      </c>
      <c r="D452" s="83">
        <f t="shared" si="14"/>
        <v>446</v>
      </c>
      <c r="E452" s="146" t="str">
        <f t="shared" si="16"/>
        <v>g</v>
      </c>
      <c r="F452" s="84">
        <v>25.160000000000025</v>
      </c>
      <c r="G452" s="85">
        <v>25.329999999999984</v>
      </c>
      <c r="J452" s="105"/>
      <c r="K452" s="105"/>
    </row>
    <row r="453" spans="2:11" x14ac:dyDescent="0.3">
      <c r="B453" s="95">
        <v>43038</v>
      </c>
      <c r="C453" s="96">
        <v>0.60138888888888886</v>
      </c>
      <c r="D453" s="83">
        <f t="shared" si="14"/>
        <v>447</v>
      </c>
      <c r="E453" s="146" t="str">
        <f t="shared" si="16"/>
        <v>g</v>
      </c>
      <c r="F453" s="84">
        <v>25.149999999999977</v>
      </c>
      <c r="G453" s="85">
        <v>25.310000000000002</v>
      </c>
      <c r="J453" s="105"/>
      <c r="K453" s="105"/>
    </row>
    <row r="454" spans="2:11" x14ac:dyDescent="0.3">
      <c r="B454" s="95">
        <v>43038</v>
      </c>
      <c r="C454" s="96">
        <v>0.6020833333333333</v>
      </c>
      <c r="D454" s="83">
        <f t="shared" si="14"/>
        <v>448</v>
      </c>
      <c r="E454" s="146" t="str">
        <f t="shared" si="16"/>
        <v>g</v>
      </c>
      <c r="F454" s="84">
        <v>25.149999999999977</v>
      </c>
      <c r="G454" s="85">
        <v>25.319999999999993</v>
      </c>
      <c r="J454" s="105"/>
      <c r="K454" s="105"/>
    </row>
    <row r="455" spans="2:11" x14ac:dyDescent="0.3">
      <c r="B455" s="95">
        <v>43038</v>
      </c>
      <c r="C455" s="96">
        <v>0.60277777777777775</v>
      </c>
      <c r="D455" s="83">
        <f t="shared" si="14"/>
        <v>449</v>
      </c>
      <c r="E455" s="146" t="str">
        <f t="shared" si="16"/>
        <v>g</v>
      </c>
      <c r="F455" s="84">
        <v>25.149999999999977</v>
      </c>
      <c r="G455" s="85">
        <v>25.310000000000002</v>
      </c>
      <c r="J455" s="105"/>
      <c r="K455" s="105"/>
    </row>
    <row r="456" spans="2:11" x14ac:dyDescent="0.3">
      <c r="B456" s="95">
        <v>43038</v>
      </c>
      <c r="C456" s="96">
        <v>0.60347222222222219</v>
      </c>
      <c r="D456" s="83">
        <f t="shared" si="14"/>
        <v>450</v>
      </c>
      <c r="E456" s="146" t="str">
        <f t="shared" si="16"/>
        <v>g</v>
      </c>
      <c r="F456" s="84">
        <v>25.149999999999977</v>
      </c>
      <c r="G456" s="85">
        <v>25.319999999999993</v>
      </c>
      <c r="J456" s="105"/>
      <c r="K456" s="105"/>
    </row>
    <row r="457" spans="2:11" x14ac:dyDescent="0.3">
      <c r="B457" s="95">
        <v>43038</v>
      </c>
      <c r="C457" s="96">
        <v>0.60416666666666663</v>
      </c>
      <c r="D457" s="83">
        <f t="shared" ref="D457:D520" si="17">D456+1</f>
        <v>451</v>
      </c>
      <c r="E457" s="146" t="str">
        <f t="shared" si="16"/>
        <v>g</v>
      </c>
      <c r="F457" s="84">
        <v>25.139999999999986</v>
      </c>
      <c r="G457" s="85">
        <v>25.300000000000011</v>
      </c>
      <c r="J457" s="105"/>
      <c r="K457" s="105"/>
    </row>
    <row r="458" spans="2:11" x14ac:dyDescent="0.3">
      <c r="B458" s="95">
        <v>43038</v>
      </c>
      <c r="C458" s="96">
        <v>0.60486111111111118</v>
      </c>
      <c r="D458" s="83">
        <f t="shared" si="17"/>
        <v>452</v>
      </c>
      <c r="E458" s="146" t="str">
        <f t="shared" si="16"/>
        <v>g</v>
      </c>
      <c r="F458" s="84">
        <v>25.160000000000025</v>
      </c>
      <c r="G458" s="85">
        <v>25.319999999999993</v>
      </c>
      <c r="J458" s="105"/>
      <c r="K458" s="105"/>
    </row>
    <row r="459" spans="2:11" x14ac:dyDescent="0.3">
      <c r="B459" s="95">
        <v>43038</v>
      </c>
      <c r="C459" s="96">
        <v>0.60555555555555551</v>
      </c>
      <c r="D459" s="83">
        <f t="shared" si="17"/>
        <v>453</v>
      </c>
      <c r="E459" s="146" t="str">
        <f t="shared" si="16"/>
        <v>g</v>
      </c>
      <c r="F459" s="84">
        <v>25.139999999999986</v>
      </c>
      <c r="G459" s="85">
        <v>25.310000000000002</v>
      </c>
      <c r="J459" s="105"/>
      <c r="K459" s="105"/>
    </row>
    <row r="460" spans="2:11" x14ac:dyDescent="0.3">
      <c r="B460" s="95">
        <v>43038</v>
      </c>
      <c r="C460" s="96">
        <v>0.60625000000000007</v>
      </c>
      <c r="D460" s="83">
        <f t="shared" si="17"/>
        <v>454</v>
      </c>
      <c r="E460" s="146" t="str">
        <f t="shared" si="16"/>
        <v>g</v>
      </c>
      <c r="F460" s="84">
        <v>25.149999999999977</v>
      </c>
      <c r="G460" s="85">
        <v>25.319999999999993</v>
      </c>
      <c r="J460" s="105"/>
      <c r="K460" s="105"/>
    </row>
    <row r="461" spans="2:11" x14ac:dyDescent="0.3">
      <c r="B461" s="95">
        <v>43038</v>
      </c>
      <c r="C461" s="96">
        <v>0.6069444444444444</v>
      </c>
      <c r="D461" s="83">
        <f t="shared" si="17"/>
        <v>455</v>
      </c>
      <c r="E461" s="146" t="str">
        <f t="shared" si="16"/>
        <v>g</v>
      </c>
      <c r="F461" s="84">
        <v>25.160000000000025</v>
      </c>
      <c r="G461" s="85">
        <v>25.329999999999984</v>
      </c>
      <c r="J461" s="105"/>
      <c r="K461" s="105"/>
    </row>
    <row r="462" spans="2:11" x14ac:dyDescent="0.3">
      <c r="B462" s="95">
        <v>43038</v>
      </c>
      <c r="C462" s="96">
        <v>0.60763888888888895</v>
      </c>
      <c r="D462" s="83">
        <f t="shared" si="17"/>
        <v>456</v>
      </c>
      <c r="E462" s="146" t="str">
        <f t="shared" si="16"/>
        <v>g</v>
      </c>
      <c r="F462" s="84">
        <v>25.160000000000025</v>
      </c>
      <c r="G462" s="85">
        <v>25.319999999999993</v>
      </c>
      <c r="J462" s="105"/>
      <c r="K462" s="105"/>
    </row>
    <row r="463" spans="2:11" x14ac:dyDescent="0.3">
      <c r="B463" s="95">
        <v>43038</v>
      </c>
      <c r="C463" s="96">
        <v>0.60833333333333328</v>
      </c>
      <c r="D463" s="83">
        <f t="shared" si="17"/>
        <v>457</v>
      </c>
      <c r="E463" s="146" t="str">
        <f t="shared" si="16"/>
        <v>g</v>
      </c>
      <c r="F463" s="84">
        <v>25.139999999999986</v>
      </c>
      <c r="G463" s="85">
        <v>25.310000000000002</v>
      </c>
      <c r="J463" s="105"/>
      <c r="K463" s="105"/>
    </row>
    <row r="464" spans="2:11" x14ac:dyDescent="0.3">
      <c r="B464" s="95">
        <v>43038</v>
      </c>
      <c r="C464" s="96">
        <v>0.60902777777777783</v>
      </c>
      <c r="D464" s="83">
        <f t="shared" si="17"/>
        <v>458</v>
      </c>
      <c r="E464" s="146" t="str">
        <f t="shared" si="16"/>
        <v>g</v>
      </c>
      <c r="F464" s="84">
        <v>25.160000000000025</v>
      </c>
      <c r="G464" s="85">
        <v>25.319999999999993</v>
      </c>
      <c r="J464" s="105"/>
      <c r="K464" s="105"/>
    </row>
    <row r="465" spans="2:11" x14ac:dyDescent="0.3">
      <c r="B465" s="95">
        <v>43038</v>
      </c>
      <c r="C465" s="96">
        <v>0.60972222222222217</v>
      </c>
      <c r="D465" s="83">
        <f t="shared" si="17"/>
        <v>459</v>
      </c>
      <c r="E465" s="146" t="str">
        <f t="shared" si="16"/>
        <v>g</v>
      </c>
      <c r="F465" s="84">
        <v>25.149999999999977</v>
      </c>
      <c r="G465" s="85">
        <v>25.319999999999993</v>
      </c>
      <c r="J465" s="105"/>
      <c r="K465" s="105"/>
    </row>
    <row r="466" spans="2:11" x14ac:dyDescent="0.3">
      <c r="B466" s="95">
        <v>43038</v>
      </c>
      <c r="C466" s="96">
        <v>0.61041666666666672</v>
      </c>
      <c r="D466" s="83">
        <f t="shared" si="17"/>
        <v>460</v>
      </c>
      <c r="E466" s="146" t="str">
        <f t="shared" si="16"/>
        <v>g</v>
      </c>
      <c r="F466" s="84">
        <v>25.160000000000025</v>
      </c>
      <c r="G466" s="85">
        <v>25.329999999999984</v>
      </c>
      <c r="J466" s="105"/>
      <c r="K466" s="105"/>
    </row>
    <row r="467" spans="2:11" x14ac:dyDescent="0.3">
      <c r="B467" s="95">
        <v>43038</v>
      </c>
      <c r="C467" s="96">
        <v>0.61111111111111105</v>
      </c>
      <c r="D467" s="83">
        <f t="shared" si="17"/>
        <v>461</v>
      </c>
      <c r="E467" s="146" t="str">
        <f t="shared" si="16"/>
        <v>g</v>
      </c>
      <c r="F467" s="84">
        <v>25.149999999999977</v>
      </c>
      <c r="G467" s="85">
        <v>25.310000000000002</v>
      </c>
      <c r="J467" s="105"/>
      <c r="K467" s="105"/>
    </row>
    <row r="468" spans="2:11" x14ac:dyDescent="0.3">
      <c r="B468" s="95">
        <v>43038</v>
      </c>
      <c r="C468" s="96">
        <v>0.6118055555555556</v>
      </c>
      <c r="D468" s="83">
        <f t="shared" si="17"/>
        <v>462</v>
      </c>
      <c r="E468" s="146" t="str">
        <f t="shared" si="16"/>
        <v>g</v>
      </c>
      <c r="F468" s="84">
        <v>25.160000000000025</v>
      </c>
      <c r="G468" s="85">
        <v>25.319999999999993</v>
      </c>
      <c r="J468" s="105"/>
      <c r="K468" s="105"/>
    </row>
    <row r="469" spans="2:11" ht="15" thickBot="1" x14ac:dyDescent="0.35">
      <c r="B469" s="100">
        <v>43038</v>
      </c>
      <c r="C469" s="101">
        <v>0.61249999999999993</v>
      </c>
      <c r="D469" s="102">
        <f t="shared" si="17"/>
        <v>463</v>
      </c>
      <c r="E469" s="147" t="str">
        <f t="shared" si="16"/>
        <v>g</v>
      </c>
      <c r="F469" s="103">
        <v>25.170000000000016</v>
      </c>
      <c r="G469" s="104">
        <v>25.329999999999984</v>
      </c>
      <c r="J469" s="105"/>
      <c r="K469" s="105"/>
    </row>
    <row r="470" spans="2:11" x14ac:dyDescent="0.3">
      <c r="B470" s="95">
        <v>43039</v>
      </c>
      <c r="C470" s="96">
        <v>0.42638888888888887</v>
      </c>
      <c r="D470" s="83">
        <f t="shared" si="17"/>
        <v>464</v>
      </c>
      <c r="E470" s="146" t="s">
        <v>78</v>
      </c>
      <c r="F470" s="84">
        <v>39.629999999999995</v>
      </c>
      <c r="G470" s="85">
        <v>39.779999999999973</v>
      </c>
      <c r="J470" s="105"/>
      <c r="K470" s="105"/>
    </row>
    <row r="471" spans="2:11" x14ac:dyDescent="0.3">
      <c r="B471" s="95">
        <v>43039</v>
      </c>
      <c r="C471" s="96">
        <v>0.42708333333333331</v>
      </c>
      <c r="D471" s="83">
        <f t="shared" si="17"/>
        <v>465</v>
      </c>
      <c r="E471" s="146" t="str">
        <f>E470</f>
        <v>h</v>
      </c>
      <c r="F471" s="84">
        <v>39.649999999999977</v>
      </c>
      <c r="G471" s="85">
        <v>39.81</v>
      </c>
      <c r="J471" s="105"/>
      <c r="K471" s="105"/>
    </row>
    <row r="472" spans="2:11" x14ac:dyDescent="0.3">
      <c r="B472" s="95">
        <v>43039</v>
      </c>
      <c r="C472" s="96">
        <v>0.42777777777777781</v>
      </c>
      <c r="D472" s="83">
        <f t="shared" si="17"/>
        <v>466</v>
      </c>
      <c r="E472" s="146" t="str">
        <f t="shared" ref="E472:E535" si="18">E471</f>
        <v>h</v>
      </c>
      <c r="F472" s="84">
        <v>39.639999999999986</v>
      </c>
      <c r="G472" s="85">
        <v>39.800000000000011</v>
      </c>
      <c r="J472" s="105"/>
      <c r="K472" s="105"/>
    </row>
    <row r="473" spans="2:11" x14ac:dyDescent="0.3">
      <c r="B473" s="95">
        <v>43039</v>
      </c>
      <c r="C473" s="96">
        <v>0.4284722222222222</v>
      </c>
      <c r="D473" s="83">
        <f t="shared" si="17"/>
        <v>467</v>
      </c>
      <c r="E473" s="146" t="str">
        <f t="shared" si="18"/>
        <v>h</v>
      </c>
      <c r="F473" s="84">
        <v>39.610000000000014</v>
      </c>
      <c r="G473" s="85">
        <v>39.769999999999982</v>
      </c>
      <c r="J473" s="105"/>
      <c r="K473" s="105"/>
    </row>
    <row r="474" spans="2:11" x14ac:dyDescent="0.3">
      <c r="B474" s="95">
        <v>43039</v>
      </c>
      <c r="C474" s="96">
        <v>0.4291666666666667</v>
      </c>
      <c r="D474" s="83">
        <f t="shared" si="17"/>
        <v>468</v>
      </c>
      <c r="E474" s="146" t="str">
        <f t="shared" si="18"/>
        <v>h</v>
      </c>
      <c r="F474" s="84">
        <v>39.620000000000005</v>
      </c>
      <c r="G474" s="85">
        <v>39.779999999999973</v>
      </c>
      <c r="J474" s="105"/>
      <c r="K474" s="105"/>
    </row>
    <row r="475" spans="2:11" x14ac:dyDescent="0.3">
      <c r="B475" s="95">
        <v>43039</v>
      </c>
      <c r="C475" s="96">
        <v>0.42986111111111108</v>
      </c>
      <c r="D475" s="83">
        <f t="shared" si="17"/>
        <v>469</v>
      </c>
      <c r="E475" s="146" t="str">
        <f t="shared" si="18"/>
        <v>h</v>
      </c>
      <c r="F475" s="84">
        <v>39.659999999999968</v>
      </c>
      <c r="G475" s="85">
        <v>39.819999999999993</v>
      </c>
      <c r="J475" s="105"/>
      <c r="K475" s="105"/>
    </row>
    <row r="476" spans="2:11" x14ac:dyDescent="0.3">
      <c r="B476" s="95">
        <v>43039</v>
      </c>
      <c r="C476" s="96">
        <v>0.43055555555555558</v>
      </c>
      <c r="D476" s="83">
        <f t="shared" si="17"/>
        <v>470</v>
      </c>
      <c r="E476" s="146" t="str">
        <f t="shared" si="18"/>
        <v>h</v>
      </c>
      <c r="F476" s="84">
        <v>39.670000000000016</v>
      </c>
      <c r="G476" s="85">
        <v>39.819999999999993</v>
      </c>
      <c r="J476" s="105"/>
      <c r="K476" s="105"/>
    </row>
    <row r="477" spans="2:11" x14ac:dyDescent="0.3">
      <c r="B477" s="95">
        <v>43039</v>
      </c>
      <c r="C477" s="96">
        <v>0.43124999999999997</v>
      </c>
      <c r="D477" s="83">
        <f t="shared" si="17"/>
        <v>471</v>
      </c>
      <c r="E477" s="146" t="str">
        <f t="shared" si="18"/>
        <v>h</v>
      </c>
      <c r="F477" s="84">
        <v>39.659999999999968</v>
      </c>
      <c r="G477" s="85">
        <v>39.81</v>
      </c>
      <c r="J477" s="105"/>
      <c r="K477" s="105"/>
    </row>
    <row r="478" spans="2:11" x14ac:dyDescent="0.3">
      <c r="B478" s="95">
        <v>43039</v>
      </c>
      <c r="C478" s="96">
        <v>0.43194444444444446</v>
      </c>
      <c r="D478" s="83">
        <f t="shared" si="17"/>
        <v>472</v>
      </c>
      <c r="E478" s="146" t="str">
        <f t="shared" si="18"/>
        <v>h</v>
      </c>
      <c r="F478" s="84">
        <v>39.620000000000005</v>
      </c>
      <c r="G478" s="85">
        <v>39.769999999999982</v>
      </c>
      <c r="J478" s="105"/>
      <c r="K478" s="105"/>
    </row>
    <row r="479" spans="2:11" x14ac:dyDescent="0.3">
      <c r="B479" s="95">
        <v>43039</v>
      </c>
      <c r="C479" s="96">
        <v>0.43263888888888885</v>
      </c>
      <c r="D479" s="83">
        <f t="shared" si="17"/>
        <v>473</v>
      </c>
      <c r="E479" s="146" t="str">
        <f t="shared" si="18"/>
        <v>h</v>
      </c>
      <c r="F479" s="84">
        <v>39.620000000000005</v>
      </c>
      <c r="G479" s="85">
        <v>39.769999999999982</v>
      </c>
      <c r="J479" s="105"/>
      <c r="K479" s="105"/>
    </row>
    <row r="480" spans="2:11" x14ac:dyDescent="0.3">
      <c r="B480" s="95">
        <v>43039</v>
      </c>
      <c r="C480" s="96">
        <v>0.43333333333333335</v>
      </c>
      <c r="D480" s="83">
        <f t="shared" si="17"/>
        <v>474</v>
      </c>
      <c r="E480" s="146" t="str">
        <f t="shared" si="18"/>
        <v>h</v>
      </c>
      <c r="F480" s="84">
        <v>39.610000000000014</v>
      </c>
      <c r="G480" s="85">
        <v>39.769999999999982</v>
      </c>
      <c r="J480" s="105"/>
      <c r="K480" s="105"/>
    </row>
    <row r="481" spans="2:11" x14ac:dyDescent="0.3">
      <c r="B481" s="95">
        <v>43039</v>
      </c>
      <c r="C481" s="96">
        <v>0.43402777777777773</v>
      </c>
      <c r="D481" s="83">
        <f t="shared" si="17"/>
        <v>475</v>
      </c>
      <c r="E481" s="146" t="str">
        <f t="shared" si="18"/>
        <v>h</v>
      </c>
      <c r="F481" s="84">
        <v>39.629999999999995</v>
      </c>
      <c r="G481" s="85">
        <v>39.79000000000002</v>
      </c>
      <c r="J481" s="105"/>
      <c r="K481" s="105"/>
    </row>
    <row r="482" spans="2:11" x14ac:dyDescent="0.3">
      <c r="B482" s="95">
        <v>43039</v>
      </c>
      <c r="C482" s="96">
        <v>0.43472222222222223</v>
      </c>
      <c r="D482" s="83">
        <f t="shared" si="17"/>
        <v>476</v>
      </c>
      <c r="E482" s="146" t="str">
        <f t="shared" si="18"/>
        <v>h</v>
      </c>
      <c r="F482" s="84">
        <v>39.670000000000016</v>
      </c>
      <c r="G482" s="85">
        <v>39.829999999999984</v>
      </c>
      <c r="J482" s="105"/>
      <c r="K482" s="105"/>
    </row>
    <row r="483" spans="2:11" x14ac:dyDescent="0.3">
      <c r="B483" s="95">
        <v>43039</v>
      </c>
      <c r="C483" s="96">
        <v>0.43541666666666662</v>
      </c>
      <c r="D483" s="83">
        <f t="shared" si="17"/>
        <v>477</v>
      </c>
      <c r="E483" s="146" t="str">
        <f t="shared" si="18"/>
        <v>h</v>
      </c>
      <c r="F483" s="84">
        <v>39.659999999999968</v>
      </c>
      <c r="G483" s="85">
        <v>39.819999999999993</v>
      </c>
      <c r="J483" s="105"/>
      <c r="K483" s="105"/>
    </row>
    <row r="484" spans="2:11" x14ac:dyDescent="0.3">
      <c r="B484" s="95">
        <v>43039</v>
      </c>
      <c r="C484" s="96">
        <v>0.43611111111111112</v>
      </c>
      <c r="D484" s="83">
        <f t="shared" si="17"/>
        <v>478</v>
      </c>
      <c r="E484" s="146" t="str">
        <f t="shared" si="18"/>
        <v>h</v>
      </c>
      <c r="F484" s="84">
        <v>39.639999999999986</v>
      </c>
      <c r="G484" s="85">
        <v>39.800000000000011</v>
      </c>
      <c r="J484" s="105"/>
      <c r="K484" s="105"/>
    </row>
    <row r="485" spans="2:11" x14ac:dyDescent="0.3">
      <c r="B485" s="95">
        <v>43039</v>
      </c>
      <c r="C485" s="96">
        <v>0.4368055555555555</v>
      </c>
      <c r="D485" s="83">
        <f t="shared" si="17"/>
        <v>479</v>
      </c>
      <c r="E485" s="146" t="str">
        <f t="shared" si="18"/>
        <v>h</v>
      </c>
      <c r="F485" s="84">
        <v>39.649999999999977</v>
      </c>
      <c r="G485" s="85">
        <v>39.81</v>
      </c>
      <c r="J485" s="105"/>
      <c r="K485" s="105"/>
    </row>
    <row r="486" spans="2:11" x14ac:dyDescent="0.3">
      <c r="B486" s="95">
        <v>43039</v>
      </c>
      <c r="C486" s="96">
        <v>0.4375</v>
      </c>
      <c r="D486" s="83">
        <f t="shared" si="17"/>
        <v>480</v>
      </c>
      <c r="E486" s="146" t="str">
        <f t="shared" si="18"/>
        <v>h</v>
      </c>
      <c r="F486" s="84">
        <v>39.659999999999968</v>
      </c>
      <c r="G486" s="85">
        <v>39.819999999999993</v>
      </c>
      <c r="J486" s="105"/>
      <c r="K486" s="105"/>
    </row>
    <row r="487" spans="2:11" x14ac:dyDescent="0.3">
      <c r="B487" s="95">
        <v>43039</v>
      </c>
      <c r="C487" s="96">
        <v>0.4381944444444445</v>
      </c>
      <c r="D487" s="83">
        <f t="shared" si="17"/>
        <v>481</v>
      </c>
      <c r="E487" s="146" t="str">
        <f t="shared" si="18"/>
        <v>h</v>
      </c>
      <c r="F487" s="84">
        <v>39.659999999999968</v>
      </c>
      <c r="G487" s="85">
        <v>39.819999999999993</v>
      </c>
      <c r="J487" s="105"/>
      <c r="K487" s="105"/>
    </row>
    <row r="488" spans="2:11" x14ac:dyDescent="0.3">
      <c r="B488" s="95">
        <v>43039</v>
      </c>
      <c r="C488" s="96">
        <v>0.43888888888888888</v>
      </c>
      <c r="D488" s="83">
        <f t="shared" si="17"/>
        <v>482</v>
      </c>
      <c r="E488" s="146" t="str">
        <f t="shared" si="18"/>
        <v>h</v>
      </c>
      <c r="F488" s="84">
        <v>39.629999999999995</v>
      </c>
      <c r="G488" s="85">
        <v>39.79000000000002</v>
      </c>
      <c r="J488" s="105"/>
      <c r="K488" s="105"/>
    </row>
    <row r="489" spans="2:11" x14ac:dyDescent="0.3">
      <c r="B489" s="95">
        <v>43039</v>
      </c>
      <c r="C489" s="96">
        <v>0.43958333333333338</v>
      </c>
      <c r="D489" s="83">
        <f t="shared" si="17"/>
        <v>483</v>
      </c>
      <c r="E489" s="146" t="str">
        <f t="shared" si="18"/>
        <v>h</v>
      </c>
      <c r="F489" s="84">
        <v>39.629999999999995</v>
      </c>
      <c r="G489" s="85">
        <v>39.779999999999973</v>
      </c>
      <c r="J489" s="105"/>
      <c r="K489" s="105"/>
    </row>
    <row r="490" spans="2:11" x14ac:dyDescent="0.3">
      <c r="B490" s="95">
        <v>43039</v>
      </c>
      <c r="C490" s="96">
        <v>0.44027777777777777</v>
      </c>
      <c r="D490" s="83">
        <f t="shared" si="17"/>
        <v>484</v>
      </c>
      <c r="E490" s="146" t="str">
        <f t="shared" si="18"/>
        <v>h</v>
      </c>
      <c r="F490" s="84">
        <v>39.639999999999986</v>
      </c>
      <c r="G490" s="85">
        <v>39.800000000000011</v>
      </c>
      <c r="J490" s="105"/>
      <c r="K490" s="105"/>
    </row>
    <row r="491" spans="2:11" x14ac:dyDescent="0.3">
      <c r="B491" s="95">
        <v>43039</v>
      </c>
      <c r="C491" s="96">
        <v>0.44097222222222227</v>
      </c>
      <c r="D491" s="83">
        <f t="shared" si="17"/>
        <v>485</v>
      </c>
      <c r="E491" s="146" t="str">
        <f t="shared" si="18"/>
        <v>h</v>
      </c>
      <c r="F491" s="84">
        <v>39.659999999999968</v>
      </c>
      <c r="G491" s="85">
        <v>39.819999999999993</v>
      </c>
      <c r="J491" s="105"/>
      <c r="K491" s="105"/>
    </row>
    <row r="492" spans="2:11" x14ac:dyDescent="0.3">
      <c r="B492" s="95">
        <v>43039</v>
      </c>
      <c r="C492" s="96">
        <v>0.44166666666666665</v>
      </c>
      <c r="D492" s="83">
        <f t="shared" si="17"/>
        <v>486</v>
      </c>
      <c r="E492" s="146" t="str">
        <f t="shared" si="18"/>
        <v>h</v>
      </c>
      <c r="F492" s="84">
        <v>39.659999999999968</v>
      </c>
      <c r="G492" s="85">
        <v>39.819999999999993</v>
      </c>
      <c r="J492" s="105"/>
      <c r="K492" s="105"/>
    </row>
    <row r="493" spans="2:11" x14ac:dyDescent="0.3">
      <c r="B493" s="95">
        <v>43039</v>
      </c>
      <c r="C493" s="96">
        <v>0.44236111111111115</v>
      </c>
      <c r="D493" s="83">
        <f t="shared" si="17"/>
        <v>487</v>
      </c>
      <c r="E493" s="146" t="str">
        <f t="shared" si="18"/>
        <v>h</v>
      </c>
      <c r="F493" s="84">
        <v>39.610000000000014</v>
      </c>
      <c r="G493" s="85">
        <v>39.769999999999982</v>
      </c>
      <c r="J493" s="105"/>
      <c r="K493" s="105"/>
    </row>
    <row r="494" spans="2:11" x14ac:dyDescent="0.3">
      <c r="B494" s="95">
        <v>43039</v>
      </c>
      <c r="C494" s="96">
        <v>0.44305555555555554</v>
      </c>
      <c r="D494" s="83">
        <f t="shared" si="17"/>
        <v>488</v>
      </c>
      <c r="E494" s="146" t="str">
        <f t="shared" si="18"/>
        <v>h</v>
      </c>
      <c r="F494" s="84">
        <v>39.620000000000005</v>
      </c>
      <c r="G494" s="85">
        <v>39.769999999999982</v>
      </c>
      <c r="J494" s="105"/>
      <c r="K494" s="105"/>
    </row>
    <row r="495" spans="2:11" x14ac:dyDescent="0.3">
      <c r="B495" s="95">
        <v>43039</v>
      </c>
      <c r="C495" s="96">
        <v>0.44375000000000003</v>
      </c>
      <c r="D495" s="83">
        <f t="shared" si="17"/>
        <v>489</v>
      </c>
      <c r="E495" s="146" t="str">
        <f t="shared" si="18"/>
        <v>h</v>
      </c>
      <c r="F495" s="84">
        <v>39.649999999999977</v>
      </c>
      <c r="G495" s="85">
        <v>39.81</v>
      </c>
      <c r="J495" s="105"/>
      <c r="K495" s="105"/>
    </row>
    <row r="496" spans="2:11" x14ac:dyDescent="0.3">
      <c r="B496" s="95">
        <v>43039</v>
      </c>
      <c r="C496" s="96">
        <v>0.44444444444444442</v>
      </c>
      <c r="D496" s="83">
        <f t="shared" si="17"/>
        <v>490</v>
      </c>
      <c r="E496" s="146" t="str">
        <f t="shared" si="18"/>
        <v>h</v>
      </c>
      <c r="F496" s="84">
        <v>39.659999999999968</v>
      </c>
      <c r="G496" s="85">
        <v>39.81</v>
      </c>
      <c r="J496" s="105"/>
      <c r="K496" s="105"/>
    </row>
    <row r="497" spans="2:11" x14ac:dyDescent="0.3">
      <c r="B497" s="95">
        <v>43039</v>
      </c>
      <c r="C497" s="96">
        <v>0.44513888888888892</v>
      </c>
      <c r="D497" s="83">
        <f t="shared" si="17"/>
        <v>491</v>
      </c>
      <c r="E497" s="146" t="str">
        <f t="shared" si="18"/>
        <v>h</v>
      </c>
      <c r="F497" s="84">
        <v>39.639999999999986</v>
      </c>
      <c r="G497" s="85">
        <v>39.79000000000002</v>
      </c>
      <c r="J497" s="105"/>
      <c r="K497" s="105"/>
    </row>
    <row r="498" spans="2:11" x14ac:dyDescent="0.3">
      <c r="B498" s="95">
        <v>43039</v>
      </c>
      <c r="C498" s="96">
        <v>0.4458333333333333</v>
      </c>
      <c r="D498" s="83">
        <f t="shared" si="17"/>
        <v>492</v>
      </c>
      <c r="E498" s="146" t="str">
        <f t="shared" si="18"/>
        <v>h</v>
      </c>
      <c r="F498" s="84">
        <v>39.620000000000005</v>
      </c>
      <c r="G498" s="85">
        <v>39.779999999999973</v>
      </c>
      <c r="J498" s="105"/>
      <c r="K498" s="105"/>
    </row>
    <row r="499" spans="2:11" x14ac:dyDescent="0.3">
      <c r="B499" s="95">
        <v>43039</v>
      </c>
      <c r="C499" s="96">
        <v>0.4465277777777778</v>
      </c>
      <c r="D499" s="83">
        <f t="shared" si="17"/>
        <v>493</v>
      </c>
      <c r="E499" s="146" t="str">
        <f t="shared" si="18"/>
        <v>h</v>
      </c>
      <c r="F499" s="84">
        <v>39.649999999999977</v>
      </c>
      <c r="G499" s="85">
        <v>39.81</v>
      </c>
      <c r="J499" s="105"/>
      <c r="K499" s="105"/>
    </row>
    <row r="500" spans="2:11" x14ac:dyDescent="0.3">
      <c r="B500" s="95">
        <v>43039</v>
      </c>
      <c r="C500" s="96">
        <v>0.44722222222222219</v>
      </c>
      <c r="D500" s="83">
        <f t="shared" si="17"/>
        <v>494</v>
      </c>
      <c r="E500" s="146" t="str">
        <f t="shared" si="18"/>
        <v>h</v>
      </c>
      <c r="F500" s="84">
        <v>39.670000000000016</v>
      </c>
      <c r="G500" s="85">
        <v>39.819999999999993</v>
      </c>
      <c r="J500" s="105"/>
      <c r="K500" s="105"/>
    </row>
    <row r="501" spans="2:11" x14ac:dyDescent="0.3">
      <c r="B501" s="95">
        <v>43039</v>
      </c>
      <c r="C501" s="96">
        <v>0.44791666666666669</v>
      </c>
      <c r="D501" s="83">
        <f t="shared" si="17"/>
        <v>495</v>
      </c>
      <c r="E501" s="146" t="str">
        <f t="shared" si="18"/>
        <v>h</v>
      </c>
      <c r="F501" s="84">
        <v>39.639999999999986</v>
      </c>
      <c r="G501" s="85">
        <v>39.800000000000011</v>
      </c>
      <c r="J501" s="105"/>
      <c r="K501" s="105"/>
    </row>
    <row r="502" spans="2:11" x14ac:dyDescent="0.3">
      <c r="B502" s="95">
        <v>43039</v>
      </c>
      <c r="C502" s="96">
        <v>0.44861111111111113</v>
      </c>
      <c r="D502" s="83">
        <f t="shared" si="17"/>
        <v>496</v>
      </c>
      <c r="E502" s="146" t="str">
        <f t="shared" si="18"/>
        <v>h</v>
      </c>
      <c r="F502" s="84">
        <v>39.629999999999995</v>
      </c>
      <c r="G502" s="85">
        <v>39.79000000000002</v>
      </c>
      <c r="J502" s="105"/>
      <c r="K502" s="105"/>
    </row>
    <row r="503" spans="2:11" x14ac:dyDescent="0.3">
      <c r="B503" s="95">
        <v>43039</v>
      </c>
      <c r="C503" s="96">
        <v>0.44930555555555557</v>
      </c>
      <c r="D503" s="83">
        <f t="shared" si="17"/>
        <v>497</v>
      </c>
      <c r="E503" s="146" t="str">
        <f t="shared" si="18"/>
        <v>h</v>
      </c>
      <c r="F503" s="84">
        <v>39.610000000000014</v>
      </c>
      <c r="G503" s="85">
        <v>39.769999999999982</v>
      </c>
      <c r="J503" s="105"/>
      <c r="K503" s="105"/>
    </row>
    <row r="504" spans="2:11" x14ac:dyDescent="0.3">
      <c r="B504" s="95">
        <v>43039</v>
      </c>
      <c r="C504" s="96">
        <v>0.45</v>
      </c>
      <c r="D504" s="83">
        <f t="shared" si="17"/>
        <v>498</v>
      </c>
      <c r="E504" s="146" t="str">
        <f t="shared" si="18"/>
        <v>h</v>
      </c>
      <c r="F504" s="84">
        <v>39.620000000000005</v>
      </c>
      <c r="G504" s="85">
        <v>39.779999999999973</v>
      </c>
      <c r="J504" s="105"/>
      <c r="K504" s="105"/>
    </row>
    <row r="505" spans="2:11" x14ac:dyDescent="0.3">
      <c r="B505" s="95">
        <v>43039</v>
      </c>
      <c r="C505" s="96">
        <v>0.45069444444444445</v>
      </c>
      <c r="D505" s="83">
        <f t="shared" si="17"/>
        <v>499</v>
      </c>
      <c r="E505" s="146" t="str">
        <f t="shared" si="18"/>
        <v>h</v>
      </c>
      <c r="F505" s="84">
        <v>39.670000000000016</v>
      </c>
      <c r="G505" s="85">
        <v>39.829999999999984</v>
      </c>
      <c r="J505" s="105"/>
      <c r="K505" s="105"/>
    </row>
    <row r="506" spans="2:11" x14ac:dyDescent="0.3">
      <c r="B506" s="95">
        <v>43039</v>
      </c>
      <c r="C506" s="96">
        <v>0.4513888888888889</v>
      </c>
      <c r="D506" s="83">
        <f t="shared" si="17"/>
        <v>500</v>
      </c>
      <c r="E506" s="146" t="str">
        <f t="shared" si="18"/>
        <v>h</v>
      </c>
      <c r="F506" s="84">
        <v>39.699999999999989</v>
      </c>
      <c r="G506" s="85">
        <v>39.860000000000014</v>
      </c>
      <c r="J506" s="105"/>
      <c r="K506" s="105"/>
    </row>
    <row r="507" spans="2:11" x14ac:dyDescent="0.3">
      <c r="B507" s="95">
        <v>43039</v>
      </c>
      <c r="C507" s="96">
        <v>0.45208333333333334</v>
      </c>
      <c r="D507" s="83">
        <f t="shared" si="17"/>
        <v>501</v>
      </c>
      <c r="E507" s="146" t="str">
        <f t="shared" si="18"/>
        <v>h</v>
      </c>
      <c r="F507" s="84">
        <v>39.69</v>
      </c>
      <c r="G507" s="85">
        <v>39.850000000000023</v>
      </c>
      <c r="J507" s="105"/>
      <c r="K507" s="105"/>
    </row>
    <row r="508" spans="2:11" x14ac:dyDescent="0.3">
      <c r="B508" s="95">
        <v>43039</v>
      </c>
      <c r="C508" s="96">
        <v>0.45277777777777778</v>
      </c>
      <c r="D508" s="83">
        <f t="shared" si="17"/>
        <v>502</v>
      </c>
      <c r="E508" s="146" t="str">
        <f t="shared" si="18"/>
        <v>h</v>
      </c>
      <c r="F508" s="84">
        <v>39.639999999999986</v>
      </c>
      <c r="G508" s="85">
        <v>39.800000000000011</v>
      </c>
      <c r="J508" s="105"/>
      <c r="K508" s="105"/>
    </row>
    <row r="509" spans="2:11" x14ac:dyDescent="0.3">
      <c r="B509" s="95">
        <v>43039</v>
      </c>
      <c r="C509" s="96">
        <v>0.45347222222222222</v>
      </c>
      <c r="D509" s="83">
        <f t="shared" si="17"/>
        <v>503</v>
      </c>
      <c r="E509" s="146" t="str">
        <f t="shared" si="18"/>
        <v>h</v>
      </c>
      <c r="F509" s="84">
        <v>39.639999999999986</v>
      </c>
      <c r="G509" s="85">
        <v>39.79000000000002</v>
      </c>
      <c r="J509" s="105"/>
      <c r="K509" s="105"/>
    </row>
    <row r="510" spans="2:11" x14ac:dyDescent="0.3">
      <c r="B510" s="95">
        <v>43039</v>
      </c>
      <c r="C510" s="96">
        <v>0.45416666666666666</v>
      </c>
      <c r="D510" s="83">
        <f t="shared" si="17"/>
        <v>504</v>
      </c>
      <c r="E510" s="146" t="str">
        <f t="shared" si="18"/>
        <v>h</v>
      </c>
      <c r="F510" s="84">
        <v>39.639999999999986</v>
      </c>
      <c r="G510" s="85">
        <v>39.79000000000002</v>
      </c>
      <c r="J510" s="105"/>
      <c r="K510" s="105"/>
    </row>
    <row r="511" spans="2:11" x14ac:dyDescent="0.3">
      <c r="B511" s="95">
        <v>43039</v>
      </c>
      <c r="C511" s="96">
        <v>0.4548611111111111</v>
      </c>
      <c r="D511" s="83">
        <f t="shared" si="17"/>
        <v>505</v>
      </c>
      <c r="E511" s="146" t="str">
        <f t="shared" si="18"/>
        <v>h</v>
      </c>
      <c r="F511" s="84">
        <v>39.629999999999995</v>
      </c>
      <c r="G511" s="85">
        <v>39.779999999999973</v>
      </c>
      <c r="J511" s="105"/>
      <c r="K511" s="105"/>
    </row>
    <row r="512" spans="2:11" x14ac:dyDescent="0.3">
      <c r="B512" s="95">
        <v>43039</v>
      </c>
      <c r="C512" s="96">
        <v>0.45555555555555555</v>
      </c>
      <c r="D512" s="83">
        <f t="shared" si="17"/>
        <v>506</v>
      </c>
      <c r="E512" s="146" t="str">
        <f t="shared" si="18"/>
        <v>h</v>
      </c>
      <c r="F512" s="84">
        <v>39.629999999999995</v>
      </c>
      <c r="G512" s="85">
        <v>39.79000000000002</v>
      </c>
      <c r="J512" s="105"/>
      <c r="K512" s="105"/>
    </row>
    <row r="513" spans="2:11" x14ac:dyDescent="0.3">
      <c r="B513" s="95">
        <v>43039</v>
      </c>
      <c r="C513" s="96">
        <v>0.45624999999999999</v>
      </c>
      <c r="D513" s="83">
        <f t="shared" si="17"/>
        <v>507</v>
      </c>
      <c r="E513" s="146" t="str">
        <f t="shared" si="18"/>
        <v>h</v>
      </c>
      <c r="F513" s="84">
        <v>39.659999999999968</v>
      </c>
      <c r="G513" s="85">
        <v>39.81</v>
      </c>
      <c r="J513" s="105"/>
      <c r="K513" s="105"/>
    </row>
    <row r="514" spans="2:11" x14ac:dyDescent="0.3">
      <c r="B514" s="95">
        <v>43039</v>
      </c>
      <c r="C514" s="96">
        <v>0.45694444444444443</v>
      </c>
      <c r="D514" s="83">
        <f t="shared" si="17"/>
        <v>508</v>
      </c>
      <c r="E514" s="146" t="str">
        <f t="shared" si="18"/>
        <v>h</v>
      </c>
      <c r="F514" s="84">
        <v>39.649999999999977</v>
      </c>
      <c r="G514" s="85">
        <v>39.81</v>
      </c>
      <c r="J514" s="105"/>
      <c r="K514" s="105"/>
    </row>
    <row r="515" spans="2:11" x14ac:dyDescent="0.3">
      <c r="B515" s="95">
        <v>43039</v>
      </c>
      <c r="C515" s="96">
        <v>0.45763888888888887</v>
      </c>
      <c r="D515" s="83">
        <f t="shared" si="17"/>
        <v>509</v>
      </c>
      <c r="E515" s="146" t="str">
        <f t="shared" si="18"/>
        <v>h</v>
      </c>
      <c r="F515" s="84">
        <v>39.639999999999986</v>
      </c>
      <c r="G515" s="85">
        <v>39.79000000000002</v>
      </c>
      <c r="J515" s="105"/>
      <c r="K515" s="105"/>
    </row>
    <row r="516" spans="2:11" x14ac:dyDescent="0.3">
      <c r="B516" s="95">
        <v>43039</v>
      </c>
      <c r="C516" s="96">
        <v>0.45833333333333331</v>
      </c>
      <c r="D516" s="83">
        <f t="shared" si="17"/>
        <v>510</v>
      </c>
      <c r="E516" s="146" t="str">
        <f t="shared" si="18"/>
        <v>h</v>
      </c>
      <c r="F516" s="84">
        <v>39.629999999999995</v>
      </c>
      <c r="G516" s="85">
        <v>39.779999999999973</v>
      </c>
      <c r="J516" s="105"/>
      <c r="K516" s="105"/>
    </row>
    <row r="517" spans="2:11" x14ac:dyDescent="0.3">
      <c r="B517" s="95">
        <v>43039</v>
      </c>
      <c r="C517" s="96">
        <v>0.45902777777777781</v>
      </c>
      <c r="D517" s="83">
        <f t="shared" si="17"/>
        <v>511</v>
      </c>
      <c r="E517" s="146" t="str">
        <f t="shared" si="18"/>
        <v>h</v>
      </c>
      <c r="F517" s="84">
        <v>39.620000000000005</v>
      </c>
      <c r="G517" s="85">
        <v>39.779999999999973</v>
      </c>
      <c r="J517" s="105"/>
      <c r="K517" s="105"/>
    </row>
    <row r="518" spans="2:11" x14ac:dyDescent="0.3">
      <c r="B518" s="95">
        <v>43039</v>
      </c>
      <c r="C518" s="96">
        <v>0.4597222222222222</v>
      </c>
      <c r="D518" s="83">
        <f t="shared" si="17"/>
        <v>512</v>
      </c>
      <c r="E518" s="146" t="str">
        <f t="shared" si="18"/>
        <v>h</v>
      </c>
      <c r="F518" s="84">
        <v>39.620000000000005</v>
      </c>
      <c r="G518" s="85">
        <v>39.769999999999982</v>
      </c>
      <c r="J518" s="105"/>
      <c r="K518" s="105"/>
    </row>
    <row r="519" spans="2:11" x14ac:dyDescent="0.3">
      <c r="B519" s="95">
        <v>43039</v>
      </c>
      <c r="C519" s="96">
        <v>0.4604166666666667</v>
      </c>
      <c r="D519" s="83">
        <f t="shared" si="17"/>
        <v>513</v>
      </c>
      <c r="E519" s="146" t="str">
        <f t="shared" si="18"/>
        <v>h</v>
      </c>
      <c r="F519" s="84">
        <v>39.629999999999995</v>
      </c>
      <c r="G519" s="85">
        <v>39.779999999999973</v>
      </c>
      <c r="J519" s="105"/>
      <c r="K519" s="105"/>
    </row>
    <row r="520" spans="2:11" x14ac:dyDescent="0.3">
      <c r="B520" s="95">
        <v>43039</v>
      </c>
      <c r="C520" s="96">
        <v>0.46111111111111108</v>
      </c>
      <c r="D520" s="83">
        <f t="shared" si="17"/>
        <v>514</v>
      </c>
      <c r="E520" s="146" t="str">
        <f t="shared" si="18"/>
        <v>h</v>
      </c>
      <c r="F520" s="84">
        <v>39.670000000000016</v>
      </c>
      <c r="G520" s="85">
        <v>39.819999999999993</v>
      </c>
      <c r="J520" s="105"/>
      <c r="K520" s="105"/>
    </row>
    <row r="521" spans="2:11" x14ac:dyDescent="0.3">
      <c r="B521" s="95">
        <v>43039</v>
      </c>
      <c r="C521" s="96">
        <v>0.46180555555555558</v>
      </c>
      <c r="D521" s="83">
        <f t="shared" ref="D521:D584" si="19">D520+1</f>
        <v>515</v>
      </c>
      <c r="E521" s="146" t="str">
        <f t="shared" si="18"/>
        <v>h</v>
      </c>
      <c r="F521" s="84">
        <v>39.659999999999968</v>
      </c>
      <c r="G521" s="85">
        <v>39.819999999999993</v>
      </c>
      <c r="J521" s="105"/>
      <c r="K521" s="105"/>
    </row>
    <row r="522" spans="2:11" x14ac:dyDescent="0.3">
      <c r="B522" s="95">
        <v>43039</v>
      </c>
      <c r="C522" s="96">
        <v>0.46249999999999997</v>
      </c>
      <c r="D522" s="83">
        <f t="shared" si="19"/>
        <v>516</v>
      </c>
      <c r="E522" s="146" t="str">
        <f t="shared" si="18"/>
        <v>h</v>
      </c>
      <c r="F522" s="84">
        <v>39.629999999999995</v>
      </c>
      <c r="G522" s="85">
        <v>39.79000000000002</v>
      </c>
      <c r="J522" s="105"/>
      <c r="K522" s="105"/>
    </row>
    <row r="523" spans="2:11" x14ac:dyDescent="0.3">
      <c r="B523" s="95">
        <v>43039</v>
      </c>
      <c r="C523" s="96">
        <v>0.46319444444444446</v>
      </c>
      <c r="D523" s="83">
        <f t="shared" si="19"/>
        <v>517</v>
      </c>
      <c r="E523" s="146" t="str">
        <f t="shared" si="18"/>
        <v>h</v>
      </c>
      <c r="F523" s="84">
        <v>39.629999999999995</v>
      </c>
      <c r="G523" s="85">
        <v>39.779999999999973</v>
      </c>
      <c r="J523" s="105"/>
      <c r="K523" s="105"/>
    </row>
    <row r="524" spans="2:11" x14ac:dyDescent="0.3">
      <c r="B524" s="95">
        <v>43039</v>
      </c>
      <c r="C524" s="96">
        <v>0.46388888888888885</v>
      </c>
      <c r="D524" s="83">
        <f t="shared" si="19"/>
        <v>518</v>
      </c>
      <c r="E524" s="146" t="str">
        <f t="shared" si="18"/>
        <v>h</v>
      </c>
      <c r="F524" s="84">
        <v>39.629999999999995</v>
      </c>
      <c r="G524" s="85">
        <v>39.779999999999973</v>
      </c>
      <c r="J524" s="105"/>
      <c r="K524" s="105"/>
    </row>
    <row r="525" spans="2:11" x14ac:dyDescent="0.3">
      <c r="B525" s="95">
        <v>43039</v>
      </c>
      <c r="C525" s="96">
        <v>0.46458333333333335</v>
      </c>
      <c r="D525" s="83">
        <f t="shared" si="19"/>
        <v>519</v>
      </c>
      <c r="E525" s="146" t="str">
        <f t="shared" si="18"/>
        <v>h</v>
      </c>
      <c r="F525" s="84">
        <v>39.629999999999995</v>
      </c>
      <c r="G525" s="85">
        <v>39.779999999999973</v>
      </c>
      <c r="J525" s="105"/>
      <c r="K525" s="105"/>
    </row>
    <row r="526" spans="2:11" x14ac:dyDescent="0.3">
      <c r="B526" s="95">
        <v>43039</v>
      </c>
      <c r="C526" s="96">
        <v>0.46527777777777773</v>
      </c>
      <c r="D526" s="83">
        <f t="shared" si="19"/>
        <v>520</v>
      </c>
      <c r="E526" s="146" t="str">
        <f t="shared" si="18"/>
        <v>h</v>
      </c>
      <c r="F526" s="84">
        <v>39.620000000000005</v>
      </c>
      <c r="G526" s="85">
        <v>39.779999999999973</v>
      </c>
      <c r="J526" s="105"/>
      <c r="K526" s="105"/>
    </row>
    <row r="527" spans="2:11" x14ac:dyDescent="0.3">
      <c r="B527" s="95">
        <v>43039</v>
      </c>
      <c r="C527" s="96">
        <v>0.46597222222222223</v>
      </c>
      <c r="D527" s="83">
        <f t="shared" si="19"/>
        <v>521</v>
      </c>
      <c r="E527" s="146" t="str">
        <f t="shared" si="18"/>
        <v>h</v>
      </c>
      <c r="F527" s="84">
        <v>39.629999999999995</v>
      </c>
      <c r="G527" s="85">
        <v>39.79000000000002</v>
      </c>
      <c r="J527" s="105"/>
      <c r="K527" s="105"/>
    </row>
    <row r="528" spans="2:11" x14ac:dyDescent="0.3">
      <c r="B528" s="95">
        <v>43039</v>
      </c>
      <c r="C528" s="96">
        <v>0.46666666666666662</v>
      </c>
      <c r="D528" s="83">
        <f t="shared" si="19"/>
        <v>522</v>
      </c>
      <c r="E528" s="146" t="str">
        <f t="shared" si="18"/>
        <v>h</v>
      </c>
      <c r="F528" s="84">
        <v>39.629999999999995</v>
      </c>
      <c r="G528" s="85">
        <v>39.79000000000002</v>
      </c>
      <c r="J528" s="105"/>
      <c r="K528" s="105"/>
    </row>
    <row r="529" spans="2:11" x14ac:dyDescent="0.3">
      <c r="B529" s="95">
        <v>43039</v>
      </c>
      <c r="C529" s="96">
        <v>0.46736111111111112</v>
      </c>
      <c r="D529" s="83">
        <f t="shared" si="19"/>
        <v>523</v>
      </c>
      <c r="E529" s="146" t="str">
        <f t="shared" si="18"/>
        <v>h</v>
      </c>
      <c r="F529" s="84">
        <v>39.610000000000014</v>
      </c>
      <c r="G529" s="85">
        <v>39.769999999999982</v>
      </c>
      <c r="J529" s="105"/>
      <c r="K529" s="105"/>
    </row>
    <row r="530" spans="2:11" x14ac:dyDescent="0.3">
      <c r="B530" s="95">
        <v>43039</v>
      </c>
      <c r="C530" s="96">
        <v>0.4680555555555555</v>
      </c>
      <c r="D530" s="83">
        <f t="shared" si="19"/>
        <v>524</v>
      </c>
      <c r="E530" s="146" t="str">
        <f t="shared" si="18"/>
        <v>h</v>
      </c>
      <c r="F530" s="84">
        <v>39.620000000000005</v>
      </c>
      <c r="G530" s="85">
        <v>39.779999999999973</v>
      </c>
      <c r="J530" s="105"/>
      <c r="K530" s="105"/>
    </row>
    <row r="531" spans="2:11" x14ac:dyDescent="0.3">
      <c r="B531" s="95">
        <v>43039</v>
      </c>
      <c r="C531" s="96">
        <v>0.46875</v>
      </c>
      <c r="D531" s="83">
        <f t="shared" si="19"/>
        <v>525</v>
      </c>
      <c r="E531" s="146" t="str">
        <f t="shared" si="18"/>
        <v>h</v>
      </c>
      <c r="F531" s="84">
        <v>39.620000000000005</v>
      </c>
      <c r="G531" s="85">
        <v>39.769999999999982</v>
      </c>
      <c r="J531" s="105"/>
      <c r="K531" s="105"/>
    </row>
    <row r="532" spans="2:11" x14ac:dyDescent="0.3">
      <c r="B532" s="95">
        <v>43039</v>
      </c>
      <c r="C532" s="96">
        <v>0.4694444444444445</v>
      </c>
      <c r="D532" s="83">
        <f t="shared" si="19"/>
        <v>526</v>
      </c>
      <c r="E532" s="146" t="str">
        <f t="shared" si="18"/>
        <v>h</v>
      </c>
      <c r="F532" s="84">
        <v>39.629999999999995</v>
      </c>
      <c r="G532" s="85">
        <v>39.79000000000002</v>
      </c>
      <c r="J532" s="105"/>
      <c r="K532" s="105"/>
    </row>
    <row r="533" spans="2:11" x14ac:dyDescent="0.3">
      <c r="B533" s="95">
        <v>43039</v>
      </c>
      <c r="C533" s="96">
        <v>0.47013888888888888</v>
      </c>
      <c r="D533" s="83">
        <f t="shared" si="19"/>
        <v>527</v>
      </c>
      <c r="E533" s="146" t="str">
        <f t="shared" si="18"/>
        <v>h</v>
      </c>
      <c r="F533" s="84">
        <v>39.639999999999986</v>
      </c>
      <c r="G533" s="85">
        <v>39.800000000000011</v>
      </c>
      <c r="J533" s="105"/>
      <c r="K533" s="105"/>
    </row>
    <row r="534" spans="2:11" x14ac:dyDescent="0.3">
      <c r="B534" s="95">
        <v>43039</v>
      </c>
      <c r="C534" s="96">
        <v>0.47083333333333338</v>
      </c>
      <c r="D534" s="83">
        <f t="shared" si="19"/>
        <v>528</v>
      </c>
      <c r="E534" s="146" t="str">
        <f t="shared" si="18"/>
        <v>h</v>
      </c>
      <c r="F534" s="84">
        <v>39.629999999999995</v>
      </c>
      <c r="G534" s="85">
        <v>39.800000000000011</v>
      </c>
      <c r="J534" s="105"/>
      <c r="K534" s="105"/>
    </row>
    <row r="535" spans="2:11" x14ac:dyDescent="0.3">
      <c r="B535" s="95">
        <v>43039</v>
      </c>
      <c r="C535" s="96">
        <v>0.47152777777777777</v>
      </c>
      <c r="D535" s="83">
        <f t="shared" si="19"/>
        <v>529</v>
      </c>
      <c r="E535" s="146" t="str">
        <f t="shared" si="18"/>
        <v>h</v>
      </c>
      <c r="F535" s="84">
        <v>39.620000000000005</v>
      </c>
      <c r="G535" s="85">
        <v>39.769999999999982</v>
      </c>
      <c r="J535" s="105"/>
      <c r="K535" s="105"/>
    </row>
    <row r="536" spans="2:11" x14ac:dyDescent="0.3">
      <c r="B536" s="95">
        <v>43039</v>
      </c>
      <c r="C536" s="96">
        <v>0.47222222222222227</v>
      </c>
      <c r="D536" s="83">
        <f t="shared" si="19"/>
        <v>530</v>
      </c>
      <c r="E536" s="146" t="str">
        <f t="shared" ref="E536:E599" si="20">E535</f>
        <v>h</v>
      </c>
      <c r="F536" s="84">
        <v>39.610000000000014</v>
      </c>
      <c r="G536" s="85">
        <v>39.769999999999982</v>
      </c>
      <c r="J536" s="105"/>
      <c r="K536" s="105"/>
    </row>
    <row r="537" spans="2:11" x14ac:dyDescent="0.3">
      <c r="B537" s="95">
        <v>43039</v>
      </c>
      <c r="C537" s="96">
        <v>0.47291666666666665</v>
      </c>
      <c r="D537" s="83">
        <f t="shared" si="19"/>
        <v>531</v>
      </c>
      <c r="E537" s="146" t="str">
        <f t="shared" si="20"/>
        <v>h</v>
      </c>
      <c r="F537" s="84">
        <v>39.649999999999977</v>
      </c>
      <c r="G537" s="85">
        <v>39.81</v>
      </c>
      <c r="J537" s="105"/>
      <c r="K537" s="105"/>
    </row>
    <row r="538" spans="2:11" x14ac:dyDescent="0.3">
      <c r="B538" s="95">
        <v>43039</v>
      </c>
      <c r="C538" s="96">
        <v>0.47361111111111115</v>
      </c>
      <c r="D538" s="83">
        <f t="shared" si="19"/>
        <v>532</v>
      </c>
      <c r="E538" s="146" t="str">
        <f t="shared" si="20"/>
        <v>h</v>
      </c>
      <c r="F538" s="84">
        <v>39.670000000000016</v>
      </c>
      <c r="G538" s="85">
        <v>39.819999999999993</v>
      </c>
      <c r="J538" s="105"/>
      <c r="K538" s="105"/>
    </row>
    <row r="539" spans="2:11" x14ac:dyDescent="0.3">
      <c r="B539" s="95">
        <v>43039</v>
      </c>
      <c r="C539" s="96">
        <v>0.47430555555555554</v>
      </c>
      <c r="D539" s="83">
        <f t="shared" si="19"/>
        <v>533</v>
      </c>
      <c r="E539" s="146" t="str">
        <f t="shared" si="20"/>
        <v>h</v>
      </c>
      <c r="F539" s="84">
        <v>39.649999999999977</v>
      </c>
      <c r="G539" s="85">
        <v>39.800000000000011</v>
      </c>
      <c r="J539" s="105"/>
      <c r="K539" s="105"/>
    </row>
    <row r="540" spans="2:11" x14ac:dyDescent="0.3">
      <c r="B540" s="95">
        <v>43039</v>
      </c>
      <c r="C540" s="96">
        <v>0.47500000000000003</v>
      </c>
      <c r="D540" s="83">
        <f t="shared" si="19"/>
        <v>534</v>
      </c>
      <c r="E540" s="146" t="str">
        <f t="shared" si="20"/>
        <v>h</v>
      </c>
      <c r="F540" s="84">
        <v>39.620000000000005</v>
      </c>
      <c r="G540" s="85">
        <v>39.779999999999973</v>
      </c>
      <c r="J540" s="105"/>
      <c r="K540" s="105"/>
    </row>
    <row r="541" spans="2:11" x14ac:dyDescent="0.3">
      <c r="B541" s="95">
        <v>43039</v>
      </c>
      <c r="C541" s="96">
        <v>0.47569444444444442</v>
      </c>
      <c r="D541" s="83">
        <f t="shared" si="19"/>
        <v>535</v>
      </c>
      <c r="E541" s="146" t="str">
        <f t="shared" si="20"/>
        <v>h</v>
      </c>
      <c r="F541" s="84">
        <v>39.620000000000005</v>
      </c>
      <c r="G541" s="85">
        <v>39.779999999999973</v>
      </c>
      <c r="J541" s="105"/>
      <c r="K541" s="105"/>
    </row>
    <row r="542" spans="2:11" x14ac:dyDescent="0.3">
      <c r="B542" s="95">
        <v>43039</v>
      </c>
      <c r="C542" s="96">
        <v>0.47638888888888892</v>
      </c>
      <c r="D542" s="83">
        <f t="shared" si="19"/>
        <v>536</v>
      </c>
      <c r="E542" s="146" t="str">
        <f t="shared" si="20"/>
        <v>h</v>
      </c>
      <c r="F542" s="84">
        <v>39.629999999999995</v>
      </c>
      <c r="G542" s="85">
        <v>39.779999999999973</v>
      </c>
      <c r="J542" s="105"/>
      <c r="K542" s="105"/>
    </row>
    <row r="543" spans="2:11" x14ac:dyDescent="0.3">
      <c r="B543" s="95">
        <v>43039</v>
      </c>
      <c r="C543" s="96">
        <v>0.4770833333333333</v>
      </c>
      <c r="D543" s="83">
        <f t="shared" si="19"/>
        <v>537</v>
      </c>
      <c r="E543" s="146" t="str">
        <f t="shared" si="20"/>
        <v>h</v>
      </c>
      <c r="F543" s="84">
        <v>39.659999999999968</v>
      </c>
      <c r="G543" s="85">
        <v>39.819999999999993</v>
      </c>
      <c r="J543" s="105"/>
      <c r="K543" s="105"/>
    </row>
    <row r="544" spans="2:11" x14ac:dyDescent="0.3">
      <c r="B544" s="95">
        <v>43039</v>
      </c>
      <c r="C544" s="96">
        <v>0.4777777777777778</v>
      </c>
      <c r="D544" s="83">
        <f t="shared" si="19"/>
        <v>538</v>
      </c>
      <c r="E544" s="146" t="str">
        <f t="shared" si="20"/>
        <v>h</v>
      </c>
      <c r="F544" s="84">
        <v>39.659999999999968</v>
      </c>
      <c r="G544" s="85">
        <v>39.819999999999993</v>
      </c>
      <c r="J544" s="105"/>
      <c r="K544" s="105"/>
    </row>
    <row r="545" spans="2:11" x14ac:dyDescent="0.3">
      <c r="B545" s="95">
        <v>43039</v>
      </c>
      <c r="C545" s="96">
        <v>0.47847222222222219</v>
      </c>
      <c r="D545" s="83">
        <f t="shared" si="19"/>
        <v>539</v>
      </c>
      <c r="E545" s="146" t="str">
        <f t="shared" si="20"/>
        <v>h</v>
      </c>
      <c r="F545" s="84">
        <v>39.659999999999968</v>
      </c>
      <c r="G545" s="85">
        <v>39.819999999999993</v>
      </c>
      <c r="J545" s="105"/>
      <c r="K545" s="105"/>
    </row>
    <row r="546" spans="2:11" x14ac:dyDescent="0.3">
      <c r="B546" s="95">
        <v>43039</v>
      </c>
      <c r="C546" s="96">
        <v>0.47916666666666669</v>
      </c>
      <c r="D546" s="83">
        <f t="shared" si="19"/>
        <v>540</v>
      </c>
      <c r="E546" s="146" t="str">
        <f t="shared" si="20"/>
        <v>h</v>
      </c>
      <c r="F546" s="84">
        <v>39.649999999999977</v>
      </c>
      <c r="G546" s="85">
        <v>39.81</v>
      </c>
      <c r="J546" s="105"/>
      <c r="K546" s="105"/>
    </row>
    <row r="547" spans="2:11" x14ac:dyDescent="0.3">
      <c r="B547" s="95">
        <v>43039</v>
      </c>
      <c r="C547" s="96">
        <v>0.47986111111111113</v>
      </c>
      <c r="D547" s="83">
        <f t="shared" si="19"/>
        <v>541</v>
      </c>
      <c r="E547" s="146" t="str">
        <f t="shared" si="20"/>
        <v>h</v>
      </c>
      <c r="F547" s="84">
        <v>39.629999999999995</v>
      </c>
      <c r="G547" s="85">
        <v>39.79000000000002</v>
      </c>
      <c r="J547" s="105"/>
      <c r="K547" s="105"/>
    </row>
    <row r="548" spans="2:11" x14ac:dyDescent="0.3">
      <c r="B548" s="95">
        <v>43039</v>
      </c>
      <c r="C548" s="96">
        <v>0.48055555555555557</v>
      </c>
      <c r="D548" s="83">
        <f t="shared" si="19"/>
        <v>542</v>
      </c>
      <c r="E548" s="146" t="str">
        <f t="shared" si="20"/>
        <v>h</v>
      </c>
      <c r="F548" s="84">
        <v>39.620000000000005</v>
      </c>
      <c r="G548" s="85">
        <v>39.779999999999973</v>
      </c>
      <c r="J548" s="105"/>
      <c r="K548" s="105"/>
    </row>
    <row r="549" spans="2:11" x14ac:dyDescent="0.3">
      <c r="B549" s="95">
        <v>43039</v>
      </c>
      <c r="C549" s="96">
        <v>0.48125000000000001</v>
      </c>
      <c r="D549" s="83">
        <f t="shared" si="19"/>
        <v>543</v>
      </c>
      <c r="E549" s="146" t="str">
        <f t="shared" si="20"/>
        <v>h</v>
      </c>
      <c r="F549" s="84">
        <v>39.629999999999995</v>
      </c>
      <c r="G549" s="85">
        <v>39.779999999999973</v>
      </c>
      <c r="J549" s="105"/>
      <c r="K549" s="105"/>
    </row>
    <row r="550" spans="2:11" x14ac:dyDescent="0.3">
      <c r="B550" s="95">
        <v>43039</v>
      </c>
      <c r="C550" s="96">
        <v>0.48194444444444445</v>
      </c>
      <c r="D550" s="83">
        <f t="shared" si="19"/>
        <v>544</v>
      </c>
      <c r="E550" s="146" t="str">
        <f t="shared" si="20"/>
        <v>h</v>
      </c>
      <c r="F550" s="84">
        <v>39.620000000000005</v>
      </c>
      <c r="G550" s="85">
        <v>39.779999999999973</v>
      </c>
      <c r="J550" s="105"/>
      <c r="K550" s="105"/>
    </row>
    <row r="551" spans="2:11" x14ac:dyDescent="0.3">
      <c r="B551" s="95">
        <v>43039</v>
      </c>
      <c r="C551" s="96">
        <v>0.4826388888888889</v>
      </c>
      <c r="D551" s="83">
        <f t="shared" si="19"/>
        <v>545</v>
      </c>
      <c r="E551" s="146" t="str">
        <f t="shared" si="20"/>
        <v>h</v>
      </c>
      <c r="F551" s="84">
        <v>39.629999999999995</v>
      </c>
      <c r="G551" s="85">
        <v>39.779999999999973</v>
      </c>
      <c r="J551" s="105"/>
      <c r="K551" s="105"/>
    </row>
    <row r="552" spans="2:11" x14ac:dyDescent="0.3">
      <c r="B552" s="95">
        <v>43039</v>
      </c>
      <c r="C552" s="96">
        <v>0.48333333333333334</v>
      </c>
      <c r="D552" s="83">
        <f t="shared" si="19"/>
        <v>546</v>
      </c>
      <c r="E552" s="146" t="str">
        <f t="shared" si="20"/>
        <v>h</v>
      </c>
      <c r="F552" s="84">
        <v>39.639999999999986</v>
      </c>
      <c r="G552" s="85">
        <v>39.79000000000002</v>
      </c>
      <c r="J552" s="105"/>
      <c r="K552" s="105"/>
    </row>
    <row r="553" spans="2:11" x14ac:dyDescent="0.3">
      <c r="B553" s="95">
        <v>43039</v>
      </c>
      <c r="C553" s="96">
        <v>0.48402777777777778</v>
      </c>
      <c r="D553" s="83">
        <f t="shared" si="19"/>
        <v>547</v>
      </c>
      <c r="E553" s="146" t="str">
        <f t="shared" si="20"/>
        <v>h</v>
      </c>
      <c r="F553" s="84">
        <v>39.629999999999995</v>
      </c>
      <c r="G553" s="85">
        <v>39.79000000000002</v>
      </c>
      <c r="J553" s="105"/>
      <c r="K553" s="105"/>
    </row>
    <row r="554" spans="2:11" x14ac:dyDescent="0.3">
      <c r="B554" s="95">
        <v>43039</v>
      </c>
      <c r="C554" s="96">
        <v>0.48472222222222222</v>
      </c>
      <c r="D554" s="83">
        <f t="shared" si="19"/>
        <v>548</v>
      </c>
      <c r="E554" s="146" t="str">
        <f t="shared" si="20"/>
        <v>h</v>
      </c>
      <c r="F554" s="84">
        <v>39.610000000000014</v>
      </c>
      <c r="G554" s="85">
        <v>39.759999999999991</v>
      </c>
      <c r="J554" s="105"/>
      <c r="K554" s="105"/>
    </row>
    <row r="555" spans="2:11" x14ac:dyDescent="0.3">
      <c r="B555" s="95">
        <v>43039</v>
      </c>
      <c r="C555" s="96">
        <v>0.48541666666666666</v>
      </c>
      <c r="D555" s="83">
        <f t="shared" si="19"/>
        <v>549</v>
      </c>
      <c r="E555" s="146" t="str">
        <f t="shared" si="20"/>
        <v>h</v>
      </c>
      <c r="F555" s="84">
        <v>39.620000000000005</v>
      </c>
      <c r="G555" s="85">
        <v>39.779999999999973</v>
      </c>
      <c r="J555" s="105"/>
      <c r="K555" s="105"/>
    </row>
    <row r="556" spans="2:11" x14ac:dyDescent="0.3">
      <c r="B556" s="95">
        <v>43039</v>
      </c>
      <c r="C556" s="96">
        <v>0.4861111111111111</v>
      </c>
      <c r="D556" s="83">
        <f t="shared" si="19"/>
        <v>550</v>
      </c>
      <c r="E556" s="146" t="str">
        <f t="shared" si="20"/>
        <v>h</v>
      </c>
      <c r="F556" s="84">
        <v>39.670000000000016</v>
      </c>
      <c r="G556" s="85">
        <v>39.829999999999984</v>
      </c>
      <c r="J556" s="105"/>
      <c r="K556" s="105"/>
    </row>
    <row r="557" spans="2:11" x14ac:dyDescent="0.3">
      <c r="B557" s="95">
        <v>43039</v>
      </c>
      <c r="C557" s="96">
        <v>0.48680555555555555</v>
      </c>
      <c r="D557" s="83">
        <f t="shared" si="19"/>
        <v>551</v>
      </c>
      <c r="E557" s="146" t="str">
        <f t="shared" si="20"/>
        <v>h</v>
      </c>
      <c r="F557" s="84">
        <v>39.680000000000007</v>
      </c>
      <c r="G557" s="85">
        <v>39.829999999999984</v>
      </c>
      <c r="J557" s="105"/>
      <c r="K557" s="105"/>
    </row>
    <row r="558" spans="2:11" x14ac:dyDescent="0.3">
      <c r="B558" s="95">
        <v>43039</v>
      </c>
      <c r="C558" s="96">
        <v>0.48749999999999999</v>
      </c>
      <c r="D558" s="83">
        <f t="shared" si="19"/>
        <v>552</v>
      </c>
      <c r="E558" s="146" t="str">
        <f t="shared" si="20"/>
        <v>h</v>
      </c>
      <c r="F558" s="84">
        <v>39.649999999999977</v>
      </c>
      <c r="G558" s="85">
        <v>39.81</v>
      </c>
      <c r="J558" s="105"/>
      <c r="K558" s="105"/>
    </row>
    <row r="559" spans="2:11" x14ac:dyDescent="0.3">
      <c r="B559" s="95">
        <v>43039</v>
      </c>
      <c r="C559" s="96">
        <v>0.48819444444444443</v>
      </c>
      <c r="D559" s="83">
        <f t="shared" si="19"/>
        <v>553</v>
      </c>
      <c r="E559" s="146" t="str">
        <f t="shared" si="20"/>
        <v>h</v>
      </c>
      <c r="F559" s="84">
        <v>39.639999999999986</v>
      </c>
      <c r="G559" s="85">
        <v>39.800000000000011</v>
      </c>
      <c r="J559" s="105"/>
      <c r="K559" s="105"/>
    </row>
    <row r="560" spans="2:11" x14ac:dyDescent="0.3">
      <c r="B560" s="95">
        <v>43039</v>
      </c>
      <c r="C560" s="96">
        <v>0.48888888888888887</v>
      </c>
      <c r="D560" s="83">
        <f t="shared" si="19"/>
        <v>554</v>
      </c>
      <c r="E560" s="146" t="str">
        <f t="shared" si="20"/>
        <v>h</v>
      </c>
      <c r="F560" s="84">
        <v>39.629999999999995</v>
      </c>
      <c r="G560" s="85">
        <v>39.779999999999973</v>
      </c>
      <c r="J560" s="105"/>
      <c r="K560" s="105"/>
    </row>
    <row r="561" spans="2:11" x14ac:dyDescent="0.3">
      <c r="B561" s="95">
        <v>43039</v>
      </c>
      <c r="C561" s="96">
        <v>0.48958333333333331</v>
      </c>
      <c r="D561" s="83">
        <f t="shared" si="19"/>
        <v>555</v>
      </c>
      <c r="E561" s="146" t="str">
        <f t="shared" si="20"/>
        <v>h</v>
      </c>
      <c r="F561" s="84">
        <v>39.639999999999986</v>
      </c>
      <c r="G561" s="85">
        <v>39.800000000000011</v>
      </c>
      <c r="J561" s="105"/>
      <c r="K561" s="105"/>
    </row>
    <row r="562" spans="2:11" x14ac:dyDescent="0.3">
      <c r="B562" s="95">
        <v>43039</v>
      </c>
      <c r="C562" s="96">
        <v>0.49027777777777781</v>
      </c>
      <c r="D562" s="83">
        <f t="shared" si="19"/>
        <v>556</v>
      </c>
      <c r="E562" s="146" t="str">
        <f t="shared" si="20"/>
        <v>h</v>
      </c>
      <c r="F562" s="84">
        <v>39.69</v>
      </c>
      <c r="G562" s="85">
        <v>39.850000000000023</v>
      </c>
      <c r="J562" s="105"/>
      <c r="K562" s="105"/>
    </row>
    <row r="563" spans="2:11" x14ac:dyDescent="0.3">
      <c r="B563" s="95">
        <v>43039</v>
      </c>
      <c r="C563" s="96">
        <v>0.4909722222222222</v>
      </c>
      <c r="D563" s="83">
        <f t="shared" si="19"/>
        <v>557</v>
      </c>
      <c r="E563" s="146" t="str">
        <f t="shared" si="20"/>
        <v>h</v>
      </c>
      <c r="F563" s="84">
        <v>39.69</v>
      </c>
      <c r="G563" s="85">
        <v>39.850000000000023</v>
      </c>
      <c r="J563" s="105"/>
      <c r="K563" s="105"/>
    </row>
    <row r="564" spans="2:11" x14ac:dyDescent="0.3">
      <c r="B564" s="95">
        <v>43039</v>
      </c>
      <c r="C564" s="96">
        <v>0.4916666666666667</v>
      </c>
      <c r="D564" s="83">
        <f t="shared" si="19"/>
        <v>558</v>
      </c>
      <c r="E564" s="146" t="str">
        <f t="shared" si="20"/>
        <v>h</v>
      </c>
      <c r="F564" s="84">
        <v>39.670000000000016</v>
      </c>
      <c r="G564" s="85">
        <v>39.829999999999984</v>
      </c>
      <c r="J564" s="105"/>
      <c r="K564" s="105"/>
    </row>
    <row r="565" spans="2:11" x14ac:dyDescent="0.3">
      <c r="B565" s="95">
        <v>43039</v>
      </c>
      <c r="C565" s="96">
        <v>0.49236111111111108</v>
      </c>
      <c r="D565" s="83">
        <f t="shared" si="19"/>
        <v>559</v>
      </c>
      <c r="E565" s="146" t="str">
        <f t="shared" si="20"/>
        <v>h</v>
      </c>
      <c r="F565" s="84">
        <v>39.649999999999977</v>
      </c>
      <c r="G565" s="85">
        <v>39.800000000000011</v>
      </c>
      <c r="J565" s="105"/>
      <c r="K565" s="105"/>
    </row>
    <row r="566" spans="2:11" x14ac:dyDescent="0.3">
      <c r="B566" s="95">
        <v>43039</v>
      </c>
      <c r="C566" s="96">
        <v>0.49305555555555558</v>
      </c>
      <c r="D566" s="83">
        <f t="shared" si="19"/>
        <v>560</v>
      </c>
      <c r="E566" s="146" t="str">
        <f t="shared" si="20"/>
        <v>h</v>
      </c>
      <c r="F566" s="84">
        <v>39.629999999999995</v>
      </c>
      <c r="G566" s="85">
        <v>39.79000000000002</v>
      </c>
      <c r="J566" s="105"/>
      <c r="K566" s="105"/>
    </row>
    <row r="567" spans="2:11" x14ac:dyDescent="0.3">
      <c r="B567" s="95">
        <v>43039</v>
      </c>
      <c r="C567" s="96">
        <v>0.49374999999999997</v>
      </c>
      <c r="D567" s="83">
        <f t="shared" si="19"/>
        <v>561</v>
      </c>
      <c r="E567" s="146" t="str">
        <f t="shared" si="20"/>
        <v>h</v>
      </c>
      <c r="F567" s="84">
        <v>39.649999999999977</v>
      </c>
      <c r="G567" s="85">
        <v>39.81</v>
      </c>
      <c r="J567" s="105"/>
      <c r="K567" s="105"/>
    </row>
    <row r="568" spans="2:11" x14ac:dyDescent="0.3">
      <c r="B568" s="95">
        <v>43039</v>
      </c>
      <c r="C568" s="96">
        <v>0.49444444444444446</v>
      </c>
      <c r="D568" s="83">
        <f t="shared" si="19"/>
        <v>562</v>
      </c>
      <c r="E568" s="146" t="str">
        <f t="shared" si="20"/>
        <v>h</v>
      </c>
      <c r="F568" s="84">
        <v>39.659999999999968</v>
      </c>
      <c r="G568" s="85">
        <v>39.819999999999993</v>
      </c>
      <c r="J568" s="105"/>
      <c r="K568" s="105"/>
    </row>
    <row r="569" spans="2:11" x14ac:dyDescent="0.3">
      <c r="B569" s="95">
        <v>43039</v>
      </c>
      <c r="C569" s="96">
        <v>0.49513888888888885</v>
      </c>
      <c r="D569" s="83">
        <f t="shared" si="19"/>
        <v>563</v>
      </c>
      <c r="E569" s="146" t="str">
        <f t="shared" si="20"/>
        <v>h</v>
      </c>
      <c r="F569" s="84">
        <v>39.659999999999968</v>
      </c>
      <c r="G569" s="85">
        <v>39.81</v>
      </c>
      <c r="J569" s="105"/>
      <c r="K569" s="105"/>
    </row>
    <row r="570" spans="2:11" x14ac:dyDescent="0.3">
      <c r="B570" s="95">
        <v>43039</v>
      </c>
      <c r="C570" s="96">
        <v>0.49583333333333335</v>
      </c>
      <c r="D570" s="83">
        <f t="shared" si="19"/>
        <v>564</v>
      </c>
      <c r="E570" s="146" t="str">
        <f t="shared" si="20"/>
        <v>h</v>
      </c>
      <c r="F570" s="84">
        <v>39.649999999999977</v>
      </c>
      <c r="G570" s="85">
        <v>39.800000000000011</v>
      </c>
      <c r="J570" s="105"/>
      <c r="K570" s="105"/>
    </row>
    <row r="571" spans="2:11" x14ac:dyDescent="0.3">
      <c r="B571" s="95">
        <v>43039</v>
      </c>
      <c r="C571" s="96">
        <v>0.49652777777777773</v>
      </c>
      <c r="D571" s="83">
        <f t="shared" si="19"/>
        <v>565</v>
      </c>
      <c r="E571" s="146" t="str">
        <f t="shared" si="20"/>
        <v>h</v>
      </c>
      <c r="F571" s="84">
        <v>39.639999999999986</v>
      </c>
      <c r="G571" s="85">
        <v>39.79000000000002</v>
      </c>
      <c r="J571" s="105"/>
      <c r="K571" s="105"/>
    </row>
    <row r="572" spans="2:11" x14ac:dyDescent="0.3">
      <c r="B572" s="95">
        <v>43039</v>
      </c>
      <c r="C572" s="96">
        <v>0.49722222222222223</v>
      </c>
      <c r="D572" s="83">
        <f t="shared" si="19"/>
        <v>566</v>
      </c>
      <c r="E572" s="146" t="str">
        <f t="shared" si="20"/>
        <v>h</v>
      </c>
      <c r="F572" s="84">
        <v>39.659999999999968</v>
      </c>
      <c r="G572" s="85">
        <v>39.81</v>
      </c>
      <c r="J572" s="105"/>
      <c r="K572" s="105"/>
    </row>
    <row r="573" spans="2:11" x14ac:dyDescent="0.3">
      <c r="B573" s="95">
        <v>43039</v>
      </c>
      <c r="C573" s="96">
        <v>0.49791666666666662</v>
      </c>
      <c r="D573" s="83">
        <f t="shared" si="19"/>
        <v>567</v>
      </c>
      <c r="E573" s="146" t="str">
        <f t="shared" si="20"/>
        <v>h</v>
      </c>
      <c r="F573" s="84">
        <v>39.670000000000016</v>
      </c>
      <c r="G573" s="85">
        <v>39.819999999999993</v>
      </c>
      <c r="J573" s="105"/>
      <c r="K573" s="105"/>
    </row>
    <row r="574" spans="2:11" x14ac:dyDescent="0.3">
      <c r="B574" s="95">
        <v>43039</v>
      </c>
      <c r="C574" s="96">
        <v>0.49861111111111112</v>
      </c>
      <c r="D574" s="83">
        <f t="shared" si="19"/>
        <v>568</v>
      </c>
      <c r="E574" s="146" t="str">
        <f t="shared" si="20"/>
        <v>h</v>
      </c>
      <c r="F574" s="84">
        <v>39.659999999999968</v>
      </c>
      <c r="G574" s="85">
        <v>39.819999999999993</v>
      </c>
      <c r="J574" s="105"/>
      <c r="K574" s="105"/>
    </row>
    <row r="575" spans="2:11" x14ac:dyDescent="0.3">
      <c r="B575" s="95">
        <v>43039</v>
      </c>
      <c r="C575" s="96">
        <v>0.4993055555555555</v>
      </c>
      <c r="D575" s="83">
        <f t="shared" si="19"/>
        <v>569</v>
      </c>
      <c r="E575" s="146" t="str">
        <f t="shared" si="20"/>
        <v>h</v>
      </c>
      <c r="F575" s="84">
        <v>39.629999999999995</v>
      </c>
      <c r="G575" s="85">
        <v>39.779999999999973</v>
      </c>
      <c r="J575" s="105"/>
      <c r="K575" s="105"/>
    </row>
    <row r="576" spans="2:11" x14ac:dyDescent="0.3">
      <c r="B576" s="95">
        <v>43039</v>
      </c>
      <c r="C576" s="96">
        <v>0.5</v>
      </c>
      <c r="D576" s="83">
        <f t="shared" si="19"/>
        <v>570</v>
      </c>
      <c r="E576" s="146" t="str">
        <f t="shared" si="20"/>
        <v>h</v>
      </c>
      <c r="F576" s="84">
        <v>39.610000000000014</v>
      </c>
      <c r="G576" s="85">
        <v>39.769999999999982</v>
      </c>
      <c r="J576" s="105"/>
      <c r="K576" s="105"/>
    </row>
    <row r="577" spans="2:11" x14ac:dyDescent="0.3">
      <c r="B577" s="95">
        <v>43039</v>
      </c>
      <c r="C577" s="96">
        <v>0.50069444444444444</v>
      </c>
      <c r="D577" s="83">
        <f t="shared" si="19"/>
        <v>571</v>
      </c>
      <c r="E577" s="146" t="str">
        <f t="shared" si="20"/>
        <v>h</v>
      </c>
      <c r="F577" s="84">
        <v>39.629999999999995</v>
      </c>
      <c r="G577" s="85">
        <v>39.779999999999973</v>
      </c>
      <c r="J577" s="105"/>
      <c r="K577" s="105"/>
    </row>
    <row r="578" spans="2:11" x14ac:dyDescent="0.3">
      <c r="B578" s="95">
        <v>43039</v>
      </c>
      <c r="C578" s="96">
        <v>0.50138888888888888</v>
      </c>
      <c r="D578" s="83">
        <f t="shared" si="19"/>
        <v>572</v>
      </c>
      <c r="E578" s="146" t="str">
        <f t="shared" si="20"/>
        <v>h</v>
      </c>
      <c r="F578" s="84">
        <v>39.629999999999995</v>
      </c>
      <c r="G578" s="85">
        <v>39.79000000000002</v>
      </c>
      <c r="J578" s="105"/>
      <c r="K578" s="105"/>
    </row>
    <row r="579" spans="2:11" x14ac:dyDescent="0.3">
      <c r="B579" s="95">
        <v>43039</v>
      </c>
      <c r="C579" s="96">
        <v>0.50208333333333333</v>
      </c>
      <c r="D579" s="83">
        <f t="shared" si="19"/>
        <v>573</v>
      </c>
      <c r="E579" s="146" t="str">
        <f t="shared" si="20"/>
        <v>h</v>
      </c>
      <c r="F579" s="84">
        <v>39.639999999999986</v>
      </c>
      <c r="G579" s="85">
        <v>39.800000000000011</v>
      </c>
      <c r="J579" s="105"/>
      <c r="K579" s="105"/>
    </row>
    <row r="580" spans="2:11" x14ac:dyDescent="0.3">
      <c r="B580" s="95">
        <v>43039</v>
      </c>
      <c r="C580" s="96">
        <v>0.50277777777777777</v>
      </c>
      <c r="D580" s="83">
        <f t="shared" si="19"/>
        <v>574</v>
      </c>
      <c r="E580" s="146" t="str">
        <f t="shared" si="20"/>
        <v>h</v>
      </c>
      <c r="F580" s="84">
        <v>39.639999999999986</v>
      </c>
      <c r="G580" s="85">
        <v>39.79000000000002</v>
      </c>
      <c r="J580" s="105"/>
      <c r="K580" s="105"/>
    </row>
    <row r="581" spans="2:11" x14ac:dyDescent="0.3">
      <c r="B581" s="95">
        <v>43039</v>
      </c>
      <c r="C581" s="96">
        <v>0.50347222222222221</v>
      </c>
      <c r="D581" s="83">
        <f t="shared" si="19"/>
        <v>575</v>
      </c>
      <c r="E581" s="146" t="str">
        <f t="shared" si="20"/>
        <v>h</v>
      </c>
      <c r="F581" s="84">
        <v>39.629999999999995</v>
      </c>
      <c r="G581" s="85">
        <v>39.79000000000002</v>
      </c>
      <c r="J581" s="105"/>
      <c r="K581" s="105"/>
    </row>
    <row r="582" spans="2:11" x14ac:dyDescent="0.3">
      <c r="B582" s="95">
        <v>43039</v>
      </c>
      <c r="C582" s="96">
        <v>0.50416666666666665</v>
      </c>
      <c r="D582" s="83">
        <f t="shared" si="19"/>
        <v>576</v>
      </c>
      <c r="E582" s="146" t="str">
        <f t="shared" si="20"/>
        <v>h</v>
      </c>
      <c r="F582" s="84">
        <v>39.629999999999995</v>
      </c>
      <c r="G582" s="85">
        <v>39.79000000000002</v>
      </c>
      <c r="J582" s="105"/>
      <c r="K582" s="105"/>
    </row>
    <row r="583" spans="2:11" x14ac:dyDescent="0.3">
      <c r="B583" s="95">
        <v>43039</v>
      </c>
      <c r="C583" s="96">
        <v>0.50486111111111109</v>
      </c>
      <c r="D583" s="83">
        <f t="shared" si="19"/>
        <v>577</v>
      </c>
      <c r="E583" s="146" t="str">
        <f t="shared" si="20"/>
        <v>h</v>
      </c>
      <c r="F583" s="84">
        <v>39.620000000000005</v>
      </c>
      <c r="G583" s="85">
        <v>39.779999999999973</v>
      </c>
      <c r="J583" s="105"/>
      <c r="K583" s="105"/>
    </row>
    <row r="584" spans="2:11" x14ac:dyDescent="0.3">
      <c r="B584" s="95">
        <v>43039</v>
      </c>
      <c r="C584" s="96">
        <v>0.50555555555555554</v>
      </c>
      <c r="D584" s="83">
        <f t="shared" si="19"/>
        <v>578</v>
      </c>
      <c r="E584" s="146" t="str">
        <f t="shared" si="20"/>
        <v>h</v>
      </c>
      <c r="F584" s="84">
        <v>39.620000000000005</v>
      </c>
      <c r="G584" s="85">
        <v>39.779999999999973</v>
      </c>
      <c r="J584" s="105"/>
      <c r="K584" s="105"/>
    </row>
    <row r="585" spans="2:11" x14ac:dyDescent="0.3">
      <c r="B585" s="95">
        <v>43039</v>
      </c>
      <c r="C585" s="96">
        <v>0.50624999999999998</v>
      </c>
      <c r="D585" s="83">
        <f t="shared" ref="D585:D648" si="21">D584+1</f>
        <v>579</v>
      </c>
      <c r="E585" s="146" t="str">
        <f t="shared" si="20"/>
        <v>h</v>
      </c>
      <c r="F585" s="84">
        <v>39.629999999999995</v>
      </c>
      <c r="G585" s="85">
        <v>39.779999999999973</v>
      </c>
      <c r="J585" s="105"/>
      <c r="K585" s="105"/>
    </row>
    <row r="586" spans="2:11" x14ac:dyDescent="0.3">
      <c r="B586" s="95">
        <v>43039</v>
      </c>
      <c r="C586" s="96">
        <v>0.50694444444444442</v>
      </c>
      <c r="D586" s="83">
        <f t="shared" si="21"/>
        <v>580</v>
      </c>
      <c r="E586" s="146" t="str">
        <f t="shared" si="20"/>
        <v>h</v>
      </c>
      <c r="F586" s="84">
        <v>39.620000000000005</v>
      </c>
      <c r="G586" s="85">
        <v>39.769999999999982</v>
      </c>
      <c r="J586" s="105"/>
      <c r="K586" s="105"/>
    </row>
    <row r="587" spans="2:11" x14ac:dyDescent="0.3">
      <c r="B587" s="95">
        <v>43039</v>
      </c>
      <c r="C587" s="96">
        <v>0.50763888888888886</v>
      </c>
      <c r="D587" s="83">
        <f t="shared" si="21"/>
        <v>581</v>
      </c>
      <c r="E587" s="146" t="str">
        <f t="shared" si="20"/>
        <v>h</v>
      </c>
      <c r="F587" s="84">
        <v>39.629999999999995</v>
      </c>
      <c r="G587" s="85">
        <v>39.79000000000002</v>
      </c>
      <c r="J587" s="105"/>
      <c r="K587" s="105"/>
    </row>
    <row r="588" spans="2:11" x14ac:dyDescent="0.3">
      <c r="B588" s="95">
        <v>43039</v>
      </c>
      <c r="C588" s="96">
        <v>0.5083333333333333</v>
      </c>
      <c r="D588" s="83">
        <f t="shared" si="21"/>
        <v>582</v>
      </c>
      <c r="E588" s="146" t="str">
        <f t="shared" si="20"/>
        <v>h</v>
      </c>
      <c r="F588" s="84">
        <v>39.649999999999977</v>
      </c>
      <c r="G588" s="85">
        <v>39.81</v>
      </c>
      <c r="J588" s="105"/>
      <c r="K588" s="105"/>
    </row>
    <row r="589" spans="2:11" x14ac:dyDescent="0.3">
      <c r="B589" s="95">
        <v>43039</v>
      </c>
      <c r="C589" s="96">
        <v>0.50902777777777775</v>
      </c>
      <c r="D589" s="83">
        <f t="shared" si="21"/>
        <v>583</v>
      </c>
      <c r="E589" s="146" t="str">
        <f t="shared" si="20"/>
        <v>h</v>
      </c>
      <c r="F589" s="84">
        <v>39.639999999999986</v>
      </c>
      <c r="G589" s="85">
        <v>39.800000000000011</v>
      </c>
      <c r="J589" s="105"/>
      <c r="K589" s="105"/>
    </row>
    <row r="590" spans="2:11" x14ac:dyDescent="0.3">
      <c r="B590" s="95">
        <v>43039</v>
      </c>
      <c r="C590" s="96">
        <v>0.50972222222222219</v>
      </c>
      <c r="D590" s="83">
        <f t="shared" si="21"/>
        <v>584</v>
      </c>
      <c r="E590" s="146" t="str">
        <f t="shared" si="20"/>
        <v>h</v>
      </c>
      <c r="F590" s="84">
        <v>39.629999999999995</v>
      </c>
      <c r="G590" s="85">
        <v>39.779999999999973</v>
      </c>
      <c r="J590" s="105"/>
      <c r="K590" s="105"/>
    </row>
    <row r="591" spans="2:11" x14ac:dyDescent="0.3">
      <c r="B591" s="95">
        <v>43039</v>
      </c>
      <c r="C591" s="96">
        <v>0.51041666666666663</v>
      </c>
      <c r="D591" s="83">
        <f t="shared" si="21"/>
        <v>585</v>
      </c>
      <c r="E591" s="146" t="str">
        <f t="shared" si="20"/>
        <v>h</v>
      </c>
      <c r="F591" s="84">
        <v>39.629999999999995</v>
      </c>
      <c r="G591" s="85">
        <v>39.779999999999973</v>
      </c>
      <c r="J591" s="105"/>
      <c r="K591" s="105"/>
    </row>
    <row r="592" spans="2:11" x14ac:dyDescent="0.3">
      <c r="B592" s="95">
        <v>43039</v>
      </c>
      <c r="C592" s="96">
        <v>0.51111111111111118</v>
      </c>
      <c r="D592" s="83">
        <f t="shared" si="21"/>
        <v>586</v>
      </c>
      <c r="E592" s="146" t="str">
        <f t="shared" si="20"/>
        <v>h</v>
      </c>
      <c r="F592" s="84">
        <v>39.639999999999986</v>
      </c>
      <c r="G592" s="85">
        <v>39.800000000000011</v>
      </c>
      <c r="J592" s="105"/>
      <c r="K592" s="105"/>
    </row>
    <row r="593" spans="2:11" x14ac:dyDescent="0.3">
      <c r="B593" s="95">
        <v>43039</v>
      </c>
      <c r="C593" s="96">
        <v>0.51180555555555551</v>
      </c>
      <c r="D593" s="83">
        <f t="shared" si="21"/>
        <v>587</v>
      </c>
      <c r="E593" s="146" t="str">
        <f t="shared" si="20"/>
        <v>h</v>
      </c>
      <c r="F593" s="84">
        <v>39.659999999999968</v>
      </c>
      <c r="G593" s="85">
        <v>39.81</v>
      </c>
      <c r="J593" s="105"/>
      <c r="K593" s="105"/>
    </row>
    <row r="594" spans="2:11" x14ac:dyDescent="0.3">
      <c r="B594" s="95">
        <v>43039</v>
      </c>
      <c r="C594" s="96">
        <v>0.51250000000000007</v>
      </c>
      <c r="D594" s="83">
        <f t="shared" si="21"/>
        <v>588</v>
      </c>
      <c r="E594" s="146" t="str">
        <f t="shared" si="20"/>
        <v>h</v>
      </c>
      <c r="F594" s="84">
        <v>39.649999999999977</v>
      </c>
      <c r="G594" s="85">
        <v>39.81</v>
      </c>
      <c r="J594" s="105"/>
      <c r="K594" s="105"/>
    </row>
    <row r="595" spans="2:11" x14ac:dyDescent="0.3">
      <c r="B595" s="95">
        <v>43039</v>
      </c>
      <c r="C595" s="96">
        <v>0.5131944444444444</v>
      </c>
      <c r="D595" s="83">
        <f t="shared" si="21"/>
        <v>589</v>
      </c>
      <c r="E595" s="146" t="str">
        <f t="shared" si="20"/>
        <v>h</v>
      </c>
      <c r="F595" s="84">
        <v>39.649999999999977</v>
      </c>
      <c r="G595" s="85">
        <v>39.800000000000011</v>
      </c>
      <c r="J595" s="105"/>
      <c r="K595" s="105"/>
    </row>
    <row r="596" spans="2:11" x14ac:dyDescent="0.3">
      <c r="B596" s="95">
        <v>43039</v>
      </c>
      <c r="C596" s="96">
        <v>0.51388888888888895</v>
      </c>
      <c r="D596" s="83">
        <f t="shared" si="21"/>
        <v>590</v>
      </c>
      <c r="E596" s="146" t="str">
        <f t="shared" si="20"/>
        <v>h</v>
      </c>
      <c r="F596" s="84">
        <v>39.629999999999995</v>
      </c>
      <c r="G596" s="85">
        <v>39.779999999999973</v>
      </c>
      <c r="J596" s="105"/>
      <c r="K596" s="105"/>
    </row>
    <row r="597" spans="2:11" x14ac:dyDescent="0.3">
      <c r="B597" s="95">
        <v>43039</v>
      </c>
      <c r="C597" s="96">
        <v>0.51458333333333328</v>
      </c>
      <c r="D597" s="83">
        <f t="shared" si="21"/>
        <v>591</v>
      </c>
      <c r="E597" s="146" t="str">
        <f t="shared" si="20"/>
        <v>h</v>
      </c>
      <c r="F597" s="84">
        <v>39.629999999999995</v>
      </c>
      <c r="G597" s="85">
        <v>39.779999999999973</v>
      </c>
      <c r="J597" s="105"/>
      <c r="K597" s="105"/>
    </row>
    <row r="598" spans="2:11" x14ac:dyDescent="0.3">
      <c r="B598" s="95">
        <v>43039</v>
      </c>
      <c r="C598" s="96">
        <v>0.51527777777777783</v>
      </c>
      <c r="D598" s="83">
        <f t="shared" si="21"/>
        <v>592</v>
      </c>
      <c r="E598" s="146" t="str">
        <f t="shared" si="20"/>
        <v>h</v>
      </c>
      <c r="F598" s="84">
        <v>39.629999999999995</v>
      </c>
      <c r="G598" s="85">
        <v>39.79000000000002</v>
      </c>
      <c r="J598" s="105"/>
      <c r="K598" s="105"/>
    </row>
    <row r="599" spans="2:11" x14ac:dyDescent="0.3">
      <c r="B599" s="95">
        <v>43039</v>
      </c>
      <c r="C599" s="96">
        <v>0.51597222222222217</v>
      </c>
      <c r="D599" s="83">
        <f t="shared" si="21"/>
        <v>593</v>
      </c>
      <c r="E599" s="146" t="str">
        <f t="shared" si="20"/>
        <v>h</v>
      </c>
      <c r="F599" s="84">
        <v>39.629999999999995</v>
      </c>
      <c r="G599" s="85">
        <v>39.779999999999973</v>
      </c>
      <c r="J599" s="105"/>
      <c r="K599" s="105"/>
    </row>
    <row r="600" spans="2:11" x14ac:dyDescent="0.3">
      <c r="B600" s="95">
        <v>43039</v>
      </c>
      <c r="C600" s="96">
        <v>0.51666666666666672</v>
      </c>
      <c r="D600" s="83">
        <f t="shared" si="21"/>
        <v>594</v>
      </c>
      <c r="E600" s="146" t="str">
        <f t="shared" ref="E600:E644" si="22">E599</f>
        <v>h</v>
      </c>
      <c r="F600" s="84">
        <v>39.629999999999995</v>
      </c>
      <c r="G600" s="85">
        <v>39.79000000000002</v>
      </c>
      <c r="J600" s="105"/>
      <c r="K600" s="105"/>
    </row>
    <row r="601" spans="2:11" x14ac:dyDescent="0.3">
      <c r="B601" s="95">
        <v>43039</v>
      </c>
      <c r="C601" s="96">
        <v>0.51736111111111105</v>
      </c>
      <c r="D601" s="83">
        <f t="shared" si="21"/>
        <v>595</v>
      </c>
      <c r="E601" s="146" t="str">
        <f t="shared" si="22"/>
        <v>h</v>
      </c>
      <c r="F601" s="84">
        <v>39.620000000000005</v>
      </c>
      <c r="G601" s="85">
        <v>39.779999999999973</v>
      </c>
      <c r="J601" s="105"/>
      <c r="K601" s="105"/>
    </row>
    <row r="602" spans="2:11" x14ac:dyDescent="0.3">
      <c r="B602" s="95">
        <v>43039</v>
      </c>
      <c r="C602" s="96">
        <v>0.5180555555555556</v>
      </c>
      <c r="D602" s="83">
        <f t="shared" si="21"/>
        <v>596</v>
      </c>
      <c r="E602" s="146" t="str">
        <f t="shared" si="22"/>
        <v>h</v>
      </c>
      <c r="F602" s="84">
        <v>39.620000000000005</v>
      </c>
      <c r="G602" s="85">
        <v>39.779999999999973</v>
      </c>
      <c r="J602" s="105"/>
      <c r="K602" s="105"/>
    </row>
    <row r="603" spans="2:11" x14ac:dyDescent="0.3">
      <c r="B603" s="95">
        <v>43039</v>
      </c>
      <c r="C603" s="96">
        <v>0.51874999999999993</v>
      </c>
      <c r="D603" s="83">
        <f t="shared" si="21"/>
        <v>597</v>
      </c>
      <c r="E603" s="146" t="str">
        <f t="shared" si="22"/>
        <v>h</v>
      </c>
      <c r="F603" s="84">
        <v>39.620000000000005</v>
      </c>
      <c r="G603" s="85">
        <v>39.779999999999973</v>
      </c>
      <c r="J603" s="105"/>
      <c r="K603" s="105"/>
    </row>
    <row r="604" spans="2:11" x14ac:dyDescent="0.3">
      <c r="B604" s="95">
        <v>43039</v>
      </c>
      <c r="C604" s="96">
        <v>0.51944444444444449</v>
      </c>
      <c r="D604" s="83">
        <f t="shared" si="21"/>
        <v>598</v>
      </c>
      <c r="E604" s="146" t="str">
        <f t="shared" si="22"/>
        <v>h</v>
      </c>
      <c r="F604" s="84">
        <v>39.629999999999995</v>
      </c>
      <c r="G604" s="85">
        <v>39.79000000000002</v>
      </c>
      <c r="J604" s="105"/>
      <c r="K604" s="105"/>
    </row>
    <row r="605" spans="2:11" x14ac:dyDescent="0.3">
      <c r="B605" s="95">
        <v>43039</v>
      </c>
      <c r="C605" s="96">
        <v>0.52013888888888882</v>
      </c>
      <c r="D605" s="83">
        <f t="shared" si="21"/>
        <v>599</v>
      </c>
      <c r="E605" s="146" t="str">
        <f t="shared" si="22"/>
        <v>h</v>
      </c>
      <c r="F605" s="84">
        <v>39.620000000000005</v>
      </c>
      <c r="G605" s="85">
        <v>39.769999999999982</v>
      </c>
      <c r="J605" s="105"/>
      <c r="K605" s="105"/>
    </row>
    <row r="606" spans="2:11" x14ac:dyDescent="0.3">
      <c r="B606" s="95">
        <v>43039</v>
      </c>
      <c r="C606" s="96">
        <v>0.52083333333333337</v>
      </c>
      <c r="D606" s="83">
        <f t="shared" si="21"/>
        <v>600</v>
      </c>
      <c r="E606" s="146" t="str">
        <f t="shared" si="22"/>
        <v>h</v>
      </c>
      <c r="F606" s="84">
        <v>39.639999999999986</v>
      </c>
      <c r="G606" s="85">
        <v>39.79000000000002</v>
      </c>
      <c r="J606" s="105"/>
      <c r="K606" s="105"/>
    </row>
    <row r="607" spans="2:11" x14ac:dyDescent="0.3">
      <c r="B607" s="95">
        <v>43039</v>
      </c>
      <c r="C607" s="96">
        <v>0.52152777777777781</v>
      </c>
      <c r="D607" s="83">
        <f t="shared" si="21"/>
        <v>601</v>
      </c>
      <c r="E607" s="146" t="str">
        <f t="shared" si="22"/>
        <v>h</v>
      </c>
      <c r="F607" s="84">
        <v>39.659999999999968</v>
      </c>
      <c r="G607" s="85">
        <v>39.819999999999993</v>
      </c>
      <c r="J607" s="105"/>
      <c r="K607" s="105"/>
    </row>
    <row r="608" spans="2:11" x14ac:dyDescent="0.3">
      <c r="B608" s="95">
        <v>43039</v>
      </c>
      <c r="C608" s="96">
        <v>0.52222222222222225</v>
      </c>
      <c r="D608" s="83">
        <f t="shared" si="21"/>
        <v>602</v>
      </c>
      <c r="E608" s="146" t="str">
        <f t="shared" si="22"/>
        <v>h</v>
      </c>
      <c r="F608" s="84">
        <v>39.659999999999968</v>
      </c>
      <c r="G608" s="85">
        <v>39.819999999999993</v>
      </c>
      <c r="J608" s="105"/>
      <c r="K608" s="105"/>
    </row>
    <row r="609" spans="2:11" x14ac:dyDescent="0.3">
      <c r="B609" s="95">
        <v>43039</v>
      </c>
      <c r="C609" s="96">
        <v>0.5229166666666667</v>
      </c>
      <c r="D609" s="83">
        <f t="shared" si="21"/>
        <v>603</v>
      </c>
      <c r="E609" s="146" t="str">
        <f t="shared" si="22"/>
        <v>h</v>
      </c>
      <c r="F609" s="84">
        <v>39.639999999999986</v>
      </c>
      <c r="G609" s="85">
        <v>39.79000000000002</v>
      </c>
      <c r="J609" s="105"/>
      <c r="K609" s="105"/>
    </row>
    <row r="610" spans="2:11" x14ac:dyDescent="0.3">
      <c r="B610" s="95">
        <v>43039</v>
      </c>
      <c r="C610" s="96">
        <v>0.52361111111111114</v>
      </c>
      <c r="D610" s="83">
        <f t="shared" si="21"/>
        <v>604</v>
      </c>
      <c r="E610" s="146" t="str">
        <f t="shared" si="22"/>
        <v>h</v>
      </c>
      <c r="F610" s="84">
        <v>39.629999999999995</v>
      </c>
      <c r="G610" s="85">
        <v>39.79000000000002</v>
      </c>
      <c r="J610" s="105"/>
      <c r="K610" s="105"/>
    </row>
    <row r="611" spans="2:11" x14ac:dyDescent="0.3">
      <c r="B611" s="95">
        <v>43039</v>
      </c>
      <c r="C611" s="96">
        <v>0.52430555555555558</v>
      </c>
      <c r="D611" s="83">
        <f t="shared" si="21"/>
        <v>605</v>
      </c>
      <c r="E611" s="146" t="str">
        <f t="shared" si="22"/>
        <v>h</v>
      </c>
      <c r="F611" s="84">
        <v>39.629999999999995</v>
      </c>
      <c r="G611" s="85">
        <v>39.779999999999973</v>
      </c>
      <c r="J611" s="105"/>
      <c r="K611" s="105"/>
    </row>
    <row r="612" spans="2:11" x14ac:dyDescent="0.3">
      <c r="B612" s="95">
        <v>43039</v>
      </c>
      <c r="C612" s="96">
        <v>0.52500000000000002</v>
      </c>
      <c r="D612" s="83">
        <f t="shared" si="21"/>
        <v>606</v>
      </c>
      <c r="E612" s="146" t="str">
        <f t="shared" si="22"/>
        <v>h</v>
      </c>
      <c r="F612" s="84">
        <v>39.620000000000005</v>
      </c>
      <c r="G612" s="85">
        <v>39.79000000000002</v>
      </c>
      <c r="J612" s="105"/>
      <c r="K612" s="105"/>
    </row>
    <row r="613" spans="2:11" x14ac:dyDescent="0.3">
      <c r="B613" s="95">
        <v>43039</v>
      </c>
      <c r="C613" s="96">
        <v>0.52569444444444446</v>
      </c>
      <c r="D613" s="83">
        <f t="shared" si="21"/>
        <v>607</v>
      </c>
      <c r="E613" s="146" t="str">
        <f t="shared" si="22"/>
        <v>h</v>
      </c>
      <c r="F613" s="84">
        <v>39.670000000000016</v>
      </c>
      <c r="G613" s="85">
        <v>39.829999999999984</v>
      </c>
      <c r="J613" s="105"/>
      <c r="K613" s="105"/>
    </row>
    <row r="614" spans="2:11" x14ac:dyDescent="0.3">
      <c r="B614" s="95">
        <v>43039</v>
      </c>
      <c r="C614" s="96">
        <v>0.52638888888888891</v>
      </c>
      <c r="D614" s="83">
        <f t="shared" si="21"/>
        <v>608</v>
      </c>
      <c r="E614" s="146" t="str">
        <f t="shared" si="22"/>
        <v>h</v>
      </c>
      <c r="F614" s="84">
        <v>39.699999999999989</v>
      </c>
      <c r="G614" s="85">
        <v>39.850000000000023</v>
      </c>
      <c r="J614" s="105"/>
      <c r="K614" s="105"/>
    </row>
    <row r="615" spans="2:11" x14ac:dyDescent="0.3">
      <c r="B615" s="95">
        <v>43039</v>
      </c>
      <c r="C615" s="96">
        <v>0.52708333333333335</v>
      </c>
      <c r="D615" s="83">
        <f t="shared" si="21"/>
        <v>609</v>
      </c>
      <c r="E615" s="146" t="str">
        <f t="shared" si="22"/>
        <v>h</v>
      </c>
      <c r="F615" s="84">
        <v>39.670000000000016</v>
      </c>
      <c r="G615" s="85">
        <v>39.819999999999993</v>
      </c>
      <c r="J615" s="105"/>
      <c r="K615" s="105"/>
    </row>
    <row r="616" spans="2:11" x14ac:dyDescent="0.3">
      <c r="B616" s="95">
        <v>43039</v>
      </c>
      <c r="C616" s="96">
        <v>0.52777777777777779</v>
      </c>
      <c r="D616" s="83">
        <f t="shared" si="21"/>
        <v>610</v>
      </c>
      <c r="E616" s="146" t="str">
        <f t="shared" si="22"/>
        <v>h</v>
      </c>
      <c r="F616" s="84">
        <v>39.639999999999986</v>
      </c>
      <c r="G616" s="85">
        <v>39.800000000000011</v>
      </c>
      <c r="J616" s="105"/>
      <c r="K616" s="105"/>
    </row>
    <row r="617" spans="2:11" x14ac:dyDescent="0.3">
      <c r="B617" s="95">
        <v>43039</v>
      </c>
      <c r="C617" s="96">
        <v>0.52847222222222223</v>
      </c>
      <c r="D617" s="83">
        <f t="shared" si="21"/>
        <v>611</v>
      </c>
      <c r="E617" s="146" t="str">
        <f t="shared" si="22"/>
        <v>h</v>
      </c>
      <c r="F617" s="84">
        <v>39.639999999999986</v>
      </c>
      <c r="G617" s="85">
        <v>39.79000000000002</v>
      </c>
      <c r="J617" s="105"/>
      <c r="K617" s="105"/>
    </row>
    <row r="618" spans="2:11" x14ac:dyDescent="0.3">
      <c r="B618" s="95">
        <v>43039</v>
      </c>
      <c r="C618" s="96">
        <v>0.52916666666666667</v>
      </c>
      <c r="D618" s="83">
        <f t="shared" si="21"/>
        <v>612</v>
      </c>
      <c r="E618" s="146" t="str">
        <f t="shared" si="22"/>
        <v>h</v>
      </c>
      <c r="F618" s="84">
        <v>39.649999999999977</v>
      </c>
      <c r="G618" s="85">
        <v>39.800000000000011</v>
      </c>
      <c r="J618" s="105"/>
      <c r="K618" s="105"/>
    </row>
    <row r="619" spans="2:11" x14ac:dyDescent="0.3">
      <c r="B619" s="95">
        <v>43039</v>
      </c>
      <c r="C619" s="96">
        <v>0.52986111111111112</v>
      </c>
      <c r="D619" s="83">
        <f t="shared" si="21"/>
        <v>613</v>
      </c>
      <c r="E619" s="146" t="str">
        <f t="shared" si="22"/>
        <v>h</v>
      </c>
      <c r="F619" s="84">
        <v>39.670000000000016</v>
      </c>
      <c r="G619" s="85">
        <v>39.819999999999993</v>
      </c>
      <c r="J619" s="105"/>
      <c r="K619" s="105"/>
    </row>
    <row r="620" spans="2:11" x14ac:dyDescent="0.3">
      <c r="B620" s="95">
        <v>43039</v>
      </c>
      <c r="C620" s="96">
        <v>0.53055555555555556</v>
      </c>
      <c r="D620" s="83">
        <f t="shared" si="21"/>
        <v>614</v>
      </c>
      <c r="E620" s="146" t="str">
        <f t="shared" si="22"/>
        <v>h</v>
      </c>
      <c r="F620" s="84">
        <v>39.670000000000016</v>
      </c>
      <c r="G620" s="85">
        <v>39.819999999999993</v>
      </c>
      <c r="J620" s="105"/>
      <c r="K620" s="105"/>
    </row>
    <row r="621" spans="2:11" x14ac:dyDescent="0.3">
      <c r="B621" s="95">
        <v>43039</v>
      </c>
      <c r="C621" s="96">
        <v>0.53125</v>
      </c>
      <c r="D621" s="83">
        <f t="shared" si="21"/>
        <v>615</v>
      </c>
      <c r="E621" s="146" t="str">
        <f t="shared" si="22"/>
        <v>h</v>
      </c>
      <c r="F621" s="84">
        <v>39.649999999999977</v>
      </c>
      <c r="G621" s="85">
        <v>39.81</v>
      </c>
      <c r="J621" s="105"/>
      <c r="K621" s="105"/>
    </row>
    <row r="622" spans="2:11" x14ac:dyDescent="0.3">
      <c r="B622" s="95">
        <v>43039</v>
      </c>
      <c r="C622" s="96">
        <v>0.53194444444444444</v>
      </c>
      <c r="D622" s="83">
        <f t="shared" si="21"/>
        <v>616</v>
      </c>
      <c r="E622" s="146" t="str">
        <f t="shared" si="22"/>
        <v>h</v>
      </c>
      <c r="F622" s="84">
        <v>39.649999999999977</v>
      </c>
      <c r="G622" s="85">
        <v>39.800000000000011</v>
      </c>
      <c r="J622" s="105"/>
      <c r="K622" s="105"/>
    </row>
    <row r="623" spans="2:11" x14ac:dyDescent="0.3">
      <c r="B623" s="95">
        <v>43039</v>
      </c>
      <c r="C623" s="96">
        <v>0.53263888888888888</v>
      </c>
      <c r="D623" s="83">
        <f t="shared" si="21"/>
        <v>617</v>
      </c>
      <c r="E623" s="146" t="str">
        <f t="shared" si="22"/>
        <v>h</v>
      </c>
      <c r="F623" s="84">
        <v>39.639999999999986</v>
      </c>
      <c r="G623" s="85">
        <v>39.79000000000002</v>
      </c>
      <c r="J623" s="105"/>
      <c r="K623" s="105"/>
    </row>
    <row r="624" spans="2:11" x14ac:dyDescent="0.3">
      <c r="B624" s="95">
        <v>43039</v>
      </c>
      <c r="C624" s="96">
        <v>0.53333333333333333</v>
      </c>
      <c r="D624" s="83">
        <f t="shared" si="21"/>
        <v>618</v>
      </c>
      <c r="E624" s="146" t="str">
        <f t="shared" si="22"/>
        <v>h</v>
      </c>
      <c r="F624" s="84">
        <v>39.639999999999986</v>
      </c>
      <c r="G624" s="85">
        <v>39.79000000000002</v>
      </c>
      <c r="J624" s="105"/>
      <c r="K624" s="105"/>
    </row>
    <row r="625" spans="2:11" x14ac:dyDescent="0.3">
      <c r="B625" s="95">
        <v>43039</v>
      </c>
      <c r="C625" s="96">
        <v>0.53402777777777777</v>
      </c>
      <c r="D625" s="83">
        <f t="shared" si="21"/>
        <v>619</v>
      </c>
      <c r="E625" s="146" t="str">
        <f t="shared" si="22"/>
        <v>h</v>
      </c>
      <c r="F625" s="84">
        <v>39.620000000000005</v>
      </c>
      <c r="G625" s="85">
        <v>39.769999999999982</v>
      </c>
      <c r="J625" s="105"/>
      <c r="K625" s="105"/>
    </row>
    <row r="626" spans="2:11" x14ac:dyDescent="0.3">
      <c r="B626" s="95">
        <v>43039</v>
      </c>
      <c r="C626" s="96">
        <v>0.53472222222222221</v>
      </c>
      <c r="D626" s="83">
        <f t="shared" si="21"/>
        <v>620</v>
      </c>
      <c r="E626" s="146" t="str">
        <f t="shared" si="22"/>
        <v>h</v>
      </c>
      <c r="F626" s="84">
        <v>39.639999999999986</v>
      </c>
      <c r="G626" s="85">
        <v>39.800000000000011</v>
      </c>
      <c r="J626" s="105"/>
      <c r="K626" s="105"/>
    </row>
    <row r="627" spans="2:11" x14ac:dyDescent="0.3">
      <c r="B627" s="95">
        <v>43039</v>
      </c>
      <c r="C627" s="96">
        <v>0.53541666666666665</v>
      </c>
      <c r="D627" s="83">
        <f t="shared" si="21"/>
        <v>621</v>
      </c>
      <c r="E627" s="146" t="str">
        <f t="shared" si="22"/>
        <v>h</v>
      </c>
      <c r="F627" s="84">
        <v>39.680000000000007</v>
      </c>
      <c r="G627" s="85">
        <v>39.840000000000032</v>
      </c>
      <c r="J627" s="105"/>
      <c r="K627" s="105"/>
    </row>
    <row r="628" spans="2:11" x14ac:dyDescent="0.3">
      <c r="B628" s="95">
        <v>43039</v>
      </c>
      <c r="C628" s="96">
        <v>0.53611111111111109</v>
      </c>
      <c r="D628" s="83">
        <f t="shared" si="21"/>
        <v>622</v>
      </c>
      <c r="E628" s="146" t="str">
        <f t="shared" si="22"/>
        <v>h</v>
      </c>
      <c r="F628" s="84">
        <v>39.69</v>
      </c>
      <c r="G628" s="85">
        <v>39.850000000000023</v>
      </c>
      <c r="J628" s="105"/>
      <c r="K628" s="105"/>
    </row>
    <row r="629" spans="2:11" x14ac:dyDescent="0.3">
      <c r="B629" s="95">
        <v>43039</v>
      </c>
      <c r="C629" s="96">
        <v>0.53680555555555554</v>
      </c>
      <c r="D629" s="83">
        <f t="shared" si="21"/>
        <v>623</v>
      </c>
      <c r="E629" s="146" t="str">
        <f t="shared" si="22"/>
        <v>h</v>
      </c>
      <c r="F629" s="84">
        <v>39.649999999999977</v>
      </c>
      <c r="G629" s="85">
        <v>39.81</v>
      </c>
      <c r="J629" s="105"/>
      <c r="K629" s="105"/>
    </row>
    <row r="630" spans="2:11" x14ac:dyDescent="0.3">
      <c r="B630" s="95">
        <v>43039</v>
      </c>
      <c r="C630" s="96">
        <v>0.53749999999999998</v>
      </c>
      <c r="D630" s="83">
        <f t="shared" si="21"/>
        <v>624</v>
      </c>
      <c r="E630" s="146" t="str">
        <f t="shared" si="22"/>
        <v>h</v>
      </c>
      <c r="F630" s="84">
        <v>39.649999999999977</v>
      </c>
      <c r="G630" s="85">
        <v>39.819999999999993</v>
      </c>
      <c r="J630" s="105"/>
      <c r="K630" s="105"/>
    </row>
    <row r="631" spans="2:11" x14ac:dyDescent="0.3">
      <c r="B631" s="95">
        <v>43039</v>
      </c>
      <c r="C631" s="96">
        <v>0.53819444444444442</v>
      </c>
      <c r="D631" s="83">
        <f t="shared" si="21"/>
        <v>625</v>
      </c>
      <c r="E631" s="146" t="str">
        <f t="shared" si="22"/>
        <v>h</v>
      </c>
      <c r="F631" s="84">
        <v>39.680000000000007</v>
      </c>
      <c r="G631" s="85">
        <v>39.840000000000032</v>
      </c>
      <c r="J631" s="105"/>
      <c r="K631" s="105"/>
    </row>
    <row r="632" spans="2:11" x14ac:dyDescent="0.3">
      <c r="B632" s="95">
        <v>43039</v>
      </c>
      <c r="C632" s="96">
        <v>0.53888888888888886</v>
      </c>
      <c r="D632" s="83">
        <f t="shared" si="21"/>
        <v>626</v>
      </c>
      <c r="E632" s="146" t="str">
        <f t="shared" si="22"/>
        <v>h</v>
      </c>
      <c r="F632" s="84">
        <v>39.69</v>
      </c>
      <c r="G632" s="85">
        <v>39.850000000000023</v>
      </c>
      <c r="J632" s="105"/>
      <c r="K632" s="105"/>
    </row>
    <row r="633" spans="2:11" x14ac:dyDescent="0.3">
      <c r="B633" s="95">
        <v>43039</v>
      </c>
      <c r="C633" s="96">
        <v>0.5395833333333333</v>
      </c>
      <c r="D633" s="83">
        <f t="shared" si="21"/>
        <v>627</v>
      </c>
      <c r="E633" s="146" t="str">
        <f t="shared" si="22"/>
        <v>h</v>
      </c>
      <c r="F633" s="84">
        <v>39.69</v>
      </c>
      <c r="G633" s="85">
        <v>39.850000000000023</v>
      </c>
      <c r="J633" s="105"/>
      <c r="K633" s="105"/>
    </row>
    <row r="634" spans="2:11" x14ac:dyDescent="0.3">
      <c r="B634" s="95">
        <v>43039</v>
      </c>
      <c r="C634" s="96">
        <v>0.54027777777777775</v>
      </c>
      <c r="D634" s="83">
        <f t="shared" si="21"/>
        <v>628</v>
      </c>
      <c r="E634" s="146" t="str">
        <f t="shared" si="22"/>
        <v>h</v>
      </c>
      <c r="F634" s="84">
        <v>39.680000000000007</v>
      </c>
      <c r="G634" s="85">
        <v>39.829999999999984</v>
      </c>
      <c r="J634" s="105"/>
      <c r="K634" s="105"/>
    </row>
    <row r="635" spans="2:11" x14ac:dyDescent="0.3">
      <c r="B635" s="95">
        <v>43039</v>
      </c>
      <c r="C635" s="96">
        <v>0.54097222222222219</v>
      </c>
      <c r="D635" s="83">
        <f t="shared" si="21"/>
        <v>629</v>
      </c>
      <c r="E635" s="146" t="str">
        <f t="shared" si="22"/>
        <v>h</v>
      </c>
      <c r="F635" s="84">
        <v>39.639999999999986</v>
      </c>
      <c r="G635" s="85">
        <v>39.800000000000011</v>
      </c>
      <c r="J635" s="105"/>
      <c r="K635" s="105"/>
    </row>
    <row r="636" spans="2:11" x14ac:dyDescent="0.3">
      <c r="B636" s="95">
        <v>43039</v>
      </c>
      <c r="C636" s="96">
        <v>0.54166666666666663</v>
      </c>
      <c r="D636" s="83">
        <f t="shared" si="21"/>
        <v>630</v>
      </c>
      <c r="E636" s="146" t="str">
        <f t="shared" si="22"/>
        <v>h</v>
      </c>
      <c r="F636" s="84">
        <v>39.659999999999968</v>
      </c>
      <c r="G636" s="85">
        <v>39.81</v>
      </c>
      <c r="J636" s="105"/>
      <c r="K636" s="105"/>
    </row>
    <row r="637" spans="2:11" x14ac:dyDescent="0.3">
      <c r="B637" s="95">
        <v>43039</v>
      </c>
      <c r="C637" s="96">
        <v>0.54236111111111118</v>
      </c>
      <c r="D637" s="83">
        <f t="shared" si="21"/>
        <v>631</v>
      </c>
      <c r="E637" s="146" t="str">
        <f t="shared" si="22"/>
        <v>h</v>
      </c>
      <c r="F637" s="84">
        <v>39.69</v>
      </c>
      <c r="G637" s="85">
        <v>39.850000000000023</v>
      </c>
      <c r="J637" s="105"/>
      <c r="K637" s="105"/>
    </row>
    <row r="638" spans="2:11" x14ac:dyDescent="0.3">
      <c r="B638" s="95">
        <v>43039</v>
      </c>
      <c r="C638" s="96">
        <v>0.54305555555555551</v>
      </c>
      <c r="D638" s="83">
        <f t="shared" si="21"/>
        <v>632</v>
      </c>
      <c r="E638" s="146" t="str">
        <f t="shared" si="22"/>
        <v>h</v>
      </c>
      <c r="F638" s="84">
        <v>39.699999999999989</v>
      </c>
      <c r="G638" s="85">
        <v>39.850000000000023</v>
      </c>
      <c r="J638" s="105"/>
      <c r="K638" s="105"/>
    </row>
    <row r="639" spans="2:11" x14ac:dyDescent="0.3">
      <c r="B639" s="95">
        <v>43039</v>
      </c>
      <c r="C639" s="96">
        <v>0.54375000000000007</v>
      </c>
      <c r="D639" s="83">
        <f t="shared" si="21"/>
        <v>633</v>
      </c>
      <c r="E639" s="146" t="str">
        <f t="shared" si="22"/>
        <v>h</v>
      </c>
      <c r="F639" s="84">
        <v>39.680000000000007</v>
      </c>
      <c r="G639" s="85">
        <v>39.840000000000032</v>
      </c>
      <c r="J639" s="105"/>
      <c r="K639" s="105"/>
    </row>
    <row r="640" spans="2:11" x14ac:dyDescent="0.3">
      <c r="B640" s="95">
        <v>43039</v>
      </c>
      <c r="C640" s="96">
        <v>0.5444444444444444</v>
      </c>
      <c r="D640" s="83">
        <f t="shared" si="21"/>
        <v>634</v>
      </c>
      <c r="E640" s="146" t="str">
        <f t="shared" si="22"/>
        <v>h</v>
      </c>
      <c r="F640" s="84">
        <v>39.639999999999986</v>
      </c>
      <c r="G640" s="85">
        <v>39.800000000000011</v>
      </c>
      <c r="J640" s="105"/>
      <c r="K640" s="105"/>
    </row>
    <row r="641" spans="2:11" x14ac:dyDescent="0.3">
      <c r="B641" s="95">
        <v>43039</v>
      </c>
      <c r="C641" s="96">
        <v>0.54513888888888895</v>
      </c>
      <c r="D641" s="83">
        <f t="shared" si="21"/>
        <v>635</v>
      </c>
      <c r="E641" s="146" t="str">
        <f t="shared" si="22"/>
        <v>h</v>
      </c>
      <c r="F641" s="84">
        <v>39.639999999999986</v>
      </c>
      <c r="G641" s="85">
        <v>39.800000000000011</v>
      </c>
      <c r="J641" s="105"/>
      <c r="K641" s="105"/>
    </row>
    <row r="642" spans="2:11" x14ac:dyDescent="0.3">
      <c r="B642" s="95">
        <v>43039</v>
      </c>
      <c r="C642" s="96">
        <v>0.54583333333333328</v>
      </c>
      <c r="D642" s="83">
        <f t="shared" si="21"/>
        <v>636</v>
      </c>
      <c r="E642" s="146" t="str">
        <f t="shared" si="22"/>
        <v>h</v>
      </c>
      <c r="F642" s="84">
        <v>39.629999999999995</v>
      </c>
      <c r="G642" s="85">
        <v>39.779999999999973</v>
      </c>
      <c r="J642" s="105"/>
      <c r="K642" s="105"/>
    </row>
    <row r="643" spans="2:11" x14ac:dyDescent="0.3">
      <c r="B643" s="95">
        <v>43039</v>
      </c>
      <c r="C643" s="96">
        <v>0.54652777777777783</v>
      </c>
      <c r="D643" s="83">
        <f t="shared" si="21"/>
        <v>637</v>
      </c>
      <c r="E643" s="146" t="str">
        <f t="shared" si="22"/>
        <v>h</v>
      </c>
      <c r="F643" s="84">
        <v>39.649999999999977</v>
      </c>
      <c r="G643" s="85">
        <v>39.800000000000011</v>
      </c>
      <c r="J643" s="105"/>
      <c r="K643" s="105"/>
    </row>
    <row r="644" spans="2:11" ht="15" thickBot="1" x14ac:dyDescent="0.35">
      <c r="B644" s="100">
        <v>43039</v>
      </c>
      <c r="C644" s="101">
        <v>0.54722222222222217</v>
      </c>
      <c r="D644" s="102">
        <f t="shared" si="21"/>
        <v>638</v>
      </c>
      <c r="E644" s="147" t="str">
        <f t="shared" si="22"/>
        <v>h</v>
      </c>
      <c r="F644" s="103">
        <v>39.680000000000007</v>
      </c>
      <c r="G644" s="104">
        <v>39.840000000000032</v>
      </c>
      <c r="J644" s="105"/>
      <c r="K644" s="105"/>
    </row>
    <row r="645" spans="2:11" x14ac:dyDescent="0.3">
      <c r="B645" s="95">
        <v>43039</v>
      </c>
      <c r="C645" s="96">
        <v>0.63055555555555554</v>
      </c>
      <c r="D645" s="83">
        <f t="shared" si="21"/>
        <v>639</v>
      </c>
      <c r="E645" s="146" t="s">
        <v>79</v>
      </c>
      <c r="F645" s="84">
        <v>9.9999999999909051E-3</v>
      </c>
      <c r="G645" s="85">
        <v>0.16000000000002501</v>
      </c>
      <c r="J645" s="105"/>
      <c r="K645" s="105"/>
    </row>
    <row r="646" spans="2:11" x14ac:dyDescent="0.3">
      <c r="B646" s="95">
        <v>43039</v>
      </c>
      <c r="C646" s="96">
        <v>0.63124999999999998</v>
      </c>
      <c r="D646" s="83">
        <f t="shared" si="21"/>
        <v>640</v>
      </c>
      <c r="E646" s="146" t="str">
        <f>E645</f>
        <v>i</v>
      </c>
      <c r="F646" s="84">
        <v>9.9999999999909051E-3</v>
      </c>
      <c r="G646" s="85">
        <v>0.16000000000002501</v>
      </c>
      <c r="J646" s="105"/>
      <c r="K646" s="105"/>
    </row>
    <row r="647" spans="2:11" x14ac:dyDescent="0.3">
      <c r="B647" s="95">
        <v>43039</v>
      </c>
      <c r="C647" s="96">
        <v>0.63194444444444442</v>
      </c>
      <c r="D647" s="83">
        <f t="shared" si="21"/>
        <v>641</v>
      </c>
      <c r="E647" s="146" t="str">
        <f t="shared" ref="E647:E684" si="23">E646</f>
        <v>i</v>
      </c>
      <c r="F647" s="84">
        <v>9.9999999999909051E-3</v>
      </c>
      <c r="G647" s="85">
        <v>0.16000000000002501</v>
      </c>
      <c r="J647" s="105"/>
      <c r="K647" s="105"/>
    </row>
    <row r="648" spans="2:11" x14ac:dyDescent="0.3">
      <c r="B648" s="95">
        <v>43039</v>
      </c>
      <c r="C648" s="96">
        <v>0.63263888888888886</v>
      </c>
      <c r="D648" s="83">
        <f t="shared" si="21"/>
        <v>642</v>
      </c>
      <c r="E648" s="146" t="str">
        <f t="shared" si="23"/>
        <v>i</v>
      </c>
      <c r="F648" s="84">
        <v>9.9999999999909051E-3</v>
      </c>
      <c r="G648" s="85">
        <v>0.16000000000002501</v>
      </c>
      <c r="J648" s="105"/>
      <c r="K648" s="105"/>
    </row>
    <row r="649" spans="2:11" x14ac:dyDescent="0.3">
      <c r="B649" s="95">
        <v>43039</v>
      </c>
      <c r="C649" s="96">
        <v>0.6333333333333333</v>
      </c>
      <c r="D649" s="83">
        <f t="shared" ref="D649:D684" si="24">D648+1</f>
        <v>643</v>
      </c>
      <c r="E649" s="146" t="str">
        <f t="shared" si="23"/>
        <v>i</v>
      </c>
      <c r="F649" s="84">
        <v>9.9999999999909051E-3</v>
      </c>
      <c r="G649" s="85">
        <v>0.16000000000002501</v>
      </c>
      <c r="J649" s="105"/>
      <c r="K649" s="105"/>
    </row>
    <row r="650" spans="2:11" x14ac:dyDescent="0.3">
      <c r="B650" s="95">
        <v>43039</v>
      </c>
      <c r="C650" s="96">
        <v>0.63402777777777775</v>
      </c>
      <c r="D650" s="83">
        <f t="shared" si="24"/>
        <v>644</v>
      </c>
      <c r="E650" s="146" t="str">
        <f t="shared" si="23"/>
        <v>i</v>
      </c>
      <c r="F650" s="84">
        <v>9.9999999999909051E-3</v>
      </c>
      <c r="G650" s="85">
        <v>0.17000000000001592</v>
      </c>
      <c r="J650" s="105"/>
      <c r="K650" s="105"/>
    </row>
    <row r="651" spans="2:11" x14ac:dyDescent="0.3">
      <c r="B651" s="95">
        <v>43039</v>
      </c>
      <c r="C651" s="96">
        <v>0.63472222222222219</v>
      </c>
      <c r="D651" s="83">
        <f t="shared" si="24"/>
        <v>645</v>
      </c>
      <c r="E651" s="146" t="str">
        <f t="shared" si="23"/>
        <v>i</v>
      </c>
      <c r="F651" s="84">
        <v>1.999999999998181E-2</v>
      </c>
      <c r="G651" s="85">
        <v>0.16000000000002501</v>
      </c>
      <c r="J651" s="105"/>
      <c r="K651" s="105"/>
    </row>
    <row r="652" spans="2:11" x14ac:dyDescent="0.3">
      <c r="B652" s="95">
        <v>43039</v>
      </c>
      <c r="C652" s="96">
        <v>0.63541666666666663</v>
      </c>
      <c r="D652" s="83">
        <f t="shared" si="24"/>
        <v>646</v>
      </c>
      <c r="E652" s="146" t="str">
        <f t="shared" si="23"/>
        <v>i</v>
      </c>
      <c r="F652" s="84">
        <v>9.9999999999909051E-3</v>
      </c>
      <c r="G652" s="85">
        <v>0.16000000000002501</v>
      </c>
      <c r="J652" s="105"/>
      <c r="K652" s="105"/>
    </row>
    <row r="653" spans="2:11" x14ac:dyDescent="0.3">
      <c r="B653" s="95">
        <v>43039</v>
      </c>
      <c r="C653" s="96">
        <v>0.63611111111111118</v>
      </c>
      <c r="D653" s="83">
        <f t="shared" si="24"/>
        <v>647</v>
      </c>
      <c r="E653" s="146" t="str">
        <f t="shared" si="23"/>
        <v>i</v>
      </c>
      <c r="F653" s="84">
        <v>9.9999999999909051E-3</v>
      </c>
      <c r="G653" s="85">
        <v>0.16000000000002501</v>
      </c>
      <c r="J653" s="105"/>
      <c r="K653" s="105"/>
    </row>
    <row r="654" spans="2:11" x14ac:dyDescent="0.3">
      <c r="B654" s="95">
        <v>43039</v>
      </c>
      <c r="C654" s="96">
        <v>0.63680555555555551</v>
      </c>
      <c r="D654" s="83">
        <f t="shared" si="24"/>
        <v>648</v>
      </c>
      <c r="E654" s="146" t="str">
        <f t="shared" si="23"/>
        <v>i</v>
      </c>
      <c r="F654" s="84">
        <v>9.9999999999909051E-3</v>
      </c>
      <c r="G654" s="85">
        <v>0.17000000000001592</v>
      </c>
      <c r="J654" s="105"/>
      <c r="K654" s="105"/>
    </row>
    <row r="655" spans="2:11" x14ac:dyDescent="0.3">
      <c r="B655" s="95">
        <v>43039</v>
      </c>
      <c r="C655" s="96">
        <v>0.63750000000000007</v>
      </c>
      <c r="D655" s="83">
        <f t="shared" si="24"/>
        <v>649</v>
      </c>
      <c r="E655" s="146" t="str">
        <f t="shared" si="23"/>
        <v>i</v>
      </c>
      <c r="F655" s="84">
        <v>0</v>
      </c>
      <c r="G655" s="85">
        <v>0.14999999999997726</v>
      </c>
      <c r="J655" s="105"/>
      <c r="K655" s="105"/>
    </row>
    <row r="656" spans="2:11" x14ac:dyDescent="0.3">
      <c r="B656" s="95">
        <v>43039</v>
      </c>
      <c r="C656" s="96">
        <v>0.6381944444444444</v>
      </c>
      <c r="D656" s="83">
        <f t="shared" si="24"/>
        <v>650</v>
      </c>
      <c r="E656" s="146" t="str">
        <f t="shared" si="23"/>
        <v>i</v>
      </c>
      <c r="F656" s="84">
        <v>9.9999999999909051E-3</v>
      </c>
      <c r="G656" s="85">
        <v>0.16000000000002501</v>
      </c>
      <c r="J656" s="105"/>
      <c r="K656" s="105"/>
    </row>
    <row r="657" spans="2:11" x14ac:dyDescent="0.3">
      <c r="B657" s="95">
        <v>43039</v>
      </c>
      <c r="C657" s="96">
        <v>0.63888888888888895</v>
      </c>
      <c r="D657" s="83">
        <f t="shared" si="24"/>
        <v>651</v>
      </c>
      <c r="E657" s="146" t="str">
        <f t="shared" si="23"/>
        <v>i</v>
      </c>
      <c r="F657" s="84">
        <v>9.9999999999909051E-3</v>
      </c>
      <c r="G657" s="85">
        <v>0.16000000000002501</v>
      </c>
      <c r="J657" s="105"/>
      <c r="K657" s="105"/>
    </row>
    <row r="658" spans="2:11" x14ac:dyDescent="0.3">
      <c r="B658" s="95">
        <v>43039</v>
      </c>
      <c r="C658" s="96">
        <v>0.63958333333333328</v>
      </c>
      <c r="D658" s="83">
        <f t="shared" si="24"/>
        <v>652</v>
      </c>
      <c r="E658" s="146" t="str">
        <f t="shared" si="23"/>
        <v>i</v>
      </c>
      <c r="F658" s="84">
        <v>9.9999999999909051E-3</v>
      </c>
      <c r="G658" s="85">
        <v>0.16000000000002501</v>
      </c>
      <c r="J658" s="105"/>
      <c r="K658" s="105"/>
    </row>
    <row r="659" spans="2:11" x14ac:dyDescent="0.3">
      <c r="B659" s="95">
        <v>43039</v>
      </c>
      <c r="C659" s="96">
        <v>0.64027777777777783</v>
      </c>
      <c r="D659" s="83">
        <f t="shared" si="24"/>
        <v>653</v>
      </c>
      <c r="E659" s="146" t="str">
        <f t="shared" si="23"/>
        <v>i</v>
      </c>
      <c r="F659" s="84">
        <v>0</v>
      </c>
      <c r="G659" s="85">
        <v>0.14999999999997726</v>
      </c>
      <c r="J659" s="105"/>
      <c r="K659" s="105"/>
    </row>
    <row r="660" spans="2:11" x14ac:dyDescent="0.3">
      <c r="B660" s="95">
        <v>43039</v>
      </c>
      <c r="C660" s="96">
        <v>0.64097222222222217</v>
      </c>
      <c r="D660" s="83">
        <f t="shared" si="24"/>
        <v>654</v>
      </c>
      <c r="E660" s="146" t="str">
        <f t="shared" si="23"/>
        <v>i</v>
      </c>
      <c r="F660" s="84">
        <v>9.9999999999909051E-3</v>
      </c>
      <c r="G660" s="85">
        <v>0.14999999999997726</v>
      </c>
      <c r="J660" s="105"/>
      <c r="K660" s="105"/>
    </row>
    <row r="661" spans="2:11" x14ac:dyDescent="0.3">
      <c r="B661" s="95">
        <v>43039</v>
      </c>
      <c r="C661" s="96">
        <v>0.64166666666666672</v>
      </c>
      <c r="D661" s="83">
        <f t="shared" si="24"/>
        <v>655</v>
      </c>
      <c r="E661" s="146" t="str">
        <f t="shared" si="23"/>
        <v>i</v>
      </c>
      <c r="F661" s="84">
        <v>1.999999999998181E-2</v>
      </c>
      <c r="G661" s="85">
        <v>0.16000000000002501</v>
      </c>
      <c r="J661" s="105"/>
      <c r="K661" s="105"/>
    </row>
    <row r="662" spans="2:11" x14ac:dyDescent="0.3">
      <c r="B662" s="95">
        <v>43039</v>
      </c>
      <c r="C662" s="96">
        <v>0.64236111111111105</v>
      </c>
      <c r="D662" s="83">
        <f t="shared" si="24"/>
        <v>656</v>
      </c>
      <c r="E662" s="146" t="str">
        <f t="shared" si="23"/>
        <v>i</v>
      </c>
      <c r="F662" s="84">
        <v>1.999999999998181E-2</v>
      </c>
      <c r="G662" s="85">
        <v>0.17000000000001592</v>
      </c>
      <c r="J662" s="105"/>
      <c r="K662" s="105"/>
    </row>
    <row r="663" spans="2:11" x14ac:dyDescent="0.3">
      <c r="B663" s="95">
        <v>43039</v>
      </c>
      <c r="C663" s="96">
        <v>0.6430555555555556</v>
      </c>
      <c r="D663" s="83">
        <f t="shared" si="24"/>
        <v>657</v>
      </c>
      <c r="E663" s="146" t="str">
        <f t="shared" si="23"/>
        <v>i</v>
      </c>
      <c r="F663" s="84">
        <v>0</v>
      </c>
      <c r="G663" s="85">
        <v>0.14999999999997726</v>
      </c>
      <c r="J663" s="105"/>
      <c r="K663" s="105"/>
    </row>
    <row r="664" spans="2:11" x14ac:dyDescent="0.3">
      <c r="B664" s="95">
        <v>43039</v>
      </c>
      <c r="C664" s="96">
        <v>0.64374999999999993</v>
      </c>
      <c r="D664" s="83">
        <f t="shared" si="24"/>
        <v>658</v>
      </c>
      <c r="E664" s="146" t="str">
        <f t="shared" si="23"/>
        <v>i</v>
      </c>
      <c r="F664" s="84">
        <v>0</v>
      </c>
      <c r="G664" s="85">
        <v>0.14999999999997726</v>
      </c>
      <c r="J664" s="105"/>
      <c r="K664" s="105"/>
    </row>
    <row r="665" spans="2:11" x14ac:dyDescent="0.3">
      <c r="B665" s="95">
        <v>43039</v>
      </c>
      <c r="C665" s="96">
        <v>0.64444444444444449</v>
      </c>
      <c r="D665" s="83">
        <f t="shared" si="24"/>
        <v>659</v>
      </c>
      <c r="E665" s="146" t="str">
        <f t="shared" si="23"/>
        <v>i</v>
      </c>
      <c r="F665" s="84">
        <v>9.9999999999909051E-3</v>
      </c>
      <c r="G665" s="85">
        <v>0.14999999999997726</v>
      </c>
      <c r="J665" s="105"/>
      <c r="K665" s="105"/>
    </row>
    <row r="666" spans="2:11" x14ac:dyDescent="0.3">
      <c r="B666" s="95">
        <v>43039</v>
      </c>
      <c r="C666" s="96">
        <v>0.64513888888888882</v>
      </c>
      <c r="D666" s="83">
        <f t="shared" si="24"/>
        <v>660</v>
      </c>
      <c r="E666" s="146" t="str">
        <f t="shared" si="23"/>
        <v>i</v>
      </c>
      <c r="F666" s="84">
        <v>9.9999999999909051E-3</v>
      </c>
      <c r="G666" s="85">
        <v>0.16000000000002501</v>
      </c>
      <c r="J666" s="105"/>
      <c r="K666" s="105"/>
    </row>
    <row r="667" spans="2:11" x14ac:dyDescent="0.3">
      <c r="B667" s="95">
        <v>43039</v>
      </c>
      <c r="C667" s="96">
        <v>0.64583333333333337</v>
      </c>
      <c r="D667" s="83">
        <f t="shared" si="24"/>
        <v>661</v>
      </c>
      <c r="E667" s="146" t="str">
        <f t="shared" si="23"/>
        <v>i</v>
      </c>
      <c r="F667" s="84">
        <v>1.999999999998181E-2</v>
      </c>
      <c r="G667" s="85">
        <v>0.17000000000001592</v>
      </c>
      <c r="J667" s="105"/>
      <c r="K667" s="105"/>
    </row>
    <row r="668" spans="2:11" x14ac:dyDescent="0.3">
      <c r="B668" s="95">
        <v>43039</v>
      </c>
      <c r="C668" s="96">
        <v>0.64652777777777781</v>
      </c>
      <c r="D668" s="83">
        <f t="shared" si="24"/>
        <v>662</v>
      </c>
      <c r="E668" s="146" t="str">
        <f t="shared" si="23"/>
        <v>i</v>
      </c>
      <c r="F668" s="84">
        <v>9.9999999999909051E-3</v>
      </c>
      <c r="G668" s="85">
        <v>0.16000000000002501</v>
      </c>
      <c r="J668" s="105"/>
      <c r="K668" s="105"/>
    </row>
    <row r="669" spans="2:11" x14ac:dyDescent="0.3">
      <c r="B669" s="95">
        <v>43039</v>
      </c>
      <c r="C669" s="96">
        <v>0.64722222222222225</v>
      </c>
      <c r="D669" s="83">
        <f t="shared" si="24"/>
        <v>663</v>
      </c>
      <c r="E669" s="146" t="str">
        <f t="shared" si="23"/>
        <v>i</v>
      </c>
      <c r="F669" s="84">
        <v>0</v>
      </c>
      <c r="G669" s="85">
        <v>0.14999999999997726</v>
      </c>
      <c r="J669" s="105"/>
      <c r="K669" s="105"/>
    </row>
    <row r="670" spans="2:11" x14ac:dyDescent="0.3">
      <c r="B670" s="95">
        <v>43039</v>
      </c>
      <c r="C670" s="96">
        <v>0.6479166666666667</v>
      </c>
      <c r="D670" s="83">
        <f t="shared" si="24"/>
        <v>664</v>
      </c>
      <c r="E670" s="146" t="str">
        <f t="shared" si="23"/>
        <v>i</v>
      </c>
      <c r="F670" s="84">
        <v>0</v>
      </c>
      <c r="G670" s="85">
        <v>0.16000000000002501</v>
      </c>
      <c r="J670" s="105"/>
      <c r="K670" s="105"/>
    </row>
    <row r="671" spans="2:11" x14ac:dyDescent="0.3">
      <c r="B671" s="95">
        <v>43039</v>
      </c>
      <c r="C671" s="96">
        <v>0.64861111111111114</v>
      </c>
      <c r="D671" s="83">
        <f t="shared" si="24"/>
        <v>665</v>
      </c>
      <c r="E671" s="146" t="str">
        <f t="shared" si="23"/>
        <v>i</v>
      </c>
      <c r="F671" s="84">
        <v>0</v>
      </c>
      <c r="G671" s="85">
        <v>0.14999999999997726</v>
      </c>
      <c r="J671" s="105"/>
      <c r="K671" s="105"/>
    </row>
    <row r="672" spans="2:11" x14ac:dyDescent="0.3">
      <c r="B672" s="95">
        <v>43039</v>
      </c>
      <c r="C672" s="96">
        <v>0.64930555555555558</v>
      </c>
      <c r="D672" s="83">
        <f t="shared" si="24"/>
        <v>666</v>
      </c>
      <c r="E672" s="146" t="str">
        <f t="shared" si="23"/>
        <v>i</v>
      </c>
      <c r="F672" s="84">
        <v>9.9999999999909051E-3</v>
      </c>
      <c r="G672" s="85">
        <v>0.16000000000002501</v>
      </c>
      <c r="J672" s="105"/>
      <c r="K672" s="105"/>
    </row>
    <row r="673" spans="2:11" x14ac:dyDescent="0.3">
      <c r="B673" s="95">
        <v>43039</v>
      </c>
      <c r="C673" s="96">
        <v>0.65</v>
      </c>
      <c r="D673" s="83">
        <f t="shared" si="24"/>
        <v>667</v>
      </c>
      <c r="E673" s="146" t="str">
        <f t="shared" si="23"/>
        <v>i</v>
      </c>
      <c r="F673" s="84">
        <v>9.9999999999909051E-3</v>
      </c>
      <c r="G673" s="85">
        <v>0.14999999999997726</v>
      </c>
      <c r="J673" s="105"/>
      <c r="K673" s="105"/>
    </row>
    <row r="674" spans="2:11" x14ac:dyDescent="0.3">
      <c r="B674" s="95">
        <v>43039</v>
      </c>
      <c r="C674" s="96">
        <v>0.65069444444444446</v>
      </c>
      <c r="D674" s="83">
        <f t="shared" si="24"/>
        <v>668</v>
      </c>
      <c r="E674" s="146" t="str">
        <f t="shared" si="23"/>
        <v>i</v>
      </c>
      <c r="F674" s="84">
        <v>9.9999999999909051E-3</v>
      </c>
      <c r="G674" s="85">
        <v>0.14999999999997726</v>
      </c>
      <c r="J674" s="105"/>
      <c r="K674" s="105"/>
    </row>
    <row r="675" spans="2:11" x14ac:dyDescent="0.3">
      <c r="B675" s="95">
        <v>43039</v>
      </c>
      <c r="C675" s="96">
        <v>0.65138888888888891</v>
      </c>
      <c r="D675" s="83">
        <f t="shared" si="24"/>
        <v>669</v>
      </c>
      <c r="E675" s="146" t="str">
        <f t="shared" si="23"/>
        <v>i</v>
      </c>
      <c r="F675" s="84">
        <v>9.9999999999909051E-3</v>
      </c>
      <c r="G675" s="85">
        <v>0.16000000000002501</v>
      </c>
      <c r="J675" s="105"/>
      <c r="K675" s="105"/>
    </row>
    <row r="676" spans="2:11" x14ac:dyDescent="0.3">
      <c r="B676" s="95">
        <v>43039</v>
      </c>
      <c r="C676" s="96">
        <v>0.65208333333333335</v>
      </c>
      <c r="D676" s="83">
        <f t="shared" si="24"/>
        <v>670</v>
      </c>
      <c r="E676" s="146" t="str">
        <f t="shared" si="23"/>
        <v>i</v>
      </c>
      <c r="F676" s="84">
        <v>0</v>
      </c>
      <c r="G676" s="85">
        <v>0.16000000000002501</v>
      </c>
      <c r="J676" s="105"/>
      <c r="K676" s="105"/>
    </row>
    <row r="677" spans="2:11" x14ac:dyDescent="0.3">
      <c r="B677" s="95">
        <v>43039</v>
      </c>
      <c r="C677" s="96">
        <v>0.65277777777777779</v>
      </c>
      <c r="D677" s="83">
        <f t="shared" si="24"/>
        <v>671</v>
      </c>
      <c r="E677" s="146" t="str">
        <f t="shared" si="23"/>
        <v>i</v>
      </c>
      <c r="F677" s="84">
        <v>0</v>
      </c>
      <c r="G677" s="85">
        <v>0.16000000000002501</v>
      </c>
      <c r="J677" s="105"/>
      <c r="K677" s="105"/>
    </row>
    <row r="678" spans="2:11" x14ac:dyDescent="0.3">
      <c r="B678" s="95">
        <v>43039</v>
      </c>
      <c r="C678" s="96">
        <v>0.65347222222222223</v>
      </c>
      <c r="D678" s="83">
        <f t="shared" si="24"/>
        <v>672</v>
      </c>
      <c r="E678" s="146" t="str">
        <f t="shared" si="23"/>
        <v>i</v>
      </c>
      <c r="F678" s="84">
        <v>0</v>
      </c>
      <c r="G678" s="85">
        <v>0.14999999999997726</v>
      </c>
      <c r="J678" s="105"/>
      <c r="K678" s="105"/>
    </row>
    <row r="679" spans="2:11" x14ac:dyDescent="0.3">
      <c r="B679" s="95">
        <v>43039</v>
      </c>
      <c r="C679" s="96">
        <v>0.65416666666666667</v>
      </c>
      <c r="D679" s="83">
        <f t="shared" si="24"/>
        <v>673</v>
      </c>
      <c r="E679" s="146" t="str">
        <f t="shared" si="23"/>
        <v>i</v>
      </c>
      <c r="F679" s="84">
        <v>9.9999999999909051E-3</v>
      </c>
      <c r="G679" s="85">
        <v>0.16000000000002501</v>
      </c>
      <c r="J679" s="105"/>
      <c r="K679" s="105"/>
    </row>
    <row r="680" spans="2:11" x14ac:dyDescent="0.3">
      <c r="B680" s="95">
        <v>43039</v>
      </c>
      <c r="C680" s="96">
        <v>0.65486111111111112</v>
      </c>
      <c r="D680" s="83">
        <f t="shared" si="24"/>
        <v>674</v>
      </c>
      <c r="E680" s="146" t="str">
        <f t="shared" si="23"/>
        <v>i</v>
      </c>
      <c r="F680" s="84">
        <v>0</v>
      </c>
      <c r="G680" s="85">
        <v>0.14999999999997726</v>
      </c>
      <c r="J680" s="105"/>
      <c r="K680" s="105"/>
    </row>
    <row r="681" spans="2:11" x14ac:dyDescent="0.3">
      <c r="B681" s="95">
        <v>43039</v>
      </c>
      <c r="C681" s="96">
        <v>0.65555555555555556</v>
      </c>
      <c r="D681" s="83">
        <f t="shared" si="24"/>
        <v>675</v>
      </c>
      <c r="E681" s="146" t="str">
        <f t="shared" si="23"/>
        <v>i</v>
      </c>
      <c r="F681" s="84">
        <v>0</v>
      </c>
      <c r="G681" s="85">
        <v>0.14999999999997726</v>
      </c>
      <c r="J681" s="105"/>
      <c r="K681" s="105"/>
    </row>
    <row r="682" spans="2:11" x14ac:dyDescent="0.3">
      <c r="B682" s="95">
        <v>43039</v>
      </c>
      <c r="C682" s="96">
        <v>0.65625</v>
      </c>
      <c r="D682" s="83">
        <f t="shared" si="24"/>
        <v>676</v>
      </c>
      <c r="E682" s="146" t="str">
        <f t="shared" si="23"/>
        <v>i</v>
      </c>
      <c r="F682" s="84">
        <v>0</v>
      </c>
      <c r="G682" s="85">
        <v>0.14999999999997726</v>
      </c>
      <c r="J682" s="105"/>
      <c r="K682" s="105"/>
    </row>
    <row r="683" spans="2:11" x14ac:dyDescent="0.3">
      <c r="B683" s="95">
        <v>43039</v>
      </c>
      <c r="C683" s="96">
        <v>0.65694444444444444</v>
      </c>
      <c r="D683" s="83">
        <f t="shared" si="24"/>
        <v>677</v>
      </c>
      <c r="E683" s="146" t="str">
        <f t="shared" si="23"/>
        <v>i</v>
      </c>
      <c r="F683" s="84">
        <v>0</v>
      </c>
      <c r="G683" s="85">
        <v>0.14999999999997726</v>
      </c>
      <c r="J683" s="105"/>
      <c r="K683" s="105"/>
    </row>
    <row r="684" spans="2:11" ht="15" thickBot="1" x14ac:dyDescent="0.35">
      <c r="B684" s="97">
        <v>43039</v>
      </c>
      <c r="C684" s="98">
        <v>0.65763888888888888</v>
      </c>
      <c r="D684" s="99">
        <f t="shared" si="24"/>
        <v>678</v>
      </c>
      <c r="E684" s="148" t="str">
        <f t="shared" si="23"/>
        <v>i</v>
      </c>
      <c r="F684" s="86">
        <v>0</v>
      </c>
      <c r="G684" s="87">
        <v>0.14999999999997726</v>
      </c>
      <c r="J684" s="105"/>
      <c r="K684" s="105"/>
    </row>
    <row r="685" spans="2:11" ht="15" thickTop="1" x14ac:dyDescent="0.3">
      <c r="B685" s="19"/>
      <c r="C685" s="20"/>
      <c r="E685" s="31"/>
      <c r="F685" s="32"/>
    </row>
    <row r="686" spans="2:11" x14ac:dyDescent="0.3">
      <c r="B686" s="19"/>
      <c r="C686" s="20"/>
      <c r="E686" s="31"/>
      <c r="F686" s="32"/>
    </row>
    <row r="687" spans="2:11" x14ac:dyDescent="0.3">
      <c r="B687" s="19"/>
      <c r="C687" s="20"/>
      <c r="E687" s="31"/>
      <c r="F687" s="32"/>
    </row>
    <row r="688" spans="2:11" x14ac:dyDescent="0.3">
      <c r="B688" s="19"/>
      <c r="C688" s="20"/>
      <c r="E688" s="31"/>
      <c r="F688" s="32"/>
    </row>
    <row r="689" spans="2:6" x14ac:dyDescent="0.3">
      <c r="B689" s="19"/>
      <c r="C689" s="20"/>
      <c r="E689" s="31"/>
      <c r="F689" s="32"/>
    </row>
    <row r="690" spans="2:6" x14ac:dyDescent="0.3">
      <c r="B690" s="19"/>
      <c r="C690" s="20"/>
      <c r="E690" s="31"/>
      <c r="F690" s="32"/>
    </row>
    <row r="691" spans="2:6" x14ac:dyDescent="0.3">
      <c r="B691" s="19"/>
      <c r="C691" s="20"/>
      <c r="E691" s="31"/>
      <c r="F691" s="32"/>
    </row>
    <row r="692" spans="2:6" x14ac:dyDescent="0.3">
      <c r="B692" s="19"/>
      <c r="C692" s="20"/>
      <c r="E692" s="31"/>
      <c r="F692" s="32"/>
    </row>
    <row r="693" spans="2:6" x14ac:dyDescent="0.3">
      <c r="B693" s="19"/>
      <c r="C693" s="20"/>
      <c r="E693" s="31"/>
      <c r="F693" s="32"/>
    </row>
    <row r="694" spans="2:6" x14ac:dyDescent="0.3">
      <c r="B694" s="19"/>
      <c r="C694" s="20"/>
      <c r="E694" s="31"/>
      <c r="F694" s="32"/>
    </row>
    <row r="695" spans="2:6" x14ac:dyDescent="0.3">
      <c r="B695" s="19"/>
      <c r="C695" s="20"/>
      <c r="E695" s="31"/>
      <c r="F695" s="32"/>
    </row>
    <row r="696" spans="2:6" x14ac:dyDescent="0.3">
      <c r="B696" s="19"/>
      <c r="C696" s="20"/>
      <c r="E696" s="31"/>
      <c r="F696" s="32"/>
    </row>
    <row r="697" spans="2:6" x14ac:dyDescent="0.3">
      <c r="B697" s="19"/>
      <c r="C697" s="20"/>
      <c r="E697" s="31"/>
      <c r="F697" s="32"/>
    </row>
    <row r="698" spans="2:6" x14ac:dyDescent="0.3">
      <c r="B698" s="19"/>
      <c r="C698" s="20"/>
      <c r="E698" s="31"/>
      <c r="F698" s="32"/>
    </row>
    <row r="699" spans="2:6" x14ac:dyDescent="0.3">
      <c r="B699" s="19"/>
      <c r="C699" s="20"/>
      <c r="E699" s="31"/>
      <c r="F699" s="32"/>
    </row>
    <row r="700" spans="2:6" x14ac:dyDescent="0.3">
      <c r="B700" s="19"/>
      <c r="C700" s="20"/>
      <c r="E700" s="31"/>
      <c r="F700" s="32"/>
    </row>
    <row r="701" spans="2:6" x14ac:dyDescent="0.3">
      <c r="B701" s="19"/>
      <c r="C701" s="20"/>
      <c r="E701" s="31"/>
      <c r="F701" s="32"/>
    </row>
    <row r="702" spans="2:6" x14ac:dyDescent="0.3">
      <c r="B702" s="19"/>
      <c r="C702" s="20"/>
      <c r="E702" s="31"/>
      <c r="F702" s="32"/>
    </row>
    <row r="703" spans="2:6" x14ac:dyDescent="0.3">
      <c r="B703" s="19"/>
      <c r="C703" s="20"/>
      <c r="E703" s="31"/>
      <c r="F703" s="32"/>
    </row>
    <row r="704" spans="2:6" x14ac:dyDescent="0.3">
      <c r="B704" s="19"/>
      <c r="C704" s="20"/>
      <c r="E704" s="31"/>
      <c r="F704" s="32"/>
    </row>
    <row r="705" spans="2:6" x14ac:dyDescent="0.3">
      <c r="B705" s="19"/>
      <c r="C705" s="20"/>
      <c r="E705" s="31"/>
      <c r="F705" s="32"/>
    </row>
    <row r="706" spans="2:6" x14ac:dyDescent="0.3">
      <c r="B706" s="19"/>
      <c r="C706" s="20"/>
      <c r="E706" s="31"/>
      <c r="F706" s="32"/>
    </row>
    <row r="707" spans="2:6" x14ac:dyDescent="0.3">
      <c r="B707" s="19"/>
      <c r="C707" s="20"/>
      <c r="E707" s="31"/>
      <c r="F707" s="32"/>
    </row>
    <row r="708" spans="2:6" x14ac:dyDescent="0.3">
      <c r="B708" s="19"/>
      <c r="C708" s="20"/>
      <c r="E708" s="31"/>
      <c r="F708" s="32"/>
    </row>
    <row r="709" spans="2:6" x14ac:dyDescent="0.3">
      <c r="B709" s="19"/>
      <c r="C709" s="20"/>
      <c r="E709" s="31"/>
      <c r="F709" s="32"/>
    </row>
    <row r="710" spans="2:6" x14ac:dyDescent="0.3">
      <c r="B710" s="19"/>
      <c r="C710" s="20"/>
      <c r="E710" s="31"/>
      <c r="F710" s="32"/>
    </row>
    <row r="711" spans="2:6" x14ac:dyDescent="0.3">
      <c r="B711" s="19"/>
      <c r="C711" s="20"/>
      <c r="E711" s="31"/>
      <c r="F711" s="32"/>
    </row>
    <row r="712" spans="2:6" x14ac:dyDescent="0.3">
      <c r="B712" s="19"/>
      <c r="C712" s="20"/>
      <c r="E712" s="31"/>
      <c r="F712" s="32"/>
    </row>
    <row r="713" spans="2:6" x14ac:dyDescent="0.3">
      <c r="B713" s="19"/>
      <c r="C713" s="20"/>
      <c r="E713" s="31"/>
      <c r="F713" s="32"/>
    </row>
    <row r="714" spans="2:6" x14ac:dyDescent="0.3">
      <c r="B714" s="19"/>
      <c r="C714" s="20"/>
      <c r="E714" s="31"/>
      <c r="F714" s="32"/>
    </row>
    <row r="715" spans="2:6" x14ac:dyDescent="0.3">
      <c r="B715" s="19"/>
      <c r="C715" s="20"/>
      <c r="E715" s="31"/>
      <c r="F715" s="32"/>
    </row>
    <row r="716" spans="2:6" x14ac:dyDescent="0.3">
      <c r="B716" s="19"/>
      <c r="C716" s="20"/>
      <c r="E716" s="31"/>
      <c r="F716" s="32"/>
    </row>
    <row r="717" spans="2:6" x14ac:dyDescent="0.3">
      <c r="B717" s="19"/>
      <c r="C717" s="20"/>
      <c r="E717" s="31"/>
      <c r="F717" s="32"/>
    </row>
    <row r="718" spans="2:6" x14ac:dyDescent="0.3">
      <c r="B718" s="19"/>
      <c r="C718" s="20"/>
      <c r="E718" s="31"/>
      <c r="F718" s="32"/>
    </row>
    <row r="719" spans="2:6" x14ac:dyDescent="0.3">
      <c r="B719" s="19"/>
      <c r="C719" s="20"/>
      <c r="E719" s="31"/>
      <c r="F719" s="32"/>
    </row>
    <row r="720" spans="2:6" x14ac:dyDescent="0.3">
      <c r="B720" s="19"/>
      <c r="C720" s="20"/>
      <c r="E720" s="31"/>
      <c r="F720" s="32"/>
    </row>
    <row r="721" spans="2:6" x14ac:dyDescent="0.3">
      <c r="B721" s="19"/>
      <c r="C721" s="20"/>
      <c r="E721" s="31"/>
      <c r="F721" s="32"/>
    </row>
    <row r="722" spans="2:6" x14ac:dyDescent="0.3">
      <c r="B722" s="19"/>
      <c r="C722" s="20"/>
      <c r="E722" s="31"/>
      <c r="F722" s="32"/>
    </row>
    <row r="723" spans="2:6" x14ac:dyDescent="0.3">
      <c r="B723" s="19"/>
      <c r="C723" s="20"/>
      <c r="E723" s="31"/>
      <c r="F723" s="32"/>
    </row>
    <row r="724" spans="2:6" x14ac:dyDescent="0.3">
      <c r="B724" s="19"/>
      <c r="C724" s="20"/>
      <c r="E724" s="31"/>
      <c r="F724" s="32"/>
    </row>
    <row r="725" spans="2:6" x14ac:dyDescent="0.3">
      <c r="B725" s="19"/>
      <c r="C725" s="20"/>
      <c r="E725" s="31"/>
      <c r="F725" s="32"/>
    </row>
    <row r="726" spans="2:6" x14ac:dyDescent="0.3">
      <c r="B726" s="19"/>
      <c r="C726" s="20"/>
      <c r="E726" s="31"/>
      <c r="F726" s="32"/>
    </row>
    <row r="727" spans="2:6" x14ac:dyDescent="0.3">
      <c r="B727" s="19"/>
      <c r="C727" s="20"/>
      <c r="E727" s="31"/>
      <c r="F727" s="32"/>
    </row>
    <row r="728" spans="2:6" x14ac:dyDescent="0.3">
      <c r="B728" s="19"/>
      <c r="C728" s="20"/>
      <c r="E728" s="31"/>
      <c r="F728" s="32"/>
    </row>
    <row r="729" spans="2:6" x14ac:dyDescent="0.3">
      <c r="B729" s="19"/>
      <c r="C729" s="20"/>
      <c r="E729" s="31"/>
      <c r="F729" s="32"/>
    </row>
    <row r="730" spans="2:6" x14ac:dyDescent="0.3">
      <c r="B730" s="19"/>
      <c r="C730" s="20"/>
      <c r="E730" s="31"/>
      <c r="F730" s="32"/>
    </row>
    <row r="731" spans="2:6" x14ac:dyDescent="0.3">
      <c r="B731" s="19"/>
      <c r="C731" s="20"/>
      <c r="E731" s="31"/>
      <c r="F731" s="32"/>
    </row>
    <row r="732" spans="2:6" x14ac:dyDescent="0.3">
      <c r="B732" s="19"/>
      <c r="C732" s="20"/>
      <c r="E732" s="31"/>
      <c r="F732" s="32"/>
    </row>
    <row r="733" spans="2:6" x14ac:dyDescent="0.3">
      <c r="B733" s="19"/>
      <c r="C733" s="20"/>
      <c r="E733" s="31"/>
      <c r="F733" s="32"/>
    </row>
    <row r="734" spans="2:6" x14ac:dyDescent="0.3">
      <c r="B734" s="19"/>
      <c r="C734" s="20"/>
      <c r="E734" s="31"/>
      <c r="F734" s="32"/>
    </row>
    <row r="735" spans="2:6" x14ac:dyDescent="0.3">
      <c r="B735" s="19"/>
      <c r="C735" s="20"/>
      <c r="E735" s="31"/>
      <c r="F735" s="32"/>
    </row>
    <row r="736" spans="2:6" x14ac:dyDescent="0.3">
      <c r="B736" s="19"/>
      <c r="C736" s="20"/>
      <c r="E736" s="31"/>
      <c r="F736" s="32"/>
    </row>
    <row r="737" spans="2:6" x14ac:dyDescent="0.3">
      <c r="B737" s="19"/>
      <c r="C737" s="20"/>
      <c r="E737" s="31"/>
      <c r="F737" s="32"/>
    </row>
    <row r="738" spans="2:6" x14ac:dyDescent="0.3">
      <c r="B738" s="19"/>
      <c r="C738" s="20"/>
      <c r="E738" s="31"/>
      <c r="F738" s="32"/>
    </row>
    <row r="739" spans="2:6" x14ac:dyDescent="0.3">
      <c r="B739" s="19"/>
      <c r="C739" s="20"/>
      <c r="E739" s="31"/>
      <c r="F739" s="32"/>
    </row>
    <row r="740" spans="2:6" x14ac:dyDescent="0.3">
      <c r="B740" s="19"/>
      <c r="C740" s="20"/>
      <c r="E740" s="31"/>
      <c r="F740" s="32"/>
    </row>
    <row r="741" spans="2:6" x14ac:dyDescent="0.3">
      <c r="B741" s="19"/>
      <c r="C741" s="20"/>
      <c r="E741" s="31"/>
      <c r="F741" s="32"/>
    </row>
    <row r="742" spans="2:6" x14ac:dyDescent="0.3">
      <c r="B742" s="19"/>
      <c r="C742" s="20"/>
      <c r="E742" s="31"/>
      <c r="F742" s="32"/>
    </row>
    <row r="743" spans="2:6" x14ac:dyDescent="0.3">
      <c r="B743" s="19"/>
      <c r="C743" s="20"/>
      <c r="E743" s="31"/>
      <c r="F743" s="32"/>
    </row>
    <row r="744" spans="2:6" x14ac:dyDescent="0.3">
      <c r="B744" s="19"/>
      <c r="C744" s="20"/>
      <c r="E744" s="31"/>
      <c r="F744" s="32"/>
    </row>
    <row r="745" spans="2:6" x14ac:dyDescent="0.3">
      <c r="B745" s="19"/>
      <c r="C745" s="20"/>
      <c r="E745" s="31"/>
      <c r="F745" s="32"/>
    </row>
    <row r="746" spans="2:6" x14ac:dyDescent="0.3">
      <c r="B746" s="19"/>
      <c r="C746" s="20"/>
      <c r="E746" s="31"/>
      <c r="F746" s="32"/>
    </row>
    <row r="747" spans="2:6" x14ac:dyDescent="0.3">
      <c r="B747" s="19"/>
      <c r="C747" s="20"/>
      <c r="E747" s="31"/>
      <c r="F747" s="32"/>
    </row>
    <row r="748" spans="2:6" x14ac:dyDescent="0.3">
      <c r="B748" s="19"/>
      <c r="C748" s="20"/>
      <c r="E748" s="31"/>
      <c r="F748" s="32"/>
    </row>
    <row r="749" spans="2:6" x14ac:dyDescent="0.3">
      <c r="B749" s="19"/>
      <c r="C749" s="20"/>
      <c r="E749" s="31"/>
      <c r="F749" s="32"/>
    </row>
    <row r="750" spans="2:6" x14ac:dyDescent="0.3">
      <c r="B750" s="19"/>
      <c r="C750" s="20"/>
      <c r="E750" s="31"/>
      <c r="F750" s="32"/>
    </row>
    <row r="751" spans="2:6" x14ac:dyDescent="0.3">
      <c r="B751" s="19"/>
      <c r="C751" s="20"/>
      <c r="E751" s="31"/>
      <c r="F751" s="32"/>
    </row>
    <row r="752" spans="2:6" x14ac:dyDescent="0.3">
      <c r="B752" s="19"/>
      <c r="C752" s="20"/>
      <c r="E752" s="31"/>
      <c r="F752" s="32"/>
    </row>
    <row r="753" spans="2:6" x14ac:dyDescent="0.3">
      <c r="B753" s="19"/>
      <c r="C753" s="20"/>
      <c r="E753" s="31"/>
      <c r="F753" s="32"/>
    </row>
    <row r="754" spans="2:6" x14ac:dyDescent="0.3">
      <c r="B754" s="19"/>
      <c r="C754" s="20"/>
      <c r="E754" s="31"/>
      <c r="F754" s="32"/>
    </row>
    <row r="755" spans="2:6" x14ac:dyDescent="0.3">
      <c r="B755" s="19"/>
      <c r="C755" s="20"/>
      <c r="E755" s="31"/>
      <c r="F755" s="32"/>
    </row>
    <row r="756" spans="2:6" x14ac:dyDescent="0.3">
      <c r="B756" s="19"/>
      <c r="C756" s="20"/>
      <c r="E756" s="31"/>
      <c r="F756" s="32"/>
    </row>
    <row r="757" spans="2:6" x14ac:dyDescent="0.3">
      <c r="B757" s="19"/>
      <c r="C757" s="20"/>
      <c r="E757" s="31"/>
      <c r="F757" s="32"/>
    </row>
    <row r="758" spans="2:6" x14ac:dyDescent="0.3">
      <c r="B758" s="19"/>
      <c r="C758" s="20"/>
      <c r="E758" s="31"/>
      <c r="F758" s="32"/>
    </row>
    <row r="759" spans="2:6" x14ac:dyDescent="0.3">
      <c r="B759" s="19"/>
      <c r="C759" s="20"/>
      <c r="E759" s="31"/>
      <c r="F759" s="32"/>
    </row>
    <row r="760" spans="2:6" x14ac:dyDescent="0.3">
      <c r="B760" s="19"/>
      <c r="C760" s="20"/>
      <c r="E760" s="31"/>
      <c r="F760" s="32"/>
    </row>
    <row r="761" spans="2:6" x14ac:dyDescent="0.3">
      <c r="B761" s="19"/>
      <c r="C761" s="20"/>
      <c r="E761" s="31"/>
      <c r="F761" s="32"/>
    </row>
    <row r="762" spans="2:6" x14ac:dyDescent="0.3">
      <c r="B762" s="19"/>
      <c r="C762" s="20"/>
      <c r="E762" s="31"/>
      <c r="F762" s="32"/>
    </row>
    <row r="763" spans="2:6" x14ac:dyDescent="0.3">
      <c r="B763" s="19"/>
      <c r="C763" s="20"/>
      <c r="E763" s="31"/>
      <c r="F763" s="32"/>
    </row>
    <row r="764" spans="2:6" x14ac:dyDescent="0.3">
      <c r="B764" s="19"/>
      <c r="C764" s="20"/>
      <c r="E764" s="31"/>
      <c r="F764" s="32"/>
    </row>
    <row r="765" spans="2:6" x14ac:dyDescent="0.3">
      <c r="B765" s="19"/>
      <c r="C765" s="20"/>
      <c r="E765" s="31"/>
      <c r="F765" s="32"/>
    </row>
    <row r="766" spans="2:6" x14ac:dyDescent="0.3">
      <c r="B766" s="19"/>
      <c r="C766" s="20"/>
      <c r="E766" s="31"/>
      <c r="F766" s="32"/>
    </row>
    <row r="767" spans="2:6" x14ac:dyDescent="0.3">
      <c r="B767" s="19"/>
      <c r="C767" s="20"/>
      <c r="E767" s="31"/>
      <c r="F767" s="32"/>
    </row>
    <row r="768" spans="2:6" x14ac:dyDescent="0.3">
      <c r="B768" s="19"/>
      <c r="C768" s="20"/>
      <c r="E768" s="31"/>
      <c r="F768" s="32"/>
    </row>
    <row r="769" spans="2:6" x14ac:dyDescent="0.3">
      <c r="B769" s="19"/>
      <c r="C769" s="20"/>
      <c r="E769" s="31"/>
      <c r="F769" s="32"/>
    </row>
    <row r="770" spans="2:6" x14ac:dyDescent="0.3">
      <c r="B770" s="19"/>
      <c r="C770" s="20"/>
      <c r="E770" s="31"/>
      <c r="F770" s="32"/>
    </row>
    <row r="771" spans="2:6" x14ac:dyDescent="0.3">
      <c r="B771" s="19"/>
      <c r="C771" s="20"/>
      <c r="E771" s="31"/>
      <c r="F771" s="32"/>
    </row>
    <row r="772" spans="2:6" x14ac:dyDescent="0.3">
      <c r="B772" s="19"/>
      <c r="C772" s="20"/>
      <c r="E772" s="31"/>
      <c r="F772" s="32"/>
    </row>
    <row r="773" spans="2:6" x14ac:dyDescent="0.3">
      <c r="B773" s="19"/>
      <c r="C773" s="20"/>
      <c r="E773" s="31"/>
      <c r="F773" s="32"/>
    </row>
    <row r="774" spans="2:6" x14ac:dyDescent="0.3">
      <c r="B774" s="19"/>
      <c r="C774" s="20"/>
      <c r="E774" s="31"/>
      <c r="F774" s="32"/>
    </row>
    <row r="775" spans="2:6" x14ac:dyDescent="0.3">
      <c r="B775" s="19"/>
      <c r="C775" s="20"/>
      <c r="E775" s="31"/>
      <c r="F775" s="32"/>
    </row>
    <row r="776" spans="2:6" x14ac:dyDescent="0.3">
      <c r="B776" s="19"/>
      <c r="C776" s="20"/>
      <c r="E776" s="31"/>
      <c r="F776" s="32"/>
    </row>
    <row r="777" spans="2:6" x14ac:dyDescent="0.3">
      <c r="B777" s="19"/>
      <c r="C777" s="20"/>
      <c r="E777" s="31"/>
      <c r="F777" s="32"/>
    </row>
    <row r="778" spans="2:6" x14ac:dyDescent="0.3">
      <c r="B778" s="19"/>
      <c r="C778" s="20"/>
      <c r="E778" s="31"/>
      <c r="F778" s="32"/>
    </row>
    <row r="779" spans="2:6" x14ac:dyDescent="0.3">
      <c r="B779" s="19"/>
      <c r="C779" s="20"/>
      <c r="E779" s="31"/>
      <c r="F779" s="32"/>
    </row>
    <row r="780" spans="2:6" x14ac:dyDescent="0.3">
      <c r="B780" s="19"/>
      <c r="C780" s="20"/>
      <c r="E780" s="31"/>
      <c r="F780" s="32"/>
    </row>
    <row r="781" spans="2:6" x14ac:dyDescent="0.3">
      <c r="B781" s="19"/>
      <c r="C781" s="20"/>
      <c r="E781" s="31"/>
      <c r="F781" s="32"/>
    </row>
    <row r="782" spans="2:6" x14ac:dyDescent="0.3">
      <c r="B782" s="19"/>
      <c r="C782" s="20"/>
      <c r="E782" s="31"/>
      <c r="F782" s="32"/>
    </row>
    <row r="783" spans="2:6" x14ac:dyDescent="0.3">
      <c r="B783" s="19"/>
      <c r="C783" s="20"/>
      <c r="E783" s="31"/>
      <c r="F783" s="32"/>
    </row>
    <row r="784" spans="2:6" x14ac:dyDescent="0.3">
      <c r="B784" s="19"/>
      <c r="C784" s="20"/>
      <c r="E784" s="31"/>
      <c r="F784" s="32"/>
    </row>
    <row r="785" spans="2:6" x14ac:dyDescent="0.3">
      <c r="B785" s="19"/>
      <c r="C785" s="20"/>
      <c r="E785" s="31"/>
      <c r="F785" s="32"/>
    </row>
    <row r="786" spans="2:6" x14ac:dyDescent="0.3">
      <c r="B786" s="19"/>
      <c r="C786" s="20"/>
      <c r="E786" s="31"/>
      <c r="F786" s="32"/>
    </row>
    <row r="787" spans="2:6" x14ac:dyDescent="0.3">
      <c r="B787" s="19"/>
      <c r="C787" s="20"/>
      <c r="E787" s="31"/>
      <c r="F787" s="32"/>
    </row>
    <row r="788" spans="2:6" x14ac:dyDescent="0.3">
      <c r="B788" s="19"/>
      <c r="C788" s="20"/>
      <c r="E788" s="31"/>
      <c r="F788" s="32"/>
    </row>
    <row r="789" spans="2:6" x14ac:dyDescent="0.3">
      <c r="B789" s="19"/>
      <c r="C789" s="20"/>
      <c r="E789" s="31"/>
      <c r="F789" s="32"/>
    </row>
    <row r="790" spans="2:6" x14ac:dyDescent="0.3">
      <c r="B790" s="19"/>
      <c r="C790" s="20"/>
      <c r="E790" s="31"/>
      <c r="F790" s="32"/>
    </row>
    <row r="791" spans="2:6" x14ac:dyDescent="0.3">
      <c r="B791" s="19"/>
      <c r="C791" s="20"/>
      <c r="E791" s="31"/>
      <c r="F791" s="32"/>
    </row>
    <row r="792" spans="2:6" x14ac:dyDescent="0.3">
      <c r="B792" s="19"/>
      <c r="C792" s="20"/>
      <c r="E792" s="31"/>
      <c r="F792" s="32"/>
    </row>
  </sheetData>
  <sheetProtection sheet="1" objects="1" scenarios="1"/>
  <mergeCells count="5">
    <mergeCell ref="I6:M8"/>
    <mergeCell ref="I10:M12"/>
    <mergeCell ref="B1:G1"/>
    <mergeCell ref="B3:C3"/>
    <mergeCell ref="B5:E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A1886-3656-475C-9DCA-F21D6012A3A3}">
  <sheetPr codeName="Hoja1"/>
  <dimension ref="B1:AG792"/>
  <sheetViews>
    <sheetView showGridLines="0" zoomScale="115" zoomScaleNormal="115" workbookViewId="0">
      <selection activeCell="B14" sqref="B14"/>
    </sheetView>
  </sheetViews>
  <sheetFormatPr baseColWidth="10" defaultColWidth="8.88671875" defaultRowHeight="14.4" x14ac:dyDescent="0.3"/>
  <cols>
    <col min="1" max="1" width="2" customWidth="1"/>
    <col min="2" max="2" width="13.33203125" customWidth="1"/>
    <col min="3" max="3" width="13.5546875" style="8" customWidth="1"/>
    <col min="4" max="4" width="8" style="8" customWidth="1"/>
    <col min="5" max="5" width="8.44140625" style="8" bestFit="1" customWidth="1"/>
    <col min="6" max="7" width="13" customWidth="1"/>
    <col min="8" max="8" width="4.6640625" customWidth="1"/>
    <col min="9" max="9" width="49.5546875" customWidth="1"/>
    <col min="10" max="10" width="9.44140625" customWidth="1"/>
    <col min="11" max="11" width="9.33203125" bestFit="1" customWidth="1"/>
    <col min="12" max="14" width="9.44140625" bestFit="1" customWidth="1"/>
    <col min="15" max="15" width="12" bestFit="1" customWidth="1"/>
    <col min="16" max="19" width="9.44140625" bestFit="1" customWidth="1"/>
    <col min="20" max="20" width="7.44140625" bestFit="1" customWidth="1"/>
    <col min="21" max="21" width="3.44140625" customWidth="1"/>
    <col min="22" max="22" width="49.44140625" customWidth="1"/>
    <col min="23" max="32" width="9.44140625" bestFit="1" customWidth="1"/>
  </cols>
  <sheetData>
    <row r="1" spans="2:33" ht="15" customHeight="1" thickBot="1" x14ac:dyDescent="0.35">
      <c r="B1" s="203" t="s">
        <v>81</v>
      </c>
      <c r="C1" s="203"/>
      <c r="D1" s="203"/>
      <c r="E1" s="203"/>
      <c r="F1" s="203"/>
      <c r="G1" s="203"/>
      <c r="I1" t="s">
        <v>84</v>
      </c>
      <c r="J1" s="80"/>
      <c r="K1" s="164" t="s">
        <v>72</v>
      </c>
      <c r="L1" s="164" t="s">
        <v>74</v>
      </c>
      <c r="M1" s="164" t="s">
        <v>73</v>
      </c>
      <c r="N1" s="164" t="s">
        <v>46</v>
      </c>
      <c r="O1" s="164" t="s">
        <v>75</v>
      </c>
      <c r="P1" s="164" t="s">
        <v>76</v>
      </c>
      <c r="Q1" s="164" t="s">
        <v>77</v>
      </c>
      <c r="R1" s="164" t="s">
        <v>78</v>
      </c>
      <c r="S1" s="164" t="s">
        <v>79</v>
      </c>
      <c r="T1" s="80"/>
    </row>
    <row r="2" spans="2:33" ht="16.2" customHeight="1" thickTop="1" thickBot="1" x14ac:dyDescent="0.35">
      <c r="B2" s="77" t="str">
        <f>Datos!B2</f>
        <v>Observación:</v>
      </c>
      <c r="C2" s="77"/>
      <c r="E2" s="184" t="str">
        <f>Datos!D2</f>
        <v>PTU Estándard - F2910028</v>
      </c>
      <c r="F2" s="77"/>
      <c r="G2" s="77"/>
      <c r="H2" s="6"/>
      <c r="I2" s="56" t="s">
        <v>69</v>
      </c>
      <c r="J2" s="165"/>
      <c r="K2" s="206" t="s">
        <v>70</v>
      </c>
      <c r="L2" s="206"/>
      <c r="M2" s="206"/>
      <c r="N2" s="206"/>
      <c r="O2" s="206"/>
      <c r="P2" s="206"/>
      <c r="Q2" s="206"/>
      <c r="R2" s="206"/>
      <c r="S2" s="166"/>
      <c r="T2" s="166"/>
      <c r="U2" s="26"/>
      <c r="V2" s="56" t="s">
        <v>43</v>
      </c>
      <c r="W2" s="2"/>
      <c r="X2" s="2"/>
      <c r="Y2" s="70"/>
      <c r="Z2" s="71"/>
      <c r="AA2" s="71"/>
      <c r="AB2" s="71"/>
      <c r="AC2" s="72"/>
      <c r="AD2" s="72"/>
      <c r="AE2" s="72"/>
      <c r="AF2" s="72"/>
    </row>
    <row r="3" spans="2:33" ht="15" thickTop="1" x14ac:dyDescent="0.3">
      <c r="B3" s="77" t="str">
        <f>Datos!B3</f>
        <v>Simbolo da magnitude:</v>
      </c>
      <c r="C3" s="77"/>
      <c r="D3" s="82"/>
      <c r="E3" s="106" t="str">
        <f>Datos!D3</f>
        <v>T</v>
      </c>
      <c r="F3" s="208" t="s">
        <v>68</v>
      </c>
      <c r="G3" s="209"/>
      <c r="H3" s="6"/>
      <c r="I3" s="6" t="s">
        <v>23</v>
      </c>
      <c r="J3" s="126">
        <v>1</v>
      </c>
      <c r="K3" s="126">
        <v>1</v>
      </c>
      <c r="L3" s="126">
        <f>K4+1</f>
        <v>63</v>
      </c>
      <c r="M3" s="126">
        <f t="shared" ref="M3:S3" si="0">L4+1</f>
        <v>84</v>
      </c>
      <c r="N3" s="126">
        <f t="shared" si="0"/>
        <v>121</v>
      </c>
      <c r="O3" s="126">
        <f t="shared" si="0"/>
        <v>245</v>
      </c>
      <c r="P3" s="126">
        <f t="shared" si="0"/>
        <v>278</v>
      </c>
      <c r="Q3" s="126">
        <f t="shared" si="0"/>
        <v>438</v>
      </c>
      <c r="R3" s="126">
        <f t="shared" si="0"/>
        <v>464</v>
      </c>
      <c r="S3" s="126">
        <f t="shared" si="0"/>
        <v>639</v>
      </c>
      <c r="T3" s="204" t="s">
        <v>48</v>
      </c>
      <c r="U3" s="6"/>
      <c r="V3" s="136" t="s">
        <v>23</v>
      </c>
      <c r="W3" s="137">
        <f>J3</f>
        <v>1</v>
      </c>
      <c r="X3" s="138">
        <f t="shared" ref="X3:X4" si="1">K3</f>
        <v>1</v>
      </c>
      <c r="Y3" s="138">
        <f t="shared" ref="Y3:Y4" si="2">L3</f>
        <v>63</v>
      </c>
      <c r="Z3" s="137">
        <f t="shared" ref="Z3:Z4" si="3">M3</f>
        <v>84</v>
      </c>
      <c r="AA3" s="137">
        <f t="shared" ref="AA3:AA4" si="4">N3</f>
        <v>121</v>
      </c>
      <c r="AB3" s="137">
        <f t="shared" ref="AB3:AB4" si="5">O3</f>
        <v>245</v>
      </c>
      <c r="AC3" s="137">
        <f t="shared" ref="AC3:AC4" si="6">P3</f>
        <v>278</v>
      </c>
      <c r="AD3" s="137">
        <f t="shared" ref="AD3:AD4" si="7">Q3</f>
        <v>438</v>
      </c>
      <c r="AE3" s="137">
        <f t="shared" ref="AE3:AE4" si="8">R3</f>
        <v>464</v>
      </c>
      <c r="AF3" s="137">
        <f t="shared" ref="AF3:AF4" si="9">S3</f>
        <v>639</v>
      </c>
      <c r="AG3" s="204" t="s">
        <v>48</v>
      </c>
    </row>
    <row r="4" spans="2:33" ht="15" thickBot="1" x14ac:dyDescent="0.35">
      <c r="B4" s="75" t="str">
        <f>Datos!B4</f>
        <v>Unidad:</v>
      </c>
      <c r="C4" s="75"/>
      <c r="D4" s="78"/>
      <c r="E4" s="89" t="s">
        <v>8</v>
      </c>
      <c r="F4" s="210">
        <f>IF(E4="K",273.15,0)</f>
        <v>273.14999999999998</v>
      </c>
      <c r="G4" s="211"/>
      <c r="H4" s="6"/>
      <c r="I4" s="128" t="s">
        <v>22</v>
      </c>
      <c r="J4" s="129">
        <f>COUNT(F7:F1048576)</f>
        <v>678</v>
      </c>
      <c r="K4" s="127">
        <f>COUNTIF($E$7:$E$1048576,K1)</f>
        <v>62</v>
      </c>
      <c r="L4" s="127">
        <f t="shared" ref="L4:S4" si="10">COUNTIF($E$7:$E$1048576,L1)+K4</f>
        <v>83</v>
      </c>
      <c r="M4" s="127">
        <f t="shared" si="10"/>
        <v>120</v>
      </c>
      <c r="N4" s="127">
        <f t="shared" si="10"/>
        <v>244</v>
      </c>
      <c r="O4" s="127">
        <f t="shared" si="10"/>
        <v>277</v>
      </c>
      <c r="P4" s="127">
        <f t="shared" si="10"/>
        <v>437</v>
      </c>
      <c r="Q4" s="127">
        <f t="shared" si="10"/>
        <v>463</v>
      </c>
      <c r="R4" s="127">
        <f t="shared" si="10"/>
        <v>638</v>
      </c>
      <c r="S4" s="127">
        <f t="shared" si="10"/>
        <v>678</v>
      </c>
      <c r="T4" s="205"/>
      <c r="U4" s="6"/>
      <c r="V4" s="128" t="s">
        <v>22</v>
      </c>
      <c r="W4" s="139">
        <f t="shared" ref="W4" si="11">J4</f>
        <v>678</v>
      </c>
      <c r="X4" s="140">
        <f t="shared" si="1"/>
        <v>62</v>
      </c>
      <c r="Y4" s="140">
        <f t="shared" si="2"/>
        <v>83</v>
      </c>
      <c r="Z4" s="139">
        <f t="shared" si="3"/>
        <v>120</v>
      </c>
      <c r="AA4" s="139">
        <f t="shared" si="4"/>
        <v>244</v>
      </c>
      <c r="AB4" s="139">
        <f t="shared" si="5"/>
        <v>277</v>
      </c>
      <c r="AC4" s="139">
        <f t="shared" si="6"/>
        <v>437</v>
      </c>
      <c r="AD4" s="139">
        <f t="shared" si="7"/>
        <v>463</v>
      </c>
      <c r="AE4" s="139">
        <f t="shared" si="8"/>
        <v>638</v>
      </c>
      <c r="AF4" s="139">
        <f t="shared" si="9"/>
        <v>678</v>
      </c>
      <c r="AG4" s="205"/>
    </row>
    <row r="5" spans="2:33" s="1" customFormat="1" x14ac:dyDescent="0.3">
      <c r="B5" s="207" t="s">
        <v>2</v>
      </c>
      <c r="C5" s="207"/>
      <c r="D5" s="207"/>
      <c r="E5" s="207"/>
      <c r="F5" s="23" t="s">
        <v>6</v>
      </c>
      <c r="G5" s="79" t="s">
        <v>1</v>
      </c>
      <c r="H5" s="4"/>
      <c r="I5" s="11" t="s">
        <v>24</v>
      </c>
      <c r="J5" s="119">
        <f t="shared" ref="J5:S5" ca="1" si="12">AVERAGE(INDIRECT(CONCATENATE(J27,":",J28)))</f>
        <v>296.87497050147357</v>
      </c>
      <c r="K5" s="119">
        <f t="shared" ca="1" si="12"/>
        <v>273.13241935483848</v>
      </c>
      <c r="L5" s="119">
        <f t="shared" ca="1" si="12"/>
        <v>298.00238095238097</v>
      </c>
      <c r="M5" s="119">
        <f t="shared" ca="1" si="12"/>
        <v>297.93567567567572</v>
      </c>
      <c r="N5" s="119">
        <f t="shared" ca="1" si="12"/>
        <v>307.8404032258062</v>
      </c>
      <c r="O5" s="119">
        <f t="shared" ca="1" si="12"/>
        <v>283.23303030303009</v>
      </c>
      <c r="P5" s="119">
        <f t="shared" ca="1" si="12"/>
        <v>288.28381249999995</v>
      </c>
      <c r="Q5" s="119">
        <f t="shared" ca="1" si="12"/>
        <v>298.30346153846165</v>
      </c>
      <c r="R5" s="119">
        <f t="shared" ca="1" si="12"/>
        <v>312.79348571428551</v>
      </c>
      <c r="S5" s="119">
        <f t="shared" ca="1" si="12"/>
        <v>273.15724999999986</v>
      </c>
      <c r="T5" s="130" t="str">
        <f t="shared" ref="T5:T16" si="13">$E$4</f>
        <v>K</v>
      </c>
      <c r="U5" s="6"/>
      <c r="V5" s="11" t="s">
        <v>24</v>
      </c>
      <c r="W5" s="123">
        <f t="shared" ref="W5:AF5" ca="1" si="14">AVERAGE(INDIRECT(CONCATENATE(J29,":",J30)))</f>
        <v>297.02992625368734</v>
      </c>
      <c r="X5" s="123">
        <f t="shared" ca="1" si="14"/>
        <v>273.28048387096788</v>
      </c>
      <c r="Y5" s="123">
        <f t="shared" ca="1" si="14"/>
        <v>298.1538095238094</v>
      </c>
      <c r="Z5" s="123">
        <f t="shared" ca="1" si="14"/>
        <v>298.08918918918926</v>
      </c>
      <c r="AA5" s="123">
        <f t="shared" ca="1" si="14"/>
        <v>307.99564516129044</v>
      </c>
      <c r="AB5" s="123">
        <f t="shared" ca="1" si="14"/>
        <v>283.38272727272727</v>
      </c>
      <c r="AC5" s="123">
        <f t="shared" ca="1" si="14"/>
        <v>288.44143750000001</v>
      </c>
      <c r="AD5" s="123">
        <f t="shared" ca="1" si="14"/>
        <v>298.46846153846155</v>
      </c>
      <c r="AE5" s="123">
        <f t="shared" ca="1" si="14"/>
        <v>312.94965714285706</v>
      </c>
      <c r="AF5" s="123">
        <f t="shared" ca="1" si="14"/>
        <v>273.3069999999999</v>
      </c>
      <c r="AG5" s="133" t="str">
        <f t="shared" ref="AG5:AG16" si="15">$E$4</f>
        <v>K</v>
      </c>
    </row>
    <row r="6" spans="2:33" ht="15" thickBot="1" x14ac:dyDescent="0.35">
      <c r="B6" s="16" t="str">
        <f>Datos!B6:E6</f>
        <v>Data</v>
      </c>
      <c r="C6" s="16" t="str">
        <f>Datos!C6:F6</f>
        <v>Horário</v>
      </c>
      <c r="D6" s="16" t="str">
        <f>Datos!D6:G6</f>
        <v>Punto</v>
      </c>
      <c r="E6" s="16" t="str">
        <f>Datos!E6:H6</f>
        <v>Muesta</v>
      </c>
      <c r="F6" s="21" t="str">
        <f>CONCATENATE($E$3,"p / (",$E$4,")")</f>
        <v>Tp / (K)</v>
      </c>
      <c r="G6" s="41" t="str">
        <f>CONCATENATE($E$3,"o / (",$E$4,")")</f>
        <v>To / (K)</v>
      </c>
      <c r="H6" s="6"/>
      <c r="I6" s="11" t="s">
        <v>25</v>
      </c>
      <c r="J6" s="119">
        <f t="shared" ref="J6:S6" ca="1" si="16">MODE(INDIRECT(CONCATENATE(J27,":",J28)))</f>
        <v>307.83999999999997</v>
      </c>
      <c r="K6" s="119">
        <f t="shared" ca="1" si="16"/>
        <v>273.13</v>
      </c>
      <c r="L6" s="119">
        <f t="shared" ca="1" si="16"/>
        <v>298.01</v>
      </c>
      <c r="M6" s="119">
        <f t="shared" ca="1" si="16"/>
        <v>297.94</v>
      </c>
      <c r="N6" s="119">
        <f t="shared" ca="1" si="16"/>
        <v>307.83999999999997</v>
      </c>
      <c r="O6" s="119">
        <f t="shared" ca="1" si="16"/>
        <v>283.22999999999996</v>
      </c>
      <c r="P6" s="119">
        <f t="shared" ca="1" si="16"/>
        <v>288.28999999999996</v>
      </c>
      <c r="Q6" s="119">
        <f t="shared" ca="1" si="16"/>
        <v>298.31</v>
      </c>
      <c r="R6" s="119">
        <f t="shared" ca="1" si="16"/>
        <v>312.77999999999997</v>
      </c>
      <c r="S6" s="119">
        <f t="shared" ca="1" si="16"/>
        <v>273.15999999999997</v>
      </c>
      <c r="T6" s="130" t="str">
        <f t="shared" si="13"/>
        <v>K</v>
      </c>
      <c r="U6" s="6"/>
      <c r="V6" s="11" t="s">
        <v>25</v>
      </c>
      <c r="W6" s="123">
        <f t="shared" ref="W6:AF6" ca="1" si="17">MODE(INDIRECT(CONCATENATE(J29,":",J30)))</f>
        <v>308</v>
      </c>
      <c r="X6" s="123">
        <f t="shared" ca="1" si="17"/>
        <v>273.27999999999997</v>
      </c>
      <c r="Y6" s="123">
        <f t="shared" ca="1" si="17"/>
        <v>298.15999999999997</v>
      </c>
      <c r="Z6" s="123">
        <f t="shared" ca="1" si="17"/>
        <v>298.08999999999997</v>
      </c>
      <c r="AA6" s="123">
        <f t="shared" ca="1" si="17"/>
        <v>308</v>
      </c>
      <c r="AB6" s="123">
        <f t="shared" ca="1" si="17"/>
        <v>283.38</v>
      </c>
      <c r="AC6" s="123">
        <f t="shared" ca="1" si="17"/>
        <v>288.44</v>
      </c>
      <c r="AD6" s="123">
        <f t="shared" ca="1" si="17"/>
        <v>298.45999999999998</v>
      </c>
      <c r="AE6" s="123">
        <f t="shared" ca="1" si="17"/>
        <v>312.92999999999995</v>
      </c>
      <c r="AF6" s="123">
        <f t="shared" ca="1" si="17"/>
        <v>273.31</v>
      </c>
      <c r="AG6" s="133" t="str">
        <f t="shared" si="15"/>
        <v>K</v>
      </c>
    </row>
    <row r="7" spans="2:33" x14ac:dyDescent="0.3">
      <c r="B7" s="107">
        <f>Datos!B7</f>
        <v>43033</v>
      </c>
      <c r="C7" s="108">
        <f>Datos!C7</f>
        <v>0.54166666666666663</v>
      </c>
      <c r="D7" s="177">
        <f>Datos!D7</f>
        <v>1</v>
      </c>
      <c r="E7" s="152" t="str">
        <f>Datos!E7</f>
        <v>a</v>
      </c>
      <c r="F7" s="115">
        <f>Datos!F7+$F$4</f>
        <v>273.13</v>
      </c>
      <c r="G7" s="116">
        <f>Datos!G7+$F$4</f>
        <v>273.28999999999996</v>
      </c>
      <c r="H7" s="6"/>
      <c r="I7" s="14" t="s">
        <v>26</v>
      </c>
      <c r="J7" s="120">
        <f t="shared" ref="J7:S7" ca="1" si="18">MEDIAN(INDIRECT(CONCATENATE(J27,":",J28)))</f>
        <v>298</v>
      </c>
      <c r="K7" s="120">
        <f t="shared" ca="1" si="18"/>
        <v>273.13</v>
      </c>
      <c r="L7" s="120">
        <f t="shared" ca="1" si="18"/>
        <v>298</v>
      </c>
      <c r="M7" s="120">
        <f t="shared" ca="1" si="18"/>
        <v>297.94</v>
      </c>
      <c r="N7" s="120">
        <f t="shared" ca="1" si="18"/>
        <v>307.83999999999997</v>
      </c>
      <c r="O7" s="120">
        <f t="shared" ca="1" si="18"/>
        <v>283.22999999999996</v>
      </c>
      <c r="P7" s="120">
        <f t="shared" ca="1" si="18"/>
        <v>288.28999999999996</v>
      </c>
      <c r="Q7" s="120">
        <f t="shared" ca="1" si="18"/>
        <v>298.29999999999995</v>
      </c>
      <c r="R7" s="120">
        <f t="shared" ca="1" si="18"/>
        <v>312.78999999999996</v>
      </c>
      <c r="S7" s="120">
        <f t="shared" ca="1" si="18"/>
        <v>273.15999999999997</v>
      </c>
      <c r="T7" s="131" t="str">
        <f t="shared" si="13"/>
        <v>K</v>
      </c>
      <c r="U7" s="6"/>
      <c r="V7" s="14" t="s">
        <v>26</v>
      </c>
      <c r="W7" s="124">
        <f t="shared" ref="W7:AF7" ca="1" si="19">MEDIAN(INDIRECT(CONCATENATE(J29,":",J30)))</f>
        <v>298.14999999999998</v>
      </c>
      <c r="X7" s="124">
        <f t="shared" ca="1" si="19"/>
        <v>273.27999999999997</v>
      </c>
      <c r="Y7" s="124">
        <f t="shared" ca="1" si="19"/>
        <v>298.15999999999997</v>
      </c>
      <c r="Z7" s="124">
        <f t="shared" ca="1" si="19"/>
        <v>298.08999999999997</v>
      </c>
      <c r="AA7" s="124">
        <f t="shared" ca="1" si="19"/>
        <v>308</v>
      </c>
      <c r="AB7" s="124">
        <f t="shared" ca="1" si="19"/>
        <v>283.38</v>
      </c>
      <c r="AC7" s="124">
        <f t="shared" ca="1" si="19"/>
        <v>288.44</v>
      </c>
      <c r="AD7" s="124">
        <f t="shared" ca="1" si="19"/>
        <v>298.46999999999997</v>
      </c>
      <c r="AE7" s="124">
        <f t="shared" ca="1" si="19"/>
        <v>312.95</v>
      </c>
      <c r="AF7" s="124">
        <f t="shared" ca="1" si="19"/>
        <v>273.31</v>
      </c>
      <c r="AG7" s="134" t="str">
        <f t="shared" si="15"/>
        <v>K</v>
      </c>
    </row>
    <row r="8" spans="2:33" x14ac:dyDescent="0.3">
      <c r="B8" s="107">
        <f>Datos!B8</f>
        <v>43033</v>
      </c>
      <c r="C8" s="108">
        <f>Datos!C8</f>
        <v>0.54236111111111118</v>
      </c>
      <c r="D8" s="177">
        <f>Datos!D8</f>
        <v>2</v>
      </c>
      <c r="E8" s="152" t="str">
        <f>Datos!E8</f>
        <v>a</v>
      </c>
      <c r="F8" s="115">
        <f>Datos!F8+$F$4</f>
        <v>273.13</v>
      </c>
      <c r="G8" s="116">
        <f>Datos!G8+$F$4</f>
        <v>273.27999999999997</v>
      </c>
      <c r="H8" s="6"/>
      <c r="I8" s="68" t="s">
        <v>27</v>
      </c>
      <c r="J8" s="119">
        <f t="shared" ref="J8:S8" ca="1" si="20">MIN(INDIRECT(CONCATENATE(J27,":",J28)))</f>
        <v>273.13</v>
      </c>
      <c r="K8" s="119">
        <f t="shared" ca="1" si="20"/>
        <v>273.13</v>
      </c>
      <c r="L8" s="119">
        <f t="shared" ca="1" si="20"/>
        <v>297.98999999999995</v>
      </c>
      <c r="M8" s="119">
        <f t="shared" ca="1" si="20"/>
        <v>297.92999999999995</v>
      </c>
      <c r="N8" s="119">
        <f t="shared" ca="1" si="20"/>
        <v>307.83</v>
      </c>
      <c r="O8" s="119">
        <f t="shared" ca="1" si="20"/>
        <v>283.21999999999997</v>
      </c>
      <c r="P8" s="119">
        <f t="shared" ca="1" si="20"/>
        <v>288.23999999999995</v>
      </c>
      <c r="Q8" s="119">
        <f t="shared" ca="1" si="20"/>
        <v>298.28999999999996</v>
      </c>
      <c r="R8" s="119">
        <f t="shared" ca="1" si="20"/>
        <v>312.76</v>
      </c>
      <c r="S8" s="119">
        <f t="shared" ca="1" si="20"/>
        <v>273.14999999999998</v>
      </c>
      <c r="T8" s="130" t="str">
        <f t="shared" si="13"/>
        <v>K</v>
      </c>
      <c r="U8" s="6"/>
      <c r="V8" s="68" t="s">
        <v>27</v>
      </c>
      <c r="W8" s="123">
        <f t="shared" ref="W8:AF8" ca="1" si="21">MIN(INDIRECT(CONCATENATE(J29,":",J30)))</f>
        <v>273.27</v>
      </c>
      <c r="X8" s="123">
        <f t="shared" ca="1" si="21"/>
        <v>273.27</v>
      </c>
      <c r="Y8" s="123">
        <f t="shared" ca="1" si="21"/>
        <v>298.14</v>
      </c>
      <c r="Z8" s="123">
        <f t="shared" ca="1" si="21"/>
        <v>298.08</v>
      </c>
      <c r="AA8" s="123">
        <f t="shared" ca="1" si="21"/>
        <v>307.99</v>
      </c>
      <c r="AB8" s="123">
        <f t="shared" ca="1" si="21"/>
        <v>283.37</v>
      </c>
      <c r="AC8" s="123">
        <f t="shared" ca="1" si="21"/>
        <v>288.39999999999998</v>
      </c>
      <c r="AD8" s="123">
        <f t="shared" ca="1" si="21"/>
        <v>298.45</v>
      </c>
      <c r="AE8" s="123">
        <f t="shared" ca="1" si="21"/>
        <v>312.90999999999997</v>
      </c>
      <c r="AF8" s="123">
        <f t="shared" ca="1" si="21"/>
        <v>273.29999999999995</v>
      </c>
      <c r="AG8" s="133" t="str">
        <f t="shared" si="15"/>
        <v>K</v>
      </c>
    </row>
    <row r="9" spans="2:33" x14ac:dyDescent="0.3">
      <c r="B9" s="107">
        <f>Datos!B9</f>
        <v>43033</v>
      </c>
      <c r="C9" s="108">
        <f>Datos!C9</f>
        <v>0.54305555555555551</v>
      </c>
      <c r="D9" s="177">
        <f>Datos!D9</f>
        <v>3</v>
      </c>
      <c r="E9" s="152" t="str">
        <f>Datos!E9</f>
        <v>a</v>
      </c>
      <c r="F9" s="115">
        <f>Datos!F9+$F$4</f>
        <v>273.13</v>
      </c>
      <c r="G9" s="116">
        <f>Datos!G9+$F$4</f>
        <v>273.27999999999997</v>
      </c>
      <c r="I9" s="68" t="s">
        <v>28</v>
      </c>
      <c r="J9" s="119">
        <f t="shared" ref="J9:S9" ca="1" si="22">MAX(INDIRECT(CONCATENATE(J27,":",J28)))</f>
        <v>312.84999999999997</v>
      </c>
      <c r="K9" s="119">
        <f t="shared" ca="1" si="22"/>
        <v>273.14</v>
      </c>
      <c r="L9" s="119">
        <f t="shared" ca="1" si="22"/>
        <v>298.01</v>
      </c>
      <c r="M9" s="119">
        <f t="shared" ca="1" si="22"/>
        <v>297.94</v>
      </c>
      <c r="N9" s="119">
        <f t="shared" ca="1" si="22"/>
        <v>307.84999999999997</v>
      </c>
      <c r="O9" s="119">
        <f t="shared" ca="1" si="22"/>
        <v>283.23999999999995</v>
      </c>
      <c r="P9" s="119">
        <f t="shared" ca="1" si="22"/>
        <v>288.32</v>
      </c>
      <c r="Q9" s="119">
        <f t="shared" ca="1" si="22"/>
        <v>298.32</v>
      </c>
      <c r="R9" s="119">
        <f t="shared" ca="1" si="22"/>
        <v>312.84999999999997</v>
      </c>
      <c r="S9" s="119">
        <f t="shared" ca="1" si="22"/>
        <v>273.16999999999996</v>
      </c>
      <c r="T9" s="130" t="str">
        <f t="shared" si="13"/>
        <v>K</v>
      </c>
      <c r="U9" s="6"/>
      <c r="V9" s="68" t="s">
        <v>28</v>
      </c>
      <c r="W9" s="123">
        <f t="shared" ref="W9:AF9" ca="1" si="23">MAX(INDIRECT(CONCATENATE(J29,":",J30)))</f>
        <v>313.01</v>
      </c>
      <c r="X9" s="123">
        <f t="shared" ca="1" si="23"/>
        <v>273.28999999999996</v>
      </c>
      <c r="Y9" s="123">
        <f t="shared" ca="1" si="23"/>
        <v>298.15999999999997</v>
      </c>
      <c r="Z9" s="123">
        <f t="shared" ca="1" si="23"/>
        <v>298.09999999999997</v>
      </c>
      <c r="AA9" s="123">
        <f t="shared" ca="1" si="23"/>
        <v>308.01</v>
      </c>
      <c r="AB9" s="123">
        <f t="shared" ca="1" si="23"/>
        <v>283.39999999999998</v>
      </c>
      <c r="AC9" s="123">
        <f t="shared" ca="1" si="23"/>
        <v>288.47999999999996</v>
      </c>
      <c r="AD9" s="123">
        <f t="shared" ca="1" si="23"/>
        <v>298.47999999999996</v>
      </c>
      <c r="AE9" s="123">
        <f t="shared" ca="1" si="23"/>
        <v>313.01</v>
      </c>
      <c r="AF9" s="123">
        <f t="shared" ca="1" si="23"/>
        <v>273.32</v>
      </c>
      <c r="AG9" s="133" t="str">
        <f t="shared" si="15"/>
        <v>K</v>
      </c>
    </row>
    <row r="10" spans="2:33" x14ac:dyDescent="0.3">
      <c r="B10" s="107">
        <f>Datos!B10</f>
        <v>43033</v>
      </c>
      <c r="C10" s="108">
        <f>Datos!C10</f>
        <v>0.54375000000000007</v>
      </c>
      <c r="D10" s="177">
        <f>Datos!D10</f>
        <v>4</v>
      </c>
      <c r="E10" s="152" t="str">
        <f>Datos!E10</f>
        <v>a</v>
      </c>
      <c r="F10" s="115">
        <f>Datos!F10+$F$4</f>
        <v>273.13</v>
      </c>
      <c r="G10" s="116">
        <f>Datos!G10+$F$4</f>
        <v>273.27999999999997</v>
      </c>
      <c r="I10" s="69" t="s">
        <v>29</v>
      </c>
      <c r="J10" s="120">
        <f ca="1">J9-J8</f>
        <v>39.71999999999997</v>
      </c>
      <c r="K10" s="120">
        <f ca="1">K9-K8</f>
        <v>9.9999999999909051E-3</v>
      </c>
      <c r="L10" s="120">
        <f t="shared" ref="L10:S10" ca="1" si="24">L9-L8</f>
        <v>2.0000000000038654E-2</v>
      </c>
      <c r="M10" s="120">
        <f t="shared" ca="1" si="24"/>
        <v>1.0000000000047748E-2</v>
      </c>
      <c r="N10" s="120">
        <f t="shared" ca="1" si="24"/>
        <v>1.999999999998181E-2</v>
      </c>
      <c r="O10" s="120">
        <f t="shared" ca="1" si="24"/>
        <v>1.999999999998181E-2</v>
      </c>
      <c r="P10" s="120">
        <f t="shared" ca="1" si="24"/>
        <v>8.0000000000040927E-2</v>
      </c>
      <c r="Q10" s="120">
        <f t="shared" ca="1" si="24"/>
        <v>3.0000000000029559E-2</v>
      </c>
      <c r="R10" s="120">
        <f t="shared" ca="1" si="24"/>
        <v>8.9999999999974989E-2</v>
      </c>
      <c r="S10" s="120">
        <f t="shared" ca="1" si="24"/>
        <v>1.999999999998181E-2</v>
      </c>
      <c r="T10" s="131" t="str">
        <f t="shared" si="13"/>
        <v>K</v>
      </c>
      <c r="U10" s="10"/>
      <c r="V10" s="69" t="s">
        <v>29</v>
      </c>
      <c r="W10" s="124">
        <f ca="1">W9-W8</f>
        <v>39.740000000000009</v>
      </c>
      <c r="X10" s="124">
        <f t="shared" ref="X10:AF10" ca="1" si="25">X9-X8</f>
        <v>1.999999999998181E-2</v>
      </c>
      <c r="Y10" s="124">
        <f t="shared" ca="1" si="25"/>
        <v>1.999999999998181E-2</v>
      </c>
      <c r="Z10" s="124">
        <f t="shared" ca="1" si="25"/>
        <v>1.999999999998181E-2</v>
      </c>
      <c r="AA10" s="124">
        <f t="shared" ca="1" si="25"/>
        <v>1.999999999998181E-2</v>
      </c>
      <c r="AB10" s="124">
        <f t="shared" ca="1" si="25"/>
        <v>2.9999999999972715E-2</v>
      </c>
      <c r="AC10" s="124">
        <f t="shared" ca="1" si="25"/>
        <v>7.9999999999984084E-2</v>
      </c>
      <c r="AD10" s="124">
        <f t="shared" ca="1" si="25"/>
        <v>2.9999999999972715E-2</v>
      </c>
      <c r="AE10" s="124">
        <f t="shared" ca="1" si="25"/>
        <v>0.10000000000002274</v>
      </c>
      <c r="AF10" s="124">
        <f t="shared" ca="1" si="25"/>
        <v>2.0000000000038654E-2</v>
      </c>
      <c r="AG10" s="134" t="str">
        <f t="shared" si="15"/>
        <v>K</v>
      </c>
    </row>
    <row r="11" spans="2:33" x14ac:dyDescent="0.3">
      <c r="B11" s="107">
        <f>Datos!B11</f>
        <v>43033</v>
      </c>
      <c r="C11" s="108">
        <f>Datos!C11</f>
        <v>0.5444444444444444</v>
      </c>
      <c r="D11" s="177">
        <f>Datos!D11</f>
        <v>5</v>
      </c>
      <c r="E11" s="152" t="str">
        <f>Datos!E11</f>
        <v>a</v>
      </c>
      <c r="F11" s="115">
        <f>Datos!F11+$F$4</f>
        <v>273.13</v>
      </c>
      <c r="G11" s="116">
        <f>Datos!G11+$F$4</f>
        <v>273.27999999999997</v>
      </c>
      <c r="I11" s="68" t="s">
        <v>30</v>
      </c>
      <c r="J11" s="119">
        <f t="shared" ref="J11:S11" ca="1" si="26">_xlfn.QUARTILE.INC(INDIRECT(CONCATENATE(J27,":",J28)),0)</f>
        <v>273.13</v>
      </c>
      <c r="K11" s="119">
        <f t="shared" ca="1" si="26"/>
        <v>273.13</v>
      </c>
      <c r="L11" s="119">
        <f t="shared" ca="1" si="26"/>
        <v>297.98999999999995</v>
      </c>
      <c r="M11" s="119">
        <f t="shared" ca="1" si="26"/>
        <v>297.92999999999995</v>
      </c>
      <c r="N11" s="119">
        <f t="shared" ca="1" si="26"/>
        <v>307.83</v>
      </c>
      <c r="O11" s="119">
        <f t="shared" ca="1" si="26"/>
        <v>283.21999999999997</v>
      </c>
      <c r="P11" s="119">
        <f t="shared" ca="1" si="26"/>
        <v>288.23999999999995</v>
      </c>
      <c r="Q11" s="119">
        <f t="shared" ca="1" si="26"/>
        <v>298.28999999999996</v>
      </c>
      <c r="R11" s="119">
        <f t="shared" ca="1" si="26"/>
        <v>312.76</v>
      </c>
      <c r="S11" s="119">
        <f t="shared" ca="1" si="26"/>
        <v>273.14999999999998</v>
      </c>
      <c r="T11" s="130" t="str">
        <f t="shared" si="13"/>
        <v>K</v>
      </c>
      <c r="U11" s="6"/>
      <c r="V11" s="68" t="s">
        <v>30</v>
      </c>
      <c r="W11" s="123">
        <f t="shared" ref="W11:AF11" ca="1" si="27">_xlfn.QUARTILE.INC(INDIRECT(CONCATENATE(J29,":",J30)),0)</f>
        <v>273.27</v>
      </c>
      <c r="X11" s="123">
        <f t="shared" ca="1" si="27"/>
        <v>273.27</v>
      </c>
      <c r="Y11" s="123">
        <f t="shared" ca="1" si="27"/>
        <v>298.14</v>
      </c>
      <c r="Z11" s="123">
        <f t="shared" ca="1" si="27"/>
        <v>298.08</v>
      </c>
      <c r="AA11" s="123">
        <f t="shared" ca="1" si="27"/>
        <v>307.99</v>
      </c>
      <c r="AB11" s="123">
        <f t="shared" ca="1" si="27"/>
        <v>283.37</v>
      </c>
      <c r="AC11" s="123">
        <f t="shared" ca="1" si="27"/>
        <v>288.39999999999998</v>
      </c>
      <c r="AD11" s="123">
        <f t="shared" ca="1" si="27"/>
        <v>298.45</v>
      </c>
      <c r="AE11" s="123">
        <f t="shared" ca="1" si="27"/>
        <v>312.90999999999997</v>
      </c>
      <c r="AF11" s="123">
        <f t="shared" ca="1" si="27"/>
        <v>273.29999999999995</v>
      </c>
      <c r="AG11" s="133" t="str">
        <f t="shared" si="15"/>
        <v>K</v>
      </c>
    </row>
    <row r="12" spans="2:33" x14ac:dyDescent="0.3">
      <c r="B12" s="107">
        <f>Datos!B12</f>
        <v>43033</v>
      </c>
      <c r="C12" s="108">
        <f>Datos!C12</f>
        <v>0.54513888888888895</v>
      </c>
      <c r="D12" s="177">
        <f>Datos!D12</f>
        <v>6</v>
      </c>
      <c r="E12" s="152" t="str">
        <f>Datos!E12</f>
        <v>a</v>
      </c>
      <c r="F12" s="115">
        <f>Datos!F12+$F$4</f>
        <v>273.13</v>
      </c>
      <c r="G12" s="116">
        <f>Datos!G12+$F$4</f>
        <v>273.27999999999997</v>
      </c>
      <c r="I12" s="68" t="s">
        <v>31</v>
      </c>
      <c r="J12" s="119">
        <f t="shared" ref="J12:S12" ca="1" si="28">_xlfn.QUARTILE.INC(INDIRECT(CONCATENATE(J27,":",J28)),1)</f>
        <v>288.27</v>
      </c>
      <c r="K12" s="119">
        <f t="shared" ca="1" si="28"/>
        <v>273.13</v>
      </c>
      <c r="L12" s="119">
        <f t="shared" ca="1" si="28"/>
        <v>298</v>
      </c>
      <c r="M12" s="119">
        <f t="shared" ca="1" si="28"/>
        <v>297.92999999999995</v>
      </c>
      <c r="N12" s="119">
        <f t="shared" ca="1" si="28"/>
        <v>307.83999999999997</v>
      </c>
      <c r="O12" s="119">
        <f t="shared" ca="1" si="28"/>
        <v>283.22999999999996</v>
      </c>
      <c r="P12" s="119">
        <f t="shared" ca="1" si="28"/>
        <v>288.27</v>
      </c>
      <c r="Q12" s="119">
        <f t="shared" ca="1" si="28"/>
        <v>298.29999999999995</v>
      </c>
      <c r="R12" s="119">
        <f t="shared" ca="1" si="28"/>
        <v>312.77999999999997</v>
      </c>
      <c r="S12" s="119">
        <f t="shared" ca="1" si="28"/>
        <v>273.14999999999998</v>
      </c>
      <c r="T12" s="130" t="str">
        <f t="shared" si="13"/>
        <v>K</v>
      </c>
      <c r="V12" s="68" t="s">
        <v>31</v>
      </c>
      <c r="W12" s="123">
        <f t="shared" ref="W12:AF12" ca="1" si="29">_xlfn.QUARTILE.INC(INDIRECT(CONCATENATE(J29,":",J30)),1)</f>
        <v>288.42999999999995</v>
      </c>
      <c r="X12" s="123">
        <f t="shared" ca="1" si="29"/>
        <v>273.27999999999997</v>
      </c>
      <c r="Y12" s="123">
        <f t="shared" ca="1" si="29"/>
        <v>298.14999999999998</v>
      </c>
      <c r="Z12" s="123">
        <f t="shared" ca="1" si="29"/>
        <v>298.08999999999997</v>
      </c>
      <c r="AA12" s="123">
        <f t="shared" ca="1" si="29"/>
        <v>307.99</v>
      </c>
      <c r="AB12" s="123">
        <f t="shared" ca="1" si="29"/>
        <v>283.38</v>
      </c>
      <c r="AC12" s="123">
        <f t="shared" ca="1" si="29"/>
        <v>288.42999999999995</v>
      </c>
      <c r="AD12" s="123">
        <f t="shared" ca="1" si="29"/>
        <v>298.45999999999998</v>
      </c>
      <c r="AE12" s="123">
        <f t="shared" ca="1" si="29"/>
        <v>312.92999999999995</v>
      </c>
      <c r="AF12" s="123">
        <f t="shared" ca="1" si="29"/>
        <v>273.29999999999995</v>
      </c>
      <c r="AG12" s="133" t="str">
        <f t="shared" si="15"/>
        <v>K</v>
      </c>
    </row>
    <row r="13" spans="2:33" x14ac:dyDescent="0.3">
      <c r="B13" s="107">
        <f>Datos!B13</f>
        <v>43033</v>
      </c>
      <c r="C13" s="108">
        <f>Datos!C13</f>
        <v>0.54583333333333328</v>
      </c>
      <c r="D13" s="177">
        <f>Datos!D13</f>
        <v>7</v>
      </c>
      <c r="E13" s="152" t="str">
        <f>Datos!E13</f>
        <v>a</v>
      </c>
      <c r="F13" s="115">
        <f>Datos!F13+$F$4</f>
        <v>273.14</v>
      </c>
      <c r="G13" s="116">
        <f>Datos!G13+$F$4</f>
        <v>273.27999999999997</v>
      </c>
      <c r="I13" s="68" t="s">
        <v>32</v>
      </c>
      <c r="J13" s="119">
        <f t="shared" ref="J13:S13" ca="1" si="30">_xlfn.QUARTILE.INC(INDIRECT(CONCATENATE(J27,":",J28)),2)</f>
        <v>298</v>
      </c>
      <c r="K13" s="119">
        <f t="shared" ca="1" si="30"/>
        <v>273.13</v>
      </c>
      <c r="L13" s="119">
        <f t="shared" ca="1" si="30"/>
        <v>298</v>
      </c>
      <c r="M13" s="119">
        <f t="shared" ca="1" si="30"/>
        <v>297.94</v>
      </c>
      <c r="N13" s="119">
        <f t="shared" ca="1" si="30"/>
        <v>307.83999999999997</v>
      </c>
      <c r="O13" s="119">
        <f t="shared" ca="1" si="30"/>
        <v>283.22999999999996</v>
      </c>
      <c r="P13" s="119">
        <f t="shared" ca="1" si="30"/>
        <v>288.28999999999996</v>
      </c>
      <c r="Q13" s="119">
        <f t="shared" ca="1" si="30"/>
        <v>298.29999999999995</v>
      </c>
      <c r="R13" s="119">
        <f t="shared" ca="1" si="30"/>
        <v>312.78999999999996</v>
      </c>
      <c r="S13" s="119">
        <f t="shared" ca="1" si="30"/>
        <v>273.15999999999997</v>
      </c>
      <c r="T13" s="130" t="str">
        <f t="shared" si="13"/>
        <v>K</v>
      </c>
      <c r="V13" s="68" t="s">
        <v>32</v>
      </c>
      <c r="W13" s="123">
        <f t="shared" ref="W13:AF13" ca="1" si="31">_xlfn.QUARTILE.INC(INDIRECT(CONCATENATE(J29,":",J30)),2)</f>
        <v>298.14999999999998</v>
      </c>
      <c r="X13" s="123">
        <f t="shared" ca="1" si="31"/>
        <v>273.27999999999997</v>
      </c>
      <c r="Y13" s="123">
        <f t="shared" ca="1" si="31"/>
        <v>298.15999999999997</v>
      </c>
      <c r="Z13" s="123">
        <f t="shared" ca="1" si="31"/>
        <v>298.08999999999997</v>
      </c>
      <c r="AA13" s="123">
        <f t="shared" ca="1" si="31"/>
        <v>308</v>
      </c>
      <c r="AB13" s="123">
        <f t="shared" ca="1" si="31"/>
        <v>283.38</v>
      </c>
      <c r="AC13" s="123">
        <f t="shared" ca="1" si="31"/>
        <v>288.44</v>
      </c>
      <c r="AD13" s="123">
        <f t="shared" ca="1" si="31"/>
        <v>298.46999999999997</v>
      </c>
      <c r="AE13" s="123">
        <f t="shared" ca="1" si="31"/>
        <v>312.95</v>
      </c>
      <c r="AF13" s="123">
        <f t="shared" ca="1" si="31"/>
        <v>273.31</v>
      </c>
      <c r="AG13" s="133" t="str">
        <f t="shared" si="15"/>
        <v>K</v>
      </c>
    </row>
    <row r="14" spans="2:33" x14ac:dyDescent="0.3">
      <c r="B14" s="107">
        <f>Datos!B14</f>
        <v>43033</v>
      </c>
      <c r="C14" s="108">
        <f>Datos!C14</f>
        <v>0.54652777777777783</v>
      </c>
      <c r="D14" s="177">
        <f>Datos!D14</f>
        <v>8</v>
      </c>
      <c r="E14" s="152" t="str">
        <f>Datos!E14</f>
        <v>a</v>
      </c>
      <c r="F14" s="115">
        <f>Datos!F14+$F$4</f>
        <v>273.13</v>
      </c>
      <c r="G14" s="116">
        <f>Datos!G14+$F$4</f>
        <v>273.28999999999996</v>
      </c>
      <c r="I14" s="68" t="s">
        <v>33</v>
      </c>
      <c r="J14" s="119">
        <f t="shared" ref="J14:S14" ca="1" si="32">_xlfn.QUARTILE.INC(INDIRECT(CONCATENATE(J27,":",J28)),3)</f>
        <v>312.76</v>
      </c>
      <c r="K14" s="119">
        <f t="shared" ca="1" si="32"/>
        <v>273.13</v>
      </c>
      <c r="L14" s="119">
        <f t="shared" ca="1" si="32"/>
        <v>298.01</v>
      </c>
      <c r="M14" s="119">
        <f t="shared" ca="1" si="32"/>
        <v>297.94</v>
      </c>
      <c r="N14" s="119">
        <f t="shared" ca="1" si="32"/>
        <v>307.83999999999997</v>
      </c>
      <c r="O14" s="119">
        <f t="shared" ca="1" si="32"/>
        <v>283.23999999999995</v>
      </c>
      <c r="P14" s="119">
        <f t="shared" ca="1" si="32"/>
        <v>288.29999999999995</v>
      </c>
      <c r="Q14" s="119">
        <f t="shared" ca="1" si="32"/>
        <v>298.31</v>
      </c>
      <c r="R14" s="119">
        <f t="shared" ca="1" si="32"/>
        <v>312.80999999999995</v>
      </c>
      <c r="S14" s="119">
        <f t="shared" ca="1" si="32"/>
        <v>273.15999999999997</v>
      </c>
      <c r="T14" s="130" t="str">
        <f t="shared" si="13"/>
        <v>K</v>
      </c>
      <c r="V14" s="68" t="s">
        <v>33</v>
      </c>
      <c r="W14" s="123">
        <f t="shared" ref="W14:AF14" ca="1" si="33">_xlfn.QUARTILE.INC(INDIRECT(CONCATENATE(J29,":",J30)),3)</f>
        <v>312.91999999999996</v>
      </c>
      <c r="X14" s="123">
        <f t="shared" ca="1" si="33"/>
        <v>273.27999999999997</v>
      </c>
      <c r="Y14" s="123">
        <f t="shared" ca="1" si="33"/>
        <v>298.15999999999997</v>
      </c>
      <c r="Z14" s="123">
        <f t="shared" ca="1" si="33"/>
        <v>298.08999999999997</v>
      </c>
      <c r="AA14" s="123">
        <f t="shared" ca="1" si="33"/>
        <v>308</v>
      </c>
      <c r="AB14" s="123">
        <f t="shared" ca="1" si="33"/>
        <v>283.39</v>
      </c>
      <c r="AC14" s="123">
        <f t="shared" ca="1" si="33"/>
        <v>288.45</v>
      </c>
      <c r="AD14" s="123">
        <f t="shared" ca="1" si="33"/>
        <v>298.47749999999996</v>
      </c>
      <c r="AE14" s="123">
        <f t="shared" ca="1" si="33"/>
        <v>312.96499999999997</v>
      </c>
      <c r="AF14" s="123">
        <f t="shared" ca="1" si="33"/>
        <v>273.31</v>
      </c>
      <c r="AG14" s="133" t="str">
        <f t="shared" si="15"/>
        <v>K</v>
      </c>
    </row>
    <row r="15" spans="2:33" x14ac:dyDescent="0.3">
      <c r="B15" s="107">
        <f>Datos!B15</f>
        <v>43033</v>
      </c>
      <c r="C15" s="108">
        <f>Datos!C15</f>
        <v>0.54722222222222217</v>
      </c>
      <c r="D15" s="177">
        <f>Datos!D15</f>
        <v>9</v>
      </c>
      <c r="E15" s="152" t="str">
        <f>Datos!E15</f>
        <v>a</v>
      </c>
      <c r="F15" s="115">
        <f>Datos!F15+$F$4</f>
        <v>273.13</v>
      </c>
      <c r="G15" s="116">
        <f>Datos!G15+$F$4</f>
        <v>273.27999999999997</v>
      </c>
      <c r="I15" s="69" t="s">
        <v>34</v>
      </c>
      <c r="J15" s="120">
        <f t="shared" ref="J15:S15" ca="1" si="34">_xlfn.QUARTILE.INC(INDIRECT(CONCATENATE(J27,":",J28)),4)</f>
        <v>312.84999999999997</v>
      </c>
      <c r="K15" s="120">
        <f t="shared" ca="1" si="34"/>
        <v>273.14</v>
      </c>
      <c r="L15" s="120">
        <f t="shared" ca="1" si="34"/>
        <v>298.01</v>
      </c>
      <c r="M15" s="120">
        <f t="shared" ca="1" si="34"/>
        <v>297.94</v>
      </c>
      <c r="N15" s="120">
        <f t="shared" ca="1" si="34"/>
        <v>307.84999999999997</v>
      </c>
      <c r="O15" s="120">
        <f t="shared" ca="1" si="34"/>
        <v>283.23999999999995</v>
      </c>
      <c r="P15" s="120">
        <f t="shared" ca="1" si="34"/>
        <v>288.32</v>
      </c>
      <c r="Q15" s="120">
        <f t="shared" ca="1" si="34"/>
        <v>298.32</v>
      </c>
      <c r="R15" s="120">
        <f t="shared" ca="1" si="34"/>
        <v>312.84999999999997</v>
      </c>
      <c r="S15" s="120">
        <f t="shared" ca="1" si="34"/>
        <v>273.16999999999996</v>
      </c>
      <c r="T15" s="131" t="str">
        <f t="shared" si="13"/>
        <v>K</v>
      </c>
      <c r="V15" s="69" t="s">
        <v>34</v>
      </c>
      <c r="W15" s="124">
        <f t="shared" ref="W15:AF15" ca="1" si="35">_xlfn.QUARTILE.INC(INDIRECT(CONCATENATE(J29,":",J30)),4)</f>
        <v>313.01</v>
      </c>
      <c r="X15" s="124">
        <f t="shared" ca="1" si="35"/>
        <v>273.28999999999996</v>
      </c>
      <c r="Y15" s="124">
        <f t="shared" ca="1" si="35"/>
        <v>298.15999999999997</v>
      </c>
      <c r="Z15" s="124">
        <f t="shared" ca="1" si="35"/>
        <v>298.09999999999997</v>
      </c>
      <c r="AA15" s="124">
        <f t="shared" ca="1" si="35"/>
        <v>308.01</v>
      </c>
      <c r="AB15" s="124">
        <f t="shared" ca="1" si="35"/>
        <v>283.39999999999998</v>
      </c>
      <c r="AC15" s="124">
        <f t="shared" ca="1" si="35"/>
        <v>288.47999999999996</v>
      </c>
      <c r="AD15" s="124">
        <f t="shared" ca="1" si="35"/>
        <v>298.47999999999996</v>
      </c>
      <c r="AE15" s="124">
        <f t="shared" ca="1" si="35"/>
        <v>313.01</v>
      </c>
      <c r="AF15" s="124">
        <f t="shared" ca="1" si="35"/>
        <v>273.32</v>
      </c>
      <c r="AG15" s="134" t="str">
        <f t="shared" si="15"/>
        <v>K</v>
      </c>
    </row>
    <row r="16" spans="2:33" x14ac:dyDescent="0.3">
      <c r="B16" s="107">
        <f>Datos!B16</f>
        <v>43033</v>
      </c>
      <c r="C16" s="108">
        <f>Datos!C16</f>
        <v>0.54791666666666672</v>
      </c>
      <c r="D16" s="177">
        <f>Datos!D16</f>
        <v>10</v>
      </c>
      <c r="E16" s="152" t="str">
        <f>Datos!E16</f>
        <v>a</v>
      </c>
      <c r="F16" s="115">
        <f>Datos!F16+$F$4</f>
        <v>273.13</v>
      </c>
      <c r="G16" s="116">
        <f>Datos!G16+$F$4</f>
        <v>273.27999999999997</v>
      </c>
      <c r="I16" s="68" t="s">
        <v>35</v>
      </c>
      <c r="J16" s="121">
        <f t="shared" ref="J16:S16" ca="1" si="36">_xlfn.STDEV.S(INDIRECT(CONCATENATE(J27,":",J28)))</f>
        <v>14.109616201343053</v>
      </c>
      <c r="K16" s="121">
        <f t="shared" ca="1" si="36"/>
        <v>4.317514415083116E-3</v>
      </c>
      <c r="L16" s="121">
        <f t="shared" ca="1" si="36"/>
        <v>7.6842448586567792E-3</v>
      </c>
      <c r="M16" s="121">
        <f t="shared" ca="1" si="36"/>
        <v>5.0224720233632072E-3</v>
      </c>
      <c r="N16" s="121">
        <f t="shared" ca="1" si="36"/>
        <v>4.1120867941015849E-3</v>
      </c>
      <c r="O16" s="121">
        <f t="shared" ca="1" si="36"/>
        <v>6.3663414164046618E-3</v>
      </c>
      <c r="P16" s="121">
        <f t="shared" ca="1" si="36"/>
        <v>1.6440166910653267E-2</v>
      </c>
      <c r="Q16" s="121">
        <f t="shared" ca="1" si="36"/>
        <v>7.9711016515126853E-3</v>
      </c>
      <c r="R16" s="121">
        <f t="shared" ca="1" si="36"/>
        <v>2.1411903753089059E-2</v>
      </c>
      <c r="S16" s="121">
        <f t="shared" ca="1" si="36"/>
        <v>6.4001201911732851E-3</v>
      </c>
      <c r="T16" s="132" t="str">
        <f t="shared" si="13"/>
        <v>K</v>
      </c>
      <c r="V16" s="68" t="s">
        <v>35</v>
      </c>
      <c r="W16" s="125">
        <f t="shared" ref="W16:AF16" ca="1" si="37">_xlfn.STDEV.S(INDIRECT(CONCATENATE(J29,":",J30)))</f>
        <v>14.111479361604422</v>
      </c>
      <c r="X16" s="125">
        <f t="shared" ca="1" si="37"/>
        <v>4.21839039881515E-3</v>
      </c>
      <c r="Y16" s="125">
        <f t="shared" ca="1" si="37"/>
        <v>8.0474781616222471E-3</v>
      </c>
      <c r="Z16" s="125">
        <f t="shared" ca="1" si="37"/>
        <v>5.4662491600571544E-3</v>
      </c>
      <c r="AA16" s="125">
        <f t="shared" ca="1" si="37"/>
        <v>5.1390321261146109E-3</v>
      </c>
      <c r="AB16" s="125">
        <f t="shared" ca="1" si="37"/>
        <v>7.6127882838313617E-3</v>
      </c>
      <c r="AC16" s="125">
        <f t="shared" ca="1" si="37"/>
        <v>1.6629400160130387E-2</v>
      </c>
      <c r="AD16" s="125">
        <f t="shared" ca="1" si="37"/>
        <v>8.8055926284561024E-3</v>
      </c>
      <c r="AE16" s="125">
        <f t="shared" ca="1" si="37"/>
        <v>2.2021336123490907E-2</v>
      </c>
      <c r="AF16" s="125">
        <f t="shared" ca="1" si="37"/>
        <v>6.4846959875951042E-3</v>
      </c>
      <c r="AG16" s="135" t="str">
        <f t="shared" si="15"/>
        <v>K</v>
      </c>
    </row>
    <row r="17" spans="2:33" x14ac:dyDescent="0.3">
      <c r="B17" s="107">
        <f>Datos!B17</f>
        <v>43033</v>
      </c>
      <c r="C17" s="108">
        <f>Datos!C17</f>
        <v>0.54861111111111105</v>
      </c>
      <c r="D17" s="177">
        <f>Datos!D17</f>
        <v>11</v>
      </c>
      <c r="E17" s="152" t="str">
        <f>Datos!E17</f>
        <v>a</v>
      </c>
      <c r="F17" s="115">
        <f>Datos!F17+$F$4</f>
        <v>273.13</v>
      </c>
      <c r="G17" s="116">
        <f>Datos!G17+$F$4</f>
        <v>273.27999999999997</v>
      </c>
      <c r="I17" s="68" t="s">
        <v>36</v>
      </c>
      <c r="J17" s="73">
        <f t="shared" ref="J17:S17" ca="1" si="38">COUNT(INDIRECT(CONCATENATE(J27,":",J28)))</f>
        <v>678</v>
      </c>
      <c r="K17" s="73">
        <f t="shared" ca="1" si="38"/>
        <v>62</v>
      </c>
      <c r="L17" s="73">
        <f t="shared" ca="1" si="38"/>
        <v>21</v>
      </c>
      <c r="M17" s="73">
        <f t="shared" ca="1" si="38"/>
        <v>37</v>
      </c>
      <c r="N17" s="73">
        <f t="shared" ca="1" si="38"/>
        <v>124</v>
      </c>
      <c r="O17" s="73">
        <f t="shared" ca="1" si="38"/>
        <v>33</v>
      </c>
      <c r="P17" s="73">
        <f t="shared" ca="1" si="38"/>
        <v>160</v>
      </c>
      <c r="Q17" s="73">
        <f t="shared" ca="1" si="38"/>
        <v>26</v>
      </c>
      <c r="R17" s="73">
        <f t="shared" ca="1" si="38"/>
        <v>175</v>
      </c>
      <c r="S17" s="73">
        <f t="shared" ca="1" si="38"/>
        <v>40</v>
      </c>
      <c r="T17" s="132"/>
      <c r="V17" s="68" t="s">
        <v>36</v>
      </c>
      <c r="W17" s="74">
        <f t="shared" ref="W17:AF17" ca="1" si="39">COUNT(INDIRECT(CONCATENATE(J29,":",J30)))</f>
        <v>678</v>
      </c>
      <c r="X17" s="74">
        <f t="shared" ca="1" si="39"/>
        <v>62</v>
      </c>
      <c r="Y17" s="74">
        <f t="shared" ca="1" si="39"/>
        <v>21</v>
      </c>
      <c r="Z17" s="74">
        <f t="shared" ca="1" si="39"/>
        <v>37</v>
      </c>
      <c r="AA17" s="74">
        <f t="shared" ca="1" si="39"/>
        <v>124</v>
      </c>
      <c r="AB17" s="74">
        <f t="shared" ca="1" si="39"/>
        <v>33</v>
      </c>
      <c r="AC17" s="74">
        <f t="shared" ca="1" si="39"/>
        <v>160</v>
      </c>
      <c r="AD17" s="74">
        <f t="shared" ca="1" si="39"/>
        <v>26</v>
      </c>
      <c r="AE17" s="74">
        <f t="shared" ca="1" si="39"/>
        <v>175</v>
      </c>
      <c r="AF17" s="74">
        <f t="shared" ca="1" si="39"/>
        <v>40</v>
      </c>
      <c r="AG17" s="135"/>
    </row>
    <row r="18" spans="2:33" x14ac:dyDescent="0.3">
      <c r="B18" s="107">
        <f>Datos!B18</f>
        <v>43033</v>
      </c>
      <c r="C18" s="108">
        <f>Datos!C18</f>
        <v>0.5493055555555556</v>
      </c>
      <c r="D18" s="177">
        <f>Datos!D18</f>
        <v>12</v>
      </c>
      <c r="E18" s="152" t="str">
        <f>Datos!E18</f>
        <v>a</v>
      </c>
      <c r="F18" s="115">
        <f>Datos!F18+$F$4</f>
        <v>273.13</v>
      </c>
      <c r="G18" s="116">
        <f>Datos!G18+$F$4</f>
        <v>273.27999999999997</v>
      </c>
      <c r="I18" s="69" t="s">
        <v>37</v>
      </c>
      <c r="J18" s="120">
        <f ca="1">J16/SQRT(J17)</f>
        <v>0.54187654570071075</v>
      </c>
      <c r="K18" s="120">
        <f ca="1">K16/SQRT(K17)</f>
        <v>5.4832487904070892E-4</v>
      </c>
      <c r="L18" s="120">
        <f t="shared" ref="L18:S18" ca="1" si="40">L16/SQRT(L17)</f>
        <v>1.6768397011128538E-3</v>
      </c>
      <c r="M18" s="120">
        <f t="shared" ca="1" si="40"/>
        <v>8.2568931441040006E-4</v>
      </c>
      <c r="N18" s="120">
        <f t="shared" ca="1" si="40"/>
        <v>3.6927629530746385E-4</v>
      </c>
      <c r="O18" s="120">
        <f t="shared" ca="1" si="40"/>
        <v>1.1082377907814008E-3</v>
      </c>
      <c r="P18" s="120">
        <f t="shared" ca="1" si="40"/>
        <v>1.2997093137749557E-3</v>
      </c>
      <c r="Q18" s="120">
        <f t="shared" ca="1" si="40"/>
        <v>1.5632616486882637E-3</v>
      </c>
      <c r="R18" s="120">
        <f t="shared" ca="1" si="40"/>
        <v>1.6185877836321202E-3</v>
      </c>
      <c r="S18" s="120">
        <f t="shared" ca="1" si="40"/>
        <v>1.0119478551469927E-3</v>
      </c>
      <c r="T18" s="131" t="str">
        <f>$E$4</f>
        <v>K</v>
      </c>
      <c r="V18" s="69" t="s">
        <v>37</v>
      </c>
      <c r="W18" s="124">
        <f ca="1">W16/SQRT(W17)</f>
        <v>0.54194809993947324</v>
      </c>
      <c r="X18" s="124">
        <f t="shared" ref="X18:AF18" ca="1" si="41">X16/SQRT(X17)</f>
        <v>5.3573611638590827E-4</v>
      </c>
      <c r="Y18" s="124">
        <f t="shared" ca="1" si="41"/>
        <v>1.7561037061494293E-3</v>
      </c>
      <c r="Z18" s="124">
        <f t="shared" ca="1" si="41"/>
        <v>8.9864582627215616E-4</v>
      </c>
      <c r="AA18" s="124">
        <f t="shared" ca="1" si="41"/>
        <v>4.6149870856805695E-4</v>
      </c>
      <c r="AB18" s="124">
        <f t="shared" ca="1" si="41"/>
        <v>1.3252163397363631E-3</v>
      </c>
      <c r="AC18" s="124">
        <f t="shared" ca="1" si="41"/>
        <v>1.3146695157095197E-3</v>
      </c>
      <c r="AD18" s="124">
        <f t="shared" ca="1" si="41"/>
        <v>1.7269187938940942E-3</v>
      </c>
      <c r="AE18" s="124">
        <f t="shared" ca="1" si="41"/>
        <v>1.6646565405748599E-3</v>
      </c>
      <c r="AF18" s="124">
        <f t="shared" ca="1" si="41"/>
        <v>1.0253204627277762E-3</v>
      </c>
      <c r="AG18" s="134" t="str">
        <f>$E$4</f>
        <v>K</v>
      </c>
    </row>
    <row r="19" spans="2:33" x14ac:dyDescent="0.3">
      <c r="B19" s="107">
        <f>Datos!B19</f>
        <v>43033</v>
      </c>
      <c r="C19" s="108">
        <f>Datos!C19</f>
        <v>0.54999999999999993</v>
      </c>
      <c r="D19" s="177">
        <f>Datos!D19</f>
        <v>13</v>
      </c>
      <c r="E19" s="152" t="str">
        <f>Datos!E19</f>
        <v>a</v>
      </c>
      <c r="F19" s="115">
        <f>Datos!F19+$F$4</f>
        <v>273.13</v>
      </c>
      <c r="G19" s="116">
        <f>Datos!G19+$F$4</f>
        <v>273.27999999999997</v>
      </c>
      <c r="I19" s="167" t="s">
        <v>38</v>
      </c>
      <c r="J19" s="168">
        <f ca="1" xml:space="preserve"> 100 * J16/ABS(J5)</f>
        <v>4.7527132979615807</v>
      </c>
      <c r="K19" s="168">
        <f t="shared" ref="K19:S19" ca="1" si="42" xml:space="preserve"> 100 * K16/ABS(K5)</f>
        <v>1.5807403695546082E-3</v>
      </c>
      <c r="L19" s="168">
        <f t="shared" ca="1" si="42"/>
        <v>2.578585054957892E-3</v>
      </c>
      <c r="M19" s="168">
        <f t="shared" ca="1" si="42"/>
        <v>1.6857571729108824E-3</v>
      </c>
      <c r="N19" s="168">
        <f t="shared" ca="1" si="42"/>
        <v>1.3357852806232518E-3</v>
      </c>
      <c r="O19" s="168">
        <f t="shared" ca="1" si="42"/>
        <v>2.2477397532319355E-3</v>
      </c>
      <c r="P19" s="168">
        <f t="shared" ca="1" si="42"/>
        <v>5.7027714348870245E-3</v>
      </c>
      <c r="Q19" s="168">
        <f t="shared" ca="1" si="42"/>
        <v>2.6721452075690829E-3</v>
      </c>
      <c r="R19" s="168">
        <f t="shared" ca="1" si="42"/>
        <v>6.8453803327116931E-3</v>
      </c>
      <c r="S19" s="168">
        <f t="shared" ca="1" si="42"/>
        <v>2.3430167755654624E-3</v>
      </c>
      <c r="T19" s="169" t="s">
        <v>71</v>
      </c>
      <c r="V19" s="167" t="s">
        <v>38</v>
      </c>
      <c r="W19" s="173">
        <f ca="1" xml:space="preserve"> 100 * W16/ABS(W5)</f>
        <v>4.7508611470859297</v>
      </c>
      <c r="X19" s="173">
        <f t="shared" ref="X19:AF19" ca="1" si="43" xml:space="preserve"> 100 * X16/ABS(X5)</f>
        <v>1.5436120205374437E-3</v>
      </c>
      <c r="Y19" s="173">
        <f t="shared" ca="1" si="43"/>
        <v>2.6991029141888614E-3</v>
      </c>
      <c r="Z19" s="173">
        <f t="shared" ca="1" si="43"/>
        <v>1.833762967025239E-3</v>
      </c>
      <c r="AA19" s="173">
        <f t="shared" ca="1" si="43"/>
        <v>1.6685405157022316E-3</v>
      </c>
      <c r="AB19" s="173">
        <f t="shared" ca="1" si="43"/>
        <v>2.686398129165022E-3</v>
      </c>
      <c r="AC19" s="173">
        <f t="shared" ca="1" si="43"/>
        <v>5.7652604647452522E-3</v>
      </c>
      <c r="AD19" s="173">
        <f t="shared" ca="1" si="43"/>
        <v>2.9502589932174079E-3</v>
      </c>
      <c r="AE19" s="173">
        <f t="shared" ca="1" si="43"/>
        <v>7.0367024282881651E-3</v>
      </c>
      <c r="AF19" s="173">
        <f t="shared" ca="1" si="43"/>
        <v>2.3726783388625635E-3</v>
      </c>
      <c r="AG19" s="174" t="s">
        <v>71</v>
      </c>
    </row>
    <row r="20" spans="2:33" x14ac:dyDescent="0.3">
      <c r="B20" s="107">
        <f>Datos!B20</f>
        <v>43033</v>
      </c>
      <c r="C20" s="108">
        <f>Datos!C20</f>
        <v>0.55069444444444449</v>
      </c>
      <c r="D20" s="177">
        <f>Datos!D20</f>
        <v>14</v>
      </c>
      <c r="E20" s="152" t="str">
        <f>Datos!E20</f>
        <v>a</v>
      </c>
      <c r="F20" s="115">
        <f>Datos!F20+$F$4</f>
        <v>273.13</v>
      </c>
      <c r="G20" s="116">
        <f>Datos!G20+$F$4</f>
        <v>273.27</v>
      </c>
      <c r="I20" s="170" t="s">
        <v>39</v>
      </c>
      <c r="J20" s="171">
        <f ca="1" xml:space="preserve"> 100 *J18/ABS(J5)</f>
        <v>0.18252685458305454</v>
      </c>
      <c r="K20" s="171">
        <f t="shared" ref="K20:S20" ca="1" si="44" xml:space="preserve"> 100 *K18/ABS(K5)</f>
        <v>2.0075422768776332E-4</v>
      </c>
      <c r="L20" s="171">
        <f t="shared" ca="1" si="44"/>
        <v>5.626933904869716E-4</v>
      </c>
      <c r="M20" s="171">
        <f t="shared" ca="1" si="44"/>
        <v>2.7713677206929119E-4</v>
      </c>
      <c r="N20" s="171">
        <f t="shared" ca="1" si="44"/>
        <v>1.199570593846297E-4</v>
      </c>
      <c r="O20" s="171">
        <f t="shared" ca="1" si="44"/>
        <v>3.9128126744105405E-4</v>
      </c>
      <c r="P20" s="171">
        <f t="shared" ca="1" si="44"/>
        <v>4.5084366773974033E-4</v>
      </c>
      <c r="Q20" s="171">
        <f t="shared" ca="1" si="44"/>
        <v>5.2405079063646903E-4</v>
      </c>
      <c r="R20" s="171">
        <f t="shared" ca="1" si="44"/>
        <v>5.1746211400022072E-4</v>
      </c>
      <c r="S20" s="171">
        <f t="shared" ca="1" si="44"/>
        <v>3.704634803385205E-4</v>
      </c>
      <c r="T20" s="172" t="s">
        <v>71</v>
      </c>
      <c r="V20" s="170" t="s">
        <v>39</v>
      </c>
      <c r="W20" s="175">
        <f ca="1" xml:space="preserve"> 100 * W18/ABS(W5)</f>
        <v>0.18245572315720343</v>
      </c>
      <c r="X20" s="175">
        <f t="shared" ref="X20:AF20" ca="1" si="45" xml:space="preserve"> 100 * X18/ABS(X5)</f>
        <v>1.9603892264727599E-4</v>
      </c>
      <c r="Y20" s="175">
        <f t="shared" ca="1" si="45"/>
        <v>5.8899254346411213E-4</v>
      </c>
      <c r="Z20" s="175">
        <f t="shared" ca="1" si="45"/>
        <v>3.0146877473701656E-4</v>
      </c>
      <c r="AA20" s="175">
        <f t="shared" ca="1" si="45"/>
        <v>1.4983936163330503E-4</v>
      </c>
      <c r="AB20" s="175">
        <f t="shared" ca="1" si="45"/>
        <v>4.6764188928881899E-4</v>
      </c>
      <c r="AC20" s="175">
        <f t="shared" ca="1" si="45"/>
        <v>4.5578385931789697E-4</v>
      </c>
      <c r="AD20" s="175">
        <f t="shared" ca="1" si="45"/>
        <v>5.7859339140646797E-4</v>
      </c>
      <c r="AE20" s="175">
        <f t="shared" ca="1" si="45"/>
        <v>5.3192470500613705E-4</v>
      </c>
      <c r="AF20" s="175">
        <f t="shared" ca="1" si="45"/>
        <v>3.7515338528752522E-4</v>
      </c>
      <c r="AG20" s="176" t="s">
        <v>71</v>
      </c>
    </row>
    <row r="21" spans="2:33" x14ac:dyDescent="0.3">
      <c r="B21" s="107">
        <f>Datos!B21</f>
        <v>43033</v>
      </c>
      <c r="C21" s="108">
        <f>Datos!C21</f>
        <v>0.55138888888888882</v>
      </c>
      <c r="D21" s="177">
        <f>Datos!D21</f>
        <v>15</v>
      </c>
      <c r="E21" s="152" t="str">
        <f>Datos!E21</f>
        <v>a</v>
      </c>
      <c r="F21" s="115">
        <f>Datos!F21+$F$4</f>
        <v>273.14</v>
      </c>
      <c r="G21" s="116">
        <f>Datos!G21+$F$4</f>
        <v>273.27999999999997</v>
      </c>
      <c r="I21" s="68" t="s">
        <v>41</v>
      </c>
      <c r="J21" s="119">
        <f t="shared" ref="J21:S21" ca="1" si="46">SKEW(INDIRECT(CONCATENATE(J27,":",J28)))</f>
        <v>-0.35819836278705652</v>
      </c>
      <c r="K21" s="119">
        <f t="shared" ca="1" si="46"/>
        <v>1.2352786398121776</v>
      </c>
      <c r="L21" s="119">
        <f t="shared" ca="1" si="46"/>
        <v>-0.4529365534521323</v>
      </c>
      <c r="M21" s="119">
        <f t="shared" ca="1" si="46"/>
        <v>-0.28443591565307147</v>
      </c>
      <c r="N21" s="119">
        <f t="shared" ca="1" si="46"/>
        <v>0.29424523016516468</v>
      </c>
      <c r="O21" s="119">
        <f t="shared" ca="1" si="46"/>
        <v>-0.34924212946376598</v>
      </c>
      <c r="P21" s="119">
        <f t="shared" ca="1" si="46"/>
        <v>-0.19118635580579885</v>
      </c>
      <c r="Q21" s="119">
        <f t="shared" ca="1" si="46"/>
        <v>-0.22022651561191203</v>
      </c>
      <c r="R21" s="119">
        <f t="shared" ca="1" si="46"/>
        <v>0.67475588321910551</v>
      </c>
      <c r="S21" s="119">
        <f t="shared" ca="1" si="46"/>
        <v>0.3100232117093758</v>
      </c>
      <c r="T21" s="130" t="str">
        <f>CONCATENATE( "(", $E$4,")³" )</f>
        <v>(K)³</v>
      </c>
      <c r="U21" s="67"/>
      <c r="V21" s="122" t="s">
        <v>41</v>
      </c>
      <c r="W21" s="123">
        <f t="shared" ref="W21:AF21" ca="1" si="47">SKEW(INDIRECT(CONCATENATE(J29,":",J30)))</f>
        <v>-0.35853136513686085</v>
      </c>
      <c r="X21" s="123">
        <f t="shared" ca="1" si="47"/>
        <v>0.31983354684135318</v>
      </c>
      <c r="Y21" s="123">
        <f t="shared" ca="1" si="47"/>
        <v>-0.84444660772782143</v>
      </c>
      <c r="Z21" s="123">
        <f t="shared" ca="1" si="47"/>
        <v>-6.5401664744299107E-2</v>
      </c>
      <c r="AA21" s="123">
        <f t="shared" ca="1" si="47"/>
        <v>-8.0399061623964652E-2</v>
      </c>
      <c r="AB21" s="123">
        <f t="shared" ca="1" si="47"/>
        <v>-6.3560281686695377E-2</v>
      </c>
      <c r="AC21" s="123">
        <f t="shared" ca="1" si="47"/>
        <v>-9.0151231189954134E-2</v>
      </c>
      <c r="AD21" s="123">
        <f t="shared" ca="1" si="47"/>
        <v>-6.0837959290178455E-2</v>
      </c>
      <c r="AE21" s="123">
        <f t="shared" ca="1" si="47"/>
        <v>0.67765764977896992</v>
      </c>
      <c r="AF21" s="123">
        <f t="shared" ca="1" si="47"/>
        <v>0.38007924135913257</v>
      </c>
      <c r="AG21" s="133" t="str">
        <f>CONCATENATE( "(", $E$4,")³" )</f>
        <v>(K)³</v>
      </c>
    </row>
    <row r="22" spans="2:33" x14ac:dyDescent="0.3">
      <c r="B22" s="107">
        <f>Datos!B22</f>
        <v>43033</v>
      </c>
      <c r="C22" s="108">
        <f>Datos!C22</f>
        <v>0.55208333333333337</v>
      </c>
      <c r="D22" s="177">
        <f>Datos!D22</f>
        <v>16</v>
      </c>
      <c r="E22" s="152" t="str">
        <f>Datos!E22</f>
        <v>a</v>
      </c>
      <c r="F22" s="115">
        <f>Datos!F22+$F$4</f>
        <v>273.13</v>
      </c>
      <c r="G22" s="116">
        <f>Datos!G22+$F$4</f>
        <v>273.27999999999997</v>
      </c>
      <c r="I22" s="68" t="s">
        <v>40</v>
      </c>
      <c r="J22" s="141">
        <f t="shared" ref="J22:S22" ca="1" si="48">KURT(INDIRECT(CONCATENATE(J27,":",J28)))</f>
        <v>-1.2309089399332509</v>
      </c>
      <c r="K22" s="141">
        <f t="shared" ca="1" si="48"/>
        <v>-0.49099170545601067</v>
      </c>
      <c r="L22" s="141">
        <f t="shared" ca="1" si="48"/>
        <v>-1.0954871570010094</v>
      </c>
      <c r="M22" s="141">
        <f t="shared" ca="1" si="48"/>
        <v>-2.032112845119773</v>
      </c>
      <c r="N22" s="141">
        <f t="shared" ca="1" si="48"/>
        <v>3.0152826523280654</v>
      </c>
      <c r="O22" s="141">
        <f t="shared" ca="1" si="48"/>
        <v>-0.58137884986448318</v>
      </c>
      <c r="P22" s="141">
        <f t="shared" ca="1" si="48"/>
        <v>-0.28742197945313119</v>
      </c>
      <c r="Q22" s="141">
        <f t="shared" ca="1" si="48"/>
        <v>-0.52754374297001894</v>
      </c>
      <c r="R22" s="141">
        <f t="shared" ca="1" si="48"/>
        <v>-0.18204724217255874</v>
      </c>
      <c r="S22" s="141">
        <f t="shared" ca="1" si="48"/>
        <v>-0.60097433381534149</v>
      </c>
      <c r="T22" s="142" t="str">
        <f>CONCATENATE( "((", $E$4,")²)²" )</f>
        <v>((K)²)²</v>
      </c>
      <c r="U22" s="67"/>
      <c r="V22" s="122" t="s">
        <v>40</v>
      </c>
      <c r="W22" s="123">
        <f t="shared" ref="W22:AF22" ca="1" si="49">KURT(INDIRECT(CONCATENATE(J29,":",J30)))</f>
        <v>-1.2304102970399824</v>
      </c>
      <c r="X22" s="123">
        <f t="shared" ca="1" si="49"/>
        <v>2.8861606662010408</v>
      </c>
      <c r="Y22" s="123">
        <f t="shared" ca="1" si="49"/>
        <v>-0.86527954840184007</v>
      </c>
      <c r="Z22" s="123">
        <f t="shared" ca="1" si="49"/>
        <v>0.57646749010939047</v>
      </c>
      <c r="AA22" s="123">
        <f t="shared" ca="1" si="49"/>
        <v>-1.5719205648767369</v>
      </c>
      <c r="AB22" s="123">
        <f t="shared" ca="1" si="49"/>
        <v>-0.4452877925363703</v>
      </c>
      <c r="AC22" s="123">
        <f t="shared" ca="1" si="49"/>
        <v>-0.24432205912418414</v>
      </c>
      <c r="AD22" s="123">
        <f t="shared" ca="1" si="49"/>
        <v>-0.97326974267825994</v>
      </c>
      <c r="AE22" s="123">
        <f t="shared" ca="1" si="49"/>
        <v>-0.20491287239447908</v>
      </c>
      <c r="AF22" s="123">
        <f t="shared" ca="1" si="49"/>
        <v>-0.63595045622570456</v>
      </c>
      <c r="AG22" s="133" t="str">
        <f>CONCATENATE( "((", $E$4,")²)²" )</f>
        <v>((K)²)²</v>
      </c>
    </row>
    <row r="23" spans="2:33" ht="15" thickBot="1" x14ac:dyDescent="0.35">
      <c r="B23" s="110">
        <f>Datos!B23</f>
        <v>43033</v>
      </c>
      <c r="C23" s="111">
        <f>Datos!C23</f>
        <v>0.55277777777777781</v>
      </c>
      <c r="D23" s="178">
        <f>Datos!D23</f>
        <v>17</v>
      </c>
      <c r="E23" s="153" t="str">
        <f>Datos!E23</f>
        <v>a</v>
      </c>
      <c r="F23" s="149">
        <f>Datos!F23+$F$4</f>
        <v>273.13</v>
      </c>
      <c r="G23" s="150">
        <f>Datos!G23+$F$4</f>
        <v>273.27999999999997</v>
      </c>
      <c r="I23" s="154" t="s">
        <v>42</v>
      </c>
      <c r="J23" s="155">
        <f t="shared" ref="J23:S23" ca="1" si="50">AVEDEV(INDIRECT(CONCATENATE(J27,":",J28)))</f>
        <v>12.523646896563866</v>
      </c>
      <c r="K23" s="155">
        <f t="shared" ca="1" si="50"/>
        <v>3.6680541101810787E-3</v>
      </c>
      <c r="L23" s="155">
        <f t="shared" ca="1" si="50"/>
        <v>6.5306122449063269E-3</v>
      </c>
      <c r="M23" s="155">
        <f t="shared" ca="1" si="50"/>
        <v>4.9086924762737245E-3</v>
      </c>
      <c r="N23" s="155">
        <f t="shared" ca="1" si="50"/>
        <v>2.0122268468528107E-3</v>
      </c>
      <c r="O23" s="155">
        <f t="shared" ca="1" si="50"/>
        <v>5.4912764003261418E-3</v>
      </c>
      <c r="P23" s="155">
        <f t="shared" ca="1" si="50"/>
        <v>1.3514843749992877E-2</v>
      </c>
      <c r="Q23" s="155">
        <f t="shared" ca="1" si="50"/>
        <v>6.8047337278428063E-3</v>
      </c>
      <c r="R23" s="155">
        <f t="shared" ca="1" si="50"/>
        <v>1.762873469383976E-2</v>
      </c>
      <c r="S23" s="155">
        <f t="shared" ca="1" si="50"/>
        <v>5.4375000000220549E-3</v>
      </c>
      <c r="T23" s="156" t="str">
        <f>$E$4</f>
        <v>K</v>
      </c>
      <c r="U23" s="67"/>
      <c r="V23" s="143" t="s">
        <v>42</v>
      </c>
      <c r="W23" s="144">
        <f t="shared" ref="W23:AF23" ca="1" si="51">AVEDEV(INDIRECT(CONCATENATE(J29,":",J30)))</f>
        <v>12.524773583592186</v>
      </c>
      <c r="X23" s="144">
        <f t="shared" ca="1" si="51"/>
        <v>2.1488033299947936E-3</v>
      </c>
      <c r="Y23" s="144">
        <f t="shared" ca="1" si="51"/>
        <v>7.0748299319802754E-3</v>
      </c>
      <c r="Z23" s="144">
        <f t="shared" ca="1" si="51"/>
        <v>3.4769905039580234E-3</v>
      </c>
      <c r="AA23" s="144">
        <f t="shared" ca="1" si="51"/>
        <v>5.0078043704300601E-3</v>
      </c>
      <c r="AB23" s="144">
        <f t="shared" ca="1" si="51"/>
        <v>6.33608815426421E-3</v>
      </c>
      <c r="AC23" s="144">
        <f t="shared" ca="1" si="51"/>
        <v>1.3171093750008822E-2</v>
      </c>
      <c r="AD23" s="144">
        <f t="shared" ca="1" si="51"/>
        <v>7.2781065088590299E-3</v>
      </c>
      <c r="AE23" s="144">
        <f t="shared" ca="1" si="51"/>
        <v>1.7944816326537095E-2</v>
      </c>
      <c r="AF23" s="144">
        <f t="shared" ca="1" si="51"/>
        <v>5.6000000000381075E-3</v>
      </c>
      <c r="AG23" s="145" t="str">
        <f>$E$4</f>
        <v>K</v>
      </c>
    </row>
    <row r="24" spans="2:33" ht="15" thickTop="1" x14ac:dyDescent="0.3">
      <c r="B24" s="110">
        <f>Datos!B24</f>
        <v>43033</v>
      </c>
      <c r="C24" s="111">
        <f>Datos!C24</f>
        <v>0.55347222222222225</v>
      </c>
      <c r="D24" s="178">
        <f>Datos!D24</f>
        <v>18</v>
      </c>
      <c r="E24" s="153" t="str">
        <f>Datos!E24</f>
        <v>a</v>
      </c>
      <c r="F24" s="149">
        <f>Datos!F24+$F$4</f>
        <v>273.13</v>
      </c>
      <c r="G24" s="150">
        <f>Datos!G24+$F$4</f>
        <v>273.27999999999997</v>
      </c>
      <c r="I24" s="157" t="s">
        <v>55</v>
      </c>
      <c r="J24" s="158">
        <v>6</v>
      </c>
      <c r="K24" s="159">
        <f>$J$24</f>
        <v>6</v>
      </c>
      <c r="L24" s="159">
        <f t="shared" ref="L24:S24" si="52">$J$24</f>
        <v>6</v>
      </c>
      <c r="M24" s="159">
        <f t="shared" si="52"/>
        <v>6</v>
      </c>
      <c r="N24" s="159">
        <f t="shared" si="52"/>
        <v>6</v>
      </c>
      <c r="O24" s="159">
        <f t="shared" si="52"/>
        <v>6</v>
      </c>
      <c r="P24" s="159">
        <f t="shared" si="52"/>
        <v>6</v>
      </c>
      <c r="Q24" s="159">
        <f t="shared" si="52"/>
        <v>6</v>
      </c>
      <c r="R24" s="159">
        <f t="shared" si="52"/>
        <v>6</v>
      </c>
      <c r="S24" s="159">
        <f t="shared" si="52"/>
        <v>6</v>
      </c>
      <c r="T24" s="159"/>
    </row>
    <row r="25" spans="2:33" x14ac:dyDescent="0.3">
      <c r="B25" s="110">
        <f>Datos!B25</f>
        <v>43033</v>
      </c>
      <c r="C25" s="111">
        <f>Datos!C25</f>
        <v>0.5541666666666667</v>
      </c>
      <c r="D25" s="178">
        <f>Datos!D25</f>
        <v>19</v>
      </c>
      <c r="E25" s="153" t="str">
        <f>Datos!E25</f>
        <v>a</v>
      </c>
      <c r="F25" s="149">
        <f>Datos!F25+$F$4</f>
        <v>273.13</v>
      </c>
      <c r="G25" s="150">
        <f>Datos!G25+$F$4</f>
        <v>273.27999999999997</v>
      </c>
      <c r="I25" s="160" t="s">
        <v>49</v>
      </c>
      <c r="J25" s="161">
        <f t="shared" ref="J25:S25" si="53">J3+J24</f>
        <v>7</v>
      </c>
      <c r="K25" s="161">
        <f t="shared" si="53"/>
        <v>7</v>
      </c>
      <c r="L25" s="161">
        <f t="shared" si="53"/>
        <v>69</v>
      </c>
      <c r="M25" s="161">
        <f t="shared" si="53"/>
        <v>90</v>
      </c>
      <c r="N25" s="161">
        <f t="shared" si="53"/>
        <v>127</v>
      </c>
      <c r="O25" s="161">
        <f t="shared" si="53"/>
        <v>251</v>
      </c>
      <c r="P25" s="161">
        <f t="shared" si="53"/>
        <v>284</v>
      </c>
      <c r="Q25" s="161">
        <f t="shared" si="53"/>
        <v>444</v>
      </c>
      <c r="R25" s="161">
        <f t="shared" si="53"/>
        <v>470</v>
      </c>
      <c r="S25" s="161">
        <f t="shared" si="53"/>
        <v>645</v>
      </c>
      <c r="T25" s="161"/>
    </row>
    <row r="26" spans="2:33" x14ac:dyDescent="0.3">
      <c r="B26" s="110">
        <f>Datos!B26</f>
        <v>43033</v>
      </c>
      <c r="C26" s="111">
        <f>Datos!C26</f>
        <v>0.55486111111111114</v>
      </c>
      <c r="D26" s="178">
        <f>Datos!D26</f>
        <v>20</v>
      </c>
      <c r="E26" s="153" t="str">
        <f>Datos!E26</f>
        <v>a</v>
      </c>
      <c r="F26" s="149">
        <f>Datos!F26+$F$4</f>
        <v>273.14</v>
      </c>
      <c r="G26" s="150">
        <f>Datos!G26+$F$4</f>
        <v>273.27999999999997</v>
      </c>
      <c r="I26" s="162" t="s">
        <v>50</v>
      </c>
      <c r="J26" s="161">
        <f t="shared" ref="J26:S26" si="54">J4+J24</f>
        <v>684</v>
      </c>
      <c r="K26" s="161">
        <f t="shared" si="54"/>
        <v>68</v>
      </c>
      <c r="L26" s="161">
        <f t="shared" si="54"/>
        <v>89</v>
      </c>
      <c r="M26" s="161">
        <f t="shared" si="54"/>
        <v>126</v>
      </c>
      <c r="N26" s="161">
        <f t="shared" si="54"/>
        <v>250</v>
      </c>
      <c r="O26" s="161">
        <f t="shared" si="54"/>
        <v>283</v>
      </c>
      <c r="P26" s="161">
        <f t="shared" si="54"/>
        <v>443</v>
      </c>
      <c r="Q26" s="161">
        <f t="shared" si="54"/>
        <v>469</v>
      </c>
      <c r="R26" s="161">
        <f t="shared" si="54"/>
        <v>644</v>
      </c>
      <c r="S26" s="161">
        <f t="shared" si="54"/>
        <v>684</v>
      </c>
      <c r="T26" s="161"/>
    </row>
    <row r="27" spans="2:33" x14ac:dyDescent="0.3">
      <c r="B27" s="110">
        <f>Datos!B27</f>
        <v>43033</v>
      </c>
      <c r="C27" s="111">
        <f>Datos!C27</f>
        <v>0.55555555555555558</v>
      </c>
      <c r="D27" s="178">
        <f>Datos!D27</f>
        <v>21</v>
      </c>
      <c r="E27" s="153" t="str">
        <f>Datos!E27</f>
        <v>a</v>
      </c>
      <c r="F27" s="149">
        <f>Datos!F27+$F$4</f>
        <v>273.13</v>
      </c>
      <c r="G27" s="150">
        <f>Datos!G27+$F$4</f>
        <v>273.28999999999996</v>
      </c>
      <c r="I27" s="162" t="s">
        <v>51</v>
      </c>
      <c r="J27" s="80" t="str">
        <f t="shared" ref="J27:S27" si="55">CONCATENATE( "$F$", TEXT( J25, "######" ) )</f>
        <v>$F$7</v>
      </c>
      <c r="K27" s="80" t="str">
        <f t="shared" si="55"/>
        <v>$F$7</v>
      </c>
      <c r="L27" s="80" t="str">
        <f t="shared" si="55"/>
        <v>$F$69</v>
      </c>
      <c r="M27" s="80" t="str">
        <f t="shared" si="55"/>
        <v>$F$90</v>
      </c>
      <c r="N27" s="80" t="str">
        <f t="shared" si="55"/>
        <v>$F$127</v>
      </c>
      <c r="O27" s="80" t="str">
        <f t="shared" si="55"/>
        <v>$F$251</v>
      </c>
      <c r="P27" s="80" t="str">
        <f t="shared" si="55"/>
        <v>$F$284</v>
      </c>
      <c r="Q27" s="80" t="str">
        <f t="shared" si="55"/>
        <v>$F$444</v>
      </c>
      <c r="R27" s="80" t="str">
        <f t="shared" si="55"/>
        <v>$F$470</v>
      </c>
      <c r="S27" s="80" t="str">
        <f t="shared" si="55"/>
        <v>$F$645</v>
      </c>
      <c r="T27" s="80"/>
    </row>
    <row r="28" spans="2:33" x14ac:dyDescent="0.3">
      <c r="B28" s="110">
        <f>Datos!B28</f>
        <v>43033</v>
      </c>
      <c r="C28" s="111">
        <f>Datos!C28</f>
        <v>0.55625000000000002</v>
      </c>
      <c r="D28" s="178">
        <f>Datos!D28</f>
        <v>22</v>
      </c>
      <c r="E28" s="153" t="str">
        <f>Datos!E28</f>
        <v>a</v>
      </c>
      <c r="F28" s="149">
        <f>Datos!F28+$F$4</f>
        <v>273.13</v>
      </c>
      <c r="G28" s="150">
        <f>Datos!G28+$F$4</f>
        <v>273.27</v>
      </c>
      <c r="I28" s="162" t="s">
        <v>52</v>
      </c>
      <c r="J28" s="80" t="str">
        <f t="shared" ref="J28:S28" si="56">CONCATENATE( "$F$", TEXT( J26, "######" ) )</f>
        <v>$F$684</v>
      </c>
      <c r="K28" s="80" t="str">
        <f t="shared" si="56"/>
        <v>$F$68</v>
      </c>
      <c r="L28" s="80" t="str">
        <f t="shared" si="56"/>
        <v>$F$89</v>
      </c>
      <c r="M28" s="80" t="str">
        <f t="shared" si="56"/>
        <v>$F$126</v>
      </c>
      <c r="N28" s="80" t="str">
        <f t="shared" si="56"/>
        <v>$F$250</v>
      </c>
      <c r="O28" s="80" t="str">
        <f t="shared" si="56"/>
        <v>$F$283</v>
      </c>
      <c r="P28" s="80" t="str">
        <f t="shared" si="56"/>
        <v>$F$443</v>
      </c>
      <c r="Q28" s="80" t="str">
        <f t="shared" si="56"/>
        <v>$F$469</v>
      </c>
      <c r="R28" s="80" t="str">
        <f t="shared" si="56"/>
        <v>$F$644</v>
      </c>
      <c r="S28" s="80" t="str">
        <f t="shared" si="56"/>
        <v>$F$684</v>
      </c>
      <c r="T28" s="80"/>
    </row>
    <row r="29" spans="2:33" x14ac:dyDescent="0.3">
      <c r="B29" s="110">
        <f>Datos!B29</f>
        <v>43033</v>
      </c>
      <c r="C29" s="111">
        <f>Datos!C29</f>
        <v>0.55694444444444446</v>
      </c>
      <c r="D29" s="178">
        <f>Datos!D29</f>
        <v>23</v>
      </c>
      <c r="E29" s="153" t="str">
        <f>Datos!E29</f>
        <v>a</v>
      </c>
      <c r="F29" s="149">
        <f>Datos!F29+$F$4</f>
        <v>273.13</v>
      </c>
      <c r="G29" s="150">
        <f>Datos!G29+$F$4</f>
        <v>273.27999999999997</v>
      </c>
      <c r="I29" s="162" t="s">
        <v>53</v>
      </c>
      <c r="J29" s="80" t="str">
        <f t="shared" ref="J29:S29" si="57">CONCATENATE( "$G$", TEXT( J25, "######" ) )</f>
        <v>$G$7</v>
      </c>
      <c r="K29" s="80" t="str">
        <f t="shared" si="57"/>
        <v>$G$7</v>
      </c>
      <c r="L29" s="80" t="str">
        <f t="shared" si="57"/>
        <v>$G$69</v>
      </c>
      <c r="M29" s="80" t="str">
        <f t="shared" si="57"/>
        <v>$G$90</v>
      </c>
      <c r="N29" s="80" t="str">
        <f t="shared" si="57"/>
        <v>$G$127</v>
      </c>
      <c r="O29" s="80" t="str">
        <f t="shared" si="57"/>
        <v>$G$251</v>
      </c>
      <c r="P29" s="80" t="str">
        <f t="shared" si="57"/>
        <v>$G$284</v>
      </c>
      <c r="Q29" s="80" t="str">
        <f t="shared" si="57"/>
        <v>$G$444</v>
      </c>
      <c r="R29" s="80" t="str">
        <f t="shared" si="57"/>
        <v>$G$470</v>
      </c>
      <c r="S29" s="80" t="str">
        <f t="shared" si="57"/>
        <v>$G$645</v>
      </c>
      <c r="T29" s="80"/>
    </row>
    <row r="30" spans="2:33" x14ac:dyDescent="0.3">
      <c r="B30" s="110">
        <f>Datos!B30</f>
        <v>43033</v>
      </c>
      <c r="C30" s="111">
        <f>Datos!C30</f>
        <v>0.55763888888888891</v>
      </c>
      <c r="D30" s="178">
        <f>Datos!D30</f>
        <v>24</v>
      </c>
      <c r="E30" s="153" t="str">
        <f>Datos!E30</f>
        <v>a</v>
      </c>
      <c r="F30" s="149">
        <f>Datos!F30+$F$4</f>
        <v>273.13</v>
      </c>
      <c r="G30" s="150">
        <f>Datos!G30+$F$4</f>
        <v>273.27999999999997</v>
      </c>
      <c r="I30" s="162" t="s">
        <v>54</v>
      </c>
      <c r="J30" s="163" t="str">
        <f t="shared" ref="J30:S30" si="58">CONCATENATE( "$G$", TEXT( J26, "######" ) )</f>
        <v>$G$684</v>
      </c>
      <c r="K30" s="163" t="str">
        <f t="shared" si="58"/>
        <v>$G$68</v>
      </c>
      <c r="L30" s="163" t="str">
        <f t="shared" si="58"/>
        <v>$G$89</v>
      </c>
      <c r="M30" s="163" t="str">
        <f t="shared" si="58"/>
        <v>$G$126</v>
      </c>
      <c r="N30" s="163" t="str">
        <f t="shared" si="58"/>
        <v>$G$250</v>
      </c>
      <c r="O30" s="163" t="str">
        <f t="shared" si="58"/>
        <v>$G$283</v>
      </c>
      <c r="P30" s="163" t="str">
        <f t="shared" si="58"/>
        <v>$G$443</v>
      </c>
      <c r="Q30" s="163" t="str">
        <f t="shared" si="58"/>
        <v>$G$469</v>
      </c>
      <c r="R30" s="163" t="str">
        <f t="shared" si="58"/>
        <v>$G$644</v>
      </c>
      <c r="S30" s="163" t="str">
        <f t="shared" si="58"/>
        <v>$G$684</v>
      </c>
      <c r="T30" s="163"/>
    </row>
    <row r="31" spans="2:33" x14ac:dyDescent="0.3">
      <c r="B31" s="110">
        <f>Datos!B31</f>
        <v>43033</v>
      </c>
      <c r="C31" s="111">
        <f>Datos!C31</f>
        <v>0.55833333333333335</v>
      </c>
      <c r="D31" s="178">
        <f>Datos!D31</f>
        <v>25</v>
      </c>
      <c r="E31" s="153" t="str">
        <f>Datos!E31</f>
        <v>a</v>
      </c>
      <c r="F31" s="149">
        <f>Datos!F31+$F$4</f>
        <v>273.13</v>
      </c>
      <c r="G31" s="150">
        <f>Datos!G31+$F$4</f>
        <v>273.27</v>
      </c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</row>
    <row r="32" spans="2:33" x14ac:dyDescent="0.3">
      <c r="B32" s="110">
        <f>Datos!B32</f>
        <v>43033</v>
      </c>
      <c r="C32" s="111">
        <f>Datos!C32</f>
        <v>0.55902777777777779</v>
      </c>
      <c r="D32" s="178">
        <f>Datos!D32</f>
        <v>26</v>
      </c>
      <c r="E32" s="153" t="str">
        <f>Datos!E32</f>
        <v>a</v>
      </c>
      <c r="F32" s="149">
        <f>Datos!F32+$F$4</f>
        <v>273.14</v>
      </c>
      <c r="G32" s="150">
        <f>Datos!G32+$F$4</f>
        <v>273.27999999999997</v>
      </c>
    </row>
    <row r="33" spans="2:7" x14ac:dyDescent="0.3">
      <c r="B33" s="110">
        <f>Datos!B33</f>
        <v>43033</v>
      </c>
      <c r="C33" s="111">
        <f>Datos!C33</f>
        <v>0.55972222222222223</v>
      </c>
      <c r="D33" s="178">
        <f>Datos!D33</f>
        <v>27</v>
      </c>
      <c r="E33" s="153" t="str">
        <f>Datos!E33</f>
        <v>a</v>
      </c>
      <c r="F33" s="149">
        <f>Datos!F33+$F$4</f>
        <v>273.13</v>
      </c>
      <c r="G33" s="150">
        <f>Datos!G33+$F$4</f>
        <v>273.28999999999996</v>
      </c>
    </row>
    <row r="34" spans="2:7" x14ac:dyDescent="0.3">
      <c r="B34" s="110">
        <f>Datos!B34</f>
        <v>43033</v>
      </c>
      <c r="C34" s="111">
        <f>Datos!C34</f>
        <v>0.56041666666666667</v>
      </c>
      <c r="D34" s="178">
        <f>Datos!D34</f>
        <v>28</v>
      </c>
      <c r="E34" s="153" t="str">
        <f>Datos!E34</f>
        <v>a</v>
      </c>
      <c r="F34" s="149">
        <f>Datos!F34+$F$4</f>
        <v>273.13</v>
      </c>
      <c r="G34" s="150">
        <f>Datos!G34+$F$4</f>
        <v>273.27999999999997</v>
      </c>
    </row>
    <row r="35" spans="2:7" x14ac:dyDescent="0.3">
      <c r="B35" s="110">
        <f>Datos!B35</f>
        <v>43033</v>
      </c>
      <c r="C35" s="111">
        <f>Datos!C35</f>
        <v>0.56111111111111112</v>
      </c>
      <c r="D35" s="178">
        <f>Datos!D35</f>
        <v>29</v>
      </c>
      <c r="E35" s="153" t="str">
        <f>Datos!E35</f>
        <v>a</v>
      </c>
      <c r="F35" s="149">
        <f>Datos!F35+$F$4</f>
        <v>273.13</v>
      </c>
      <c r="G35" s="150">
        <f>Datos!G35+$F$4</f>
        <v>273.27999999999997</v>
      </c>
    </row>
    <row r="36" spans="2:7" x14ac:dyDescent="0.3">
      <c r="B36" s="110">
        <f>Datos!B36</f>
        <v>43033</v>
      </c>
      <c r="C36" s="111">
        <f>Datos!C36</f>
        <v>0.56180555555555556</v>
      </c>
      <c r="D36" s="178">
        <f>Datos!D36</f>
        <v>30</v>
      </c>
      <c r="E36" s="153" t="str">
        <f>Datos!E36</f>
        <v>a</v>
      </c>
      <c r="F36" s="149">
        <f>Datos!F36+$F$4</f>
        <v>273.14</v>
      </c>
      <c r="G36" s="150">
        <f>Datos!G36+$F$4</f>
        <v>273.27999999999997</v>
      </c>
    </row>
    <row r="37" spans="2:7" x14ac:dyDescent="0.3">
      <c r="B37" s="110">
        <f>Datos!B37</f>
        <v>43033</v>
      </c>
      <c r="C37" s="111">
        <f>Datos!C37</f>
        <v>0.5625</v>
      </c>
      <c r="D37" s="178">
        <f>Datos!D37</f>
        <v>31</v>
      </c>
      <c r="E37" s="153" t="str">
        <f>Datos!E37</f>
        <v>a</v>
      </c>
      <c r="F37" s="149">
        <f>Datos!F37+$F$4</f>
        <v>273.13</v>
      </c>
      <c r="G37" s="150">
        <f>Datos!G37+$F$4</f>
        <v>273.28999999999996</v>
      </c>
    </row>
    <row r="38" spans="2:7" x14ac:dyDescent="0.3">
      <c r="B38" s="110">
        <f>Datos!B38</f>
        <v>43033</v>
      </c>
      <c r="C38" s="111">
        <f>Datos!C38</f>
        <v>0.56319444444444444</v>
      </c>
      <c r="D38" s="178">
        <f>Datos!D38</f>
        <v>32</v>
      </c>
      <c r="E38" s="153" t="str">
        <f>Datos!E38</f>
        <v>a</v>
      </c>
      <c r="F38" s="149">
        <f>Datos!F38+$F$4</f>
        <v>273.13</v>
      </c>
      <c r="G38" s="150">
        <f>Datos!G38+$F$4</f>
        <v>273.27999999999997</v>
      </c>
    </row>
    <row r="39" spans="2:7" x14ac:dyDescent="0.3">
      <c r="B39" s="110">
        <f>Datos!B39</f>
        <v>43033</v>
      </c>
      <c r="C39" s="111">
        <f>Datos!C39</f>
        <v>0.56388888888888888</v>
      </c>
      <c r="D39" s="178">
        <f>Datos!D39</f>
        <v>33</v>
      </c>
      <c r="E39" s="153" t="str">
        <f>Datos!E39</f>
        <v>a</v>
      </c>
      <c r="F39" s="149">
        <f>Datos!F39+$F$4</f>
        <v>273.13</v>
      </c>
      <c r="G39" s="150">
        <f>Datos!G39+$F$4</f>
        <v>273.27999999999997</v>
      </c>
    </row>
    <row r="40" spans="2:7" x14ac:dyDescent="0.3">
      <c r="B40" s="110">
        <f>Datos!B40</f>
        <v>43033</v>
      </c>
      <c r="C40" s="111">
        <f>Datos!C40</f>
        <v>0.56458333333333333</v>
      </c>
      <c r="D40" s="178">
        <f>Datos!D40</f>
        <v>34</v>
      </c>
      <c r="E40" s="153" t="str">
        <f>Datos!E40</f>
        <v>a</v>
      </c>
      <c r="F40" s="149">
        <f>Datos!F40+$F$4</f>
        <v>273.13</v>
      </c>
      <c r="G40" s="150">
        <f>Datos!G40+$F$4</f>
        <v>273.27999999999997</v>
      </c>
    </row>
    <row r="41" spans="2:7" x14ac:dyDescent="0.3">
      <c r="B41" s="110">
        <f>Datos!B41</f>
        <v>43033</v>
      </c>
      <c r="C41" s="111">
        <f>Datos!C41</f>
        <v>0.56527777777777777</v>
      </c>
      <c r="D41" s="178">
        <f>Datos!D41</f>
        <v>35</v>
      </c>
      <c r="E41" s="153" t="str">
        <f>Datos!E41</f>
        <v>a</v>
      </c>
      <c r="F41" s="149">
        <f>Datos!F41+$F$4</f>
        <v>273.14</v>
      </c>
      <c r="G41" s="150">
        <f>Datos!G41+$F$4</f>
        <v>273.27</v>
      </c>
    </row>
    <row r="42" spans="2:7" x14ac:dyDescent="0.3">
      <c r="B42" s="110">
        <f>Datos!B42</f>
        <v>43033</v>
      </c>
      <c r="C42" s="111">
        <f>Datos!C42</f>
        <v>0.56597222222222221</v>
      </c>
      <c r="D42" s="178">
        <f>Datos!D42</f>
        <v>36</v>
      </c>
      <c r="E42" s="153" t="str">
        <f>Datos!E42</f>
        <v>a</v>
      </c>
      <c r="F42" s="149">
        <f>Datos!F42+$F$4</f>
        <v>273.13</v>
      </c>
      <c r="G42" s="150">
        <f>Datos!G42+$F$4</f>
        <v>273.28999999999996</v>
      </c>
    </row>
    <row r="43" spans="2:7" x14ac:dyDescent="0.3">
      <c r="B43" s="110">
        <f>Datos!B43</f>
        <v>43033</v>
      </c>
      <c r="C43" s="111">
        <f>Datos!C43</f>
        <v>0.56666666666666665</v>
      </c>
      <c r="D43" s="178">
        <f>Datos!D43</f>
        <v>37</v>
      </c>
      <c r="E43" s="153" t="str">
        <f>Datos!E43</f>
        <v>a</v>
      </c>
      <c r="F43" s="149">
        <f>Datos!F43+$F$4</f>
        <v>273.13</v>
      </c>
      <c r="G43" s="150">
        <f>Datos!G43+$F$4</f>
        <v>273.27999999999997</v>
      </c>
    </row>
    <row r="44" spans="2:7" x14ac:dyDescent="0.3">
      <c r="B44" s="110">
        <f>Datos!B44</f>
        <v>43033</v>
      </c>
      <c r="C44" s="111">
        <f>Datos!C44</f>
        <v>0.56736111111111109</v>
      </c>
      <c r="D44" s="178">
        <f>Datos!D44</f>
        <v>38</v>
      </c>
      <c r="E44" s="153" t="str">
        <f>Datos!E44</f>
        <v>a</v>
      </c>
      <c r="F44" s="149">
        <f>Datos!F44+$F$4</f>
        <v>273.13</v>
      </c>
      <c r="G44" s="150">
        <f>Datos!G44+$F$4</f>
        <v>273.27999999999997</v>
      </c>
    </row>
    <row r="45" spans="2:7" x14ac:dyDescent="0.3">
      <c r="B45" s="110">
        <f>Datos!B45</f>
        <v>43033</v>
      </c>
      <c r="C45" s="111">
        <f>Datos!C45</f>
        <v>0.56805555555555554</v>
      </c>
      <c r="D45" s="178">
        <f>Datos!D45</f>
        <v>39</v>
      </c>
      <c r="E45" s="153" t="str">
        <f>Datos!E45</f>
        <v>a</v>
      </c>
      <c r="F45" s="149">
        <f>Datos!F45+$F$4</f>
        <v>273.13</v>
      </c>
      <c r="G45" s="150">
        <f>Datos!G45+$F$4</f>
        <v>273.27999999999997</v>
      </c>
    </row>
    <row r="46" spans="2:7" x14ac:dyDescent="0.3">
      <c r="B46" s="110">
        <f>Datos!B46</f>
        <v>43033</v>
      </c>
      <c r="C46" s="111">
        <f>Datos!C46</f>
        <v>0.56874999999999998</v>
      </c>
      <c r="D46" s="178">
        <f>Datos!D46</f>
        <v>40</v>
      </c>
      <c r="E46" s="153" t="str">
        <f>Datos!E46</f>
        <v>a</v>
      </c>
      <c r="F46" s="149">
        <f>Datos!F46+$F$4</f>
        <v>273.14</v>
      </c>
      <c r="G46" s="150">
        <f>Datos!G46+$F$4</f>
        <v>273.27999999999997</v>
      </c>
    </row>
    <row r="47" spans="2:7" x14ac:dyDescent="0.3">
      <c r="B47" s="110">
        <f>Datos!B47</f>
        <v>43033</v>
      </c>
      <c r="C47" s="111">
        <f>Datos!C47</f>
        <v>0.56944444444444442</v>
      </c>
      <c r="D47" s="178">
        <f>Datos!D47</f>
        <v>41</v>
      </c>
      <c r="E47" s="153" t="str">
        <f>Datos!E47</f>
        <v>a</v>
      </c>
      <c r="F47" s="149">
        <f>Datos!F47+$F$4</f>
        <v>273.14</v>
      </c>
      <c r="G47" s="150">
        <f>Datos!G47+$F$4</f>
        <v>273.27999999999997</v>
      </c>
    </row>
    <row r="48" spans="2:7" x14ac:dyDescent="0.3">
      <c r="B48" s="110">
        <f>Datos!B48</f>
        <v>43033</v>
      </c>
      <c r="C48" s="111">
        <f>Datos!C48</f>
        <v>0.57013888888888886</v>
      </c>
      <c r="D48" s="178">
        <f>Datos!D48</f>
        <v>42</v>
      </c>
      <c r="E48" s="153" t="str">
        <f>Datos!E48</f>
        <v>a</v>
      </c>
      <c r="F48" s="149">
        <f>Datos!F48+$F$4</f>
        <v>273.14</v>
      </c>
      <c r="G48" s="150">
        <f>Datos!G48+$F$4</f>
        <v>273.27999999999997</v>
      </c>
    </row>
    <row r="49" spans="2:16" x14ac:dyDescent="0.3">
      <c r="B49" s="110">
        <f>Datos!B49</f>
        <v>43033</v>
      </c>
      <c r="C49" s="111">
        <f>Datos!C49</f>
        <v>0.5708333333333333</v>
      </c>
      <c r="D49" s="178">
        <f>Datos!D49</f>
        <v>43</v>
      </c>
      <c r="E49" s="153" t="str">
        <f>Datos!E49</f>
        <v>a</v>
      </c>
      <c r="F49" s="149">
        <f>Datos!F49+$F$4</f>
        <v>273.13</v>
      </c>
      <c r="G49" s="150">
        <f>Datos!G49+$F$4</f>
        <v>273.28999999999996</v>
      </c>
    </row>
    <row r="50" spans="2:16" x14ac:dyDescent="0.3">
      <c r="B50" s="110">
        <f>Datos!B50</f>
        <v>43033</v>
      </c>
      <c r="C50" s="111">
        <f>Datos!C50</f>
        <v>0.57152777777777775</v>
      </c>
      <c r="D50" s="178">
        <f>Datos!D50</f>
        <v>44</v>
      </c>
      <c r="E50" s="153" t="str">
        <f>Datos!E50</f>
        <v>a</v>
      </c>
      <c r="F50" s="149">
        <f>Datos!F50+$F$4</f>
        <v>273.13</v>
      </c>
      <c r="G50" s="150">
        <f>Datos!G50+$F$4</f>
        <v>273.27999999999997</v>
      </c>
    </row>
    <row r="51" spans="2:16" x14ac:dyDescent="0.3">
      <c r="B51" s="110">
        <f>Datos!B51</f>
        <v>43033</v>
      </c>
      <c r="C51" s="111">
        <f>Datos!C51</f>
        <v>0.57222222222222219</v>
      </c>
      <c r="D51" s="178">
        <f>Datos!D51</f>
        <v>45</v>
      </c>
      <c r="E51" s="153" t="str">
        <f>Datos!E51</f>
        <v>a</v>
      </c>
      <c r="F51" s="149">
        <f>Datos!F51+$F$4</f>
        <v>273.13</v>
      </c>
      <c r="G51" s="150">
        <f>Datos!G51+$F$4</f>
        <v>273.27999999999997</v>
      </c>
    </row>
    <row r="52" spans="2:16" x14ac:dyDescent="0.3">
      <c r="B52" s="110">
        <f>Datos!B52</f>
        <v>43033</v>
      </c>
      <c r="C52" s="111">
        <f>Datos!C52</f>
        <v>0.57291666666666663</v>
      </c>
      <c r="D52" s="178">
        <f>Datos!D52</f>
        <v>46</v>
      </c>
      <c r="E52" s="153" t="str">
        <f>Datos!E52</f>
        <v>a</v>
      </c>
      <c r="F52" s="149">
        <f>Datos!F52+$F$4</f>
        <v>273.14</v>
      </c>
      <c r="G52" s="150">
        <f>Datos!G52+$F$4</f>
        <v>273.27999999999997</v>
      </c>
    </row>
    <row r="53" spans="2:16" x14ac:dyDescent="0.3">
      <c r="B53" s="110">
        <f>Datos!B53</f>
        <v>43033</v>
      </c>
      <c r="C53" s="111">
        <f>Datos!C53</f>
        <v>0.57361111111111118</v>
      </c>
      <c r="D53" s="178">
        <f>Datos!D53</f>
        <v>47</v>
      </c>
      <c r="E53" s="153" t="str">
        <f>Datos!E53</f>
        <v>a</v>
      </c>
      <c r="F53" s="149">
        <f>Datos!F53+$F$4</f>
        <v>273.13</v>
      </c>
      <c r="G53" s="150">
        <f>Datos!G53+$F$4</f>
        <v>273.27999999999997</v>
      </c>
    </row>
    <row r="54" spans="2:16" x14ac:dyDescent="0.3">
      <c r="B54" s="110">
        <f>Datos!B54</f>
        <v>43033</v>
      </c>
      <c r="C54" s="111">
        <f>Datos!C54</f>
        <v>0.57430555555555551</v>
      </c>
      <c r="D54" s="178">
        <f>Datos!D54</f>
        <v>48</v>
      </c>
      <c r="E54" s="153" t="str">
        <f>Datos!E54</f>
        <v>a</v>
      </c>
      <c r="F54" s="149">
        <f>Datos!F54+$F$4</f>
        <v>273.13</v>
      </c>
      <c r="G54" s="150">
        <f>Datos!G54+$F$4</f>
        <v>273.27999999999997</v>
      </c>
      <c r="I54" s="6"/>
      <c r="J54" s="6"/>
      <c r="K54" s="6"/>
      <c r="L54" s="6"/>
      <c r="M54" s="6"/>
      <c r="N54" s="6"/>
      <c r="O54" s="6"/>
      <c r="P54" s="6"/>
    </row>
    <row r="55" spans="2:16" x14ac:dyDescent="0.3">
      <c r="B55" s="110">
        <f>Datos!B55</f>
        <v>43033</v>
      </c>
      <c r="C55" s="111">
        <f>Datos!C55</f>
        <v>0.57500000000000007</v>
      </c>
      <c r="D55" s="178">
        <f>Datos!D55</f>
        <v>49</v>
      </c>
      <c r="E55" s="153" t="str">
        <f>Datos!E55</f>
        <v>a</v>
      </c>
      <c r="F55" s="149">
        <f>Datos!F55+$F$4</f>
        <v>273.13</v>
      </c>
      <c r="G55" s="150">
        <f>Datos!G55+$F$4</f>
        <v>273.27999999999997</v>
      </c>
      <c r="I55" s="6"/>
      <c r="J55" s="6"/>
      <c r="K55" s="6"/>
      <c r="L55" s="6"/>
      <c r="M55" s="6"/>
      <c r="N55" s="6"/>
      <c r="O55" s="6"/>
      <c r="P55" s="6"/>
    </row>
    <row r="56" spans="2:16" x14ac:dyDescent="0.3">
      <c r="B56" s="110">
        <f>Datos!B56</f>
        <v>43033</v>
      </c>
      <c r="C56" s="111">
        <f>Datos!C56</f>
        <v>0.5756944444444444</v>
      </c>
      <c r="D56" s="178">
        <f>Datos!D56</f>
        <v>50</v>
      </c>
      <c r="E56" s="153" t="str">
        <f>Datos!E56</f>
        <v>a</v>
      </c>
      <c r="F56" s="149">
        <f>Datos!F56+$F$4</f>
        <v>273.14</v>
      </c>
      <c r="G56" s="150">
        <f>Datos!G56+$F$4</f>
        <v>273.27999999999997</v>
      </c>
      <c r="I56" s="6"/>
      <c r="J56" s="6"/>
      <c r="K56" s="6"/>
      <c r="L56" s="6"/>
      <c r="M56" s="6"/>
      <c r="N56" s="6"/>
      <c r="O56" s="6"/>
      <c r="P56" s="6"/>
    </row>
    <row r="57" spans="2:16" x14ac:dyDescent="0.3">
      <c r="B57" s="110">
        <f>Datos!B57</f>
        <v>43033</v>
      </c>
      <c r="C57" s="111">
        <f>Datos!C57</f>
        <v>0.57638888888888895</v>
      </c>
      <c r="D57" s="178">
        <f>Datos!D57</f>
        <v>51</v>
      </c>
      <c r="E57" s="153" t="str">
        <f>Datos!E57</f>
        <v>a</v>
      </c>
      <c r="F57" s="149">
        <f>Datos!F57+$F$4</f>
        <v>273.14</v>
      </c>
      <c r="G57" s="150">
        <f>Datos!G57+$F$4</f>
        <v>273.27999999999997</v>
      </c>
      <c r="I57" s="6"/>
      <c r="J57" s="6"/>
      <c r="K57" s="6"/>
      <c r="L57" s="6"/>
      <c r="M57" s="6"/>
      <c r="N57" s="6"/>
      <c r="O57" s="6"/>
      <c r="P57" s="6"/>
    </row>
    <row r="58" spans="2:16" x14ac:dyDescent="0.3">
      <c r="B58" s="110">
        <f>Datos!B58</f>
        <v>43033</v>
      </c>
      <c r="C58" s="111">
        <f>Datos!C58</f>
        <v>0.57708333333333328</v>
      </c>
      <c r="D58" s="178">
        <f>Datos!D58</f>
        <v>52</v>
      </c>
      <c r="E58" s="153" t="str">
        <f>Datos!E58</f>
        <v>a</v>
      </c>
      <c r="F58" s="149">
        <f>Datos!F58+$F$4</f>
        <v>273.14</v>
      </c>
      <c r="G58" s="150">
        <f>Datos!G58+$F$4</f>
        <v>273.27999999999997</v>
      </c>
      <c r="I58" s="6"/>
      <c r="J58" s="6"/>
      <c r="K58" s="6"/>
      <c r="L58" s="6"/>
      <c r="M58" s="6"/>
      <c r="N58" s="6"/>
      <c r="O58" s="6"/>
      <c r="P58" s="6"/>
    </row>
    <row r="59" spans="2:16" x14ac:dyDescent="0.3">
      <c r="B59" s="110">
        <f>Datos!B59</f>
        <v>43033</v>
      </c>
      <c r="C59" s="111">
        <f>Datos!C59</f>
        <v>0.57777777777777783</v>
      </c>
      <c r="D59" s="178">
        <f>Datos!D59</f>
        <v>53</v>
      </c>
      <c r="E59" s="153" t="str">
        <f>Datos!E59</f>
        <v>a</v>
      </c>
      <c r="F59" s="149">
        <f>Datos!F59+$F$4</f>
        <v>273.13</v>
      </c>
      <c r="G59" s="150">
        <f>Datos!G59+$F$4</f>
        <v>273.27999999999997</v>
      </c>
      <c r="I59" s="6"/>
      <c r="J59" s="6"/>
      <c r="K59" s="6"/>
      <c r="L59" s="6"/>
      <c r="M59" s="6"/>
      <c r="N59" s="6"/>
      <c r="O59" s="6"/>
      <c r="P59" s="6"/>
    </row>
    <row r="60" spans="2:16" x14ac:dyDescent="0.3">
      <c r="B60" s="110">
        <f>Datos!B60</f>
        <v>43033</v>
      </c>
      <c r="C60" s="111">
        <f>Datos!C60</f>
        <v>0.57847222222222217</v>
      </c>
      <c r="D60" s="178">
        <f>Datos!D60</f>
        <v>54</v>
      </c>
      <c r="E60" s="153" t="str">
        <f>Datos!E60</f>
        <v>a</v>
      </c>
      <c r="F60" s="149">
        <f>Datos!F60+$F$4</f>
        <v>273.13</v>
      </c>
      <c r="G60" s="150">
        <f>Datos!G60+$F$4</f>
        <v>273.27999999999997</v>
      </c>
      <c r="I60" s="6"/>
      <c r="J60" s="6"/>
      <c r="K60" s="6"/>
      <c r="L60" s="6"/>
      <c r="M60" s="6"/>
      <c r="N60" s="6"/>
      <c r="O60" s="6"/>
      <c r="P60" s="6"/>
    </row>
    <row r="61" spans="2:16" x14ac:dyDescent="0.3">
      <c r="B61" s="110">
        <f>Datos!B61</f>
        <v>43033</v>
      </c>
      <c r="C61" s="111">
        <f>Datos!C61</f>
        <v>0.57916666666666672</v>
      </c>
      <c r="D61" s="178">
        <f>Datos!D61</f>
        <v>55</v>
      </c>
      <c r="E61" s="153" t="str">
        <f>Datos!E61</f>
        <v>a</v>
      </c>
      <c r="F61" s="149">
        <f>Datos!F61+$F$4</f>
        <v>273.13</v>
      </c>
      <c r="G61" s="150">
        <f>Datos!G61+$F$4</f>
        <v>273.27999999999997</v>
      </c>
      <c r="I61" s="6"/>
      <c r="J61" s="6"/>
      <c r="K61" s="6"/>
      <c r="L61" s="6"/>
      <c r="M61" s="6"/>
      <c r="N61" s="6"/>
      <c r="O61" s="6"/>
      <c r="P61" s="6"/>
    </row>
    <row r="62" spans="2:16" x14ac:dyDescent="0.3">
      <c r="B62" s="110">
        <f>Datos!B62</f>
        <v>43033</v>
      </c>
      <c r="C62" s="111">
        <f>Datos!C62</f>
        <v>0.57986111111111105</v>
      </c>
      <c r="D62" s="178">
        <f>Datos!D62</f>
        <v>56</v>
      </c>
      <c r="E62" s="153" t="str">
        <f>Datos!E62</f>
        <v>a</v>
      </c>
      <c r="F62" s="149">
        <f>Datos!F62+$F$4</f>
        <v>273.14</v>
      </c>
      <c r="G62" s="150">
        <f>Datos!G62+$F$4</f>
        <v>273.27999999999997</v>
      </c>
      <c r="I62" s="6"/>
      <c r="J62" s="6"/>
      <c r="K62" s="6"/>
      <c r="L62" s="6"/>
      <c r="M62" s="6"/>
      <c r="N62" s="6"/>
      <c r="O62" s="6"/>
      <c r="P62" s="6"/>
    </row>
    <row r="63" spans="2:16" x14ac:dyDescent="0.3">
      <c r="B63" s="110">
        <f>Datos!B63</f>
        <v>43033</v>
      </c>
      <c r="C63" s="111">
        <f>Datos!C63</f>
        <v>0.5805555555555556</v>
      </c>
      <c r="D63" s="178">
        <f>Datos!D63</f>
        <v>57</v>
      </c>
      <c r="E63" s="153" t="str">
        <f>Datos!E63</f>
        <v>a</v>
      </c>
      <c r="F63" s="149">
        <f>Datos!F63+$F$4</f>
        <v>273.14</v>
      </c>
      <c r="G63" s="150">
        <f>Datos!G63+$F$4</f>
        <v>273.27999999999997</v>
      </c>
      <c r="J63" s="6"/>
      <c r="K63" s="6"/>
      <c r="L63" s="6"/>
      <c r="M63" s="6"/>
      <c r="N63" s="6"/>
      <c r="O63" s="6"/>
      <c r="P63" s="6"/>
    </row>
    <row r="64" spans="2:16" x14ac:dyDescent="0.3">
      <c r="B64" s="110">
        <f>Datos!B64</f>
        <v>43033</v>
      </c>
      <c r="C64" s="111">
        <f>Datos!C64</f>
        <v>0.58124999999999993</v>
      </c>
      <c r="D64" s="178">
        <f>Datos!D64</f>
        <v>58</v>
      </c>
      <c r="E64" s="153" t="str">
        <f>Datos!E64</f>
        <v>a</v>
      </c>
      <c r="F64" s="149">
        <f>Datos!F64+$F$4</f>
        <v>273.13</v>
      </c>
      <c r="G64" s="150">
        <f>Datos!G64+$F$4</f>
        <v>273.27999999999997</v>
      </c>
      <c r="I64" s="6"/>
      <c r="J64" s="32"/>
      <c r="K64" s="6"/>
      <c r="L64" s="6"/>
      <c r="M64" s="6"/>
      <c r="N64" s="6"/>
      <c r="O64" s="6"/>
      <c r="P64" s="6"/>
    </row>
    <row r="65" spans="2:16" x14ac:dyDescent="0.3">
      <c r="B65" s="110">
        <f>Datos!B65</f>
        <v>43033</v>
      </c>
      <c r="C65" s="111">
        <f>Datos!C65</f>
        <v>0.58194444444444449</v>
      </c>
      <c r="D65" s="178">
        <f>Datos!D65</f>
        <v>59</v>
      </c>
      <c r="E65" s="153" t="str">
        <f>Datos!E65</f>
        <v>a</v>
      </c>
      <c r="F65" s="149">
        <f>Datos!F65+$F$4</f>
        <v>273.13</v>
      </c>
      <c r="G65" s="150">
        <f>Datos!G65+$F$4</f>
        <v>273.27999999999997</v>
      </c>
      <c r="I65" s="6"/>
      <c r="J65" s="6"/>
      <c r="K65" s="6"/>
      <c r="L65" s="6"/>
      <c r="M65" s="6"/>
      <c r="N65" s="6"/>
      <c r="O65" s="6"/>
      <c r="P65" s="6"/>
    </row>
    <row r="66" spans="2:16" x14ac:dyDescent="0.3">
      <c r="B66" s="110">
        <f>Datos!B66</f>
        <v>43033</v>
      </c>
      <c r="C66" s="111">
        <f>Datos!C66</f>
        <v>0.58263888888888882</v>
      </c>
      <c r="D66" s="178">
        <f>Datos!D66</f>
        <v>60</v>
      </c>
      <c r="E66" s="153" t="str">
        <f>Datos!E66</f>
        <v>a</v>
      </c>
      <c r="F66" s="149">
        <f>Datos!F66+$F$4</f>
        <v>273.13</v>
      </c>
      <c r="G66" s="150">
        <f>Datos!G66+$F$4</f>
        <v>273.27999999999997</v>
      </c>
      <c r="I66" s="6"/>
      <c r="J66" s="6"/>
      <c r="K66" s="6"/>
      <c r="L66" s="6"/>
      <c r="M66" s="6"/>
      <c r="N66" s="6"/>
      <c r="O66" s="6"/>
      <c r="P66" s="6"/>
    </row>
    <row r="67" spans="2:16" x14ac:dyDescent="0.3">
      <c r="B67" s="110">
        <f>Datos!B67</f>
        <v>43033</v>
      </c>
      <c r="C67" s="111">
        <f>Datos!C67</f>
        <v>0.58333333333333337</v>
      </c>
      <c r="D67" s="178">
        <f>Datos!D67</f>
        <v>61</v>
      </c>
      <c r="E67" s="153" t="str">
        <f>Datos!E67</f>
        <v>a</v>
      </c>
      <c r="F67" s="149">
        <f>Datos!F67+$F$4</f>
        <v>273.13</v>
      </c>
      <c r="G67" s="150">
        <f>Datos!G67+$F$4</f>
        <v>273.27999999999997</v>
      </c>
      <c r="I67" s="6"/>
      <c r="J67" s="6"/>
      <c r="K67" s="6"/>
      <c r="L67" s="6"/>
      <c r="M67" s="6"/>
      <c r="N67" s="6"/>
      <c r="O67" s="6"/>
      <c r="P67" s="6"/>
    </row>
    <row r="68" spans="2:16" x14ac:dyDescent="0.3">
      <c r="B68" s="110">
        <f>Datos!B68</f>
        <v>43033</v>
      </c>
      <c r="C68" s="111">
        <f>Datos!C68</f>
        <v>0.58402777777777781</v>
      </c>
      <c r="D68" s="178">
        <f>Datos!D68</f>
        <v>62</v>
      </c>
      <c r="E68" s="153" t="str">
        <f>Datos!E68</f>
        <v>a</v>
      </c>
      <c r="F68" s="149">
        <f>Datos!F68+$F$4</f>
        <v>273.13</v>
      </c>
      <c r="G68" s="150">
        <f>Datos!G68+$F$4</f>
        <v>273.27999999999997</v>
      </c>
      <c r="I68" s="6"/>
      <c r="J68" s="6"/>
      <c r="K68" s="6"/>
      <c r="L68" s="6"/>
      <c r="M68" s="6"/>
      <c r="N68" s="6"/>
      <c r="O68" s="6"/>
      <c r="P68" s="6"/>
    </row>
    <row r="69" spans="2:16" x14ac:dyDescent="0.3">
      <c r="B69" s="110">
        <f>Datos!B69</f>
        <v>43033</v>
      </c>
      <c r="C69" s="111">
        <f>Datos!C69</f>
        <v>0.63958333333333328</v>
      </c>
      <c r="D69" s="178">
        <f>Datos!D69</f>
        <v>63</v>
      </c>
      <c r="E69" s="153" t="str">
        <f>Datos!E69</f>
        <v>b</v>
      </c>
      <c r="F69" s="149">
        <f>Datos!F69+$F$4</f>
        <v>298</v>
      </c>
      <c r="G69" s="150">
        <f>Datos!G69+$F$4</f>
        <v>298.14999999999998</v>
      </c>
      <c r="I69" s="6"/>
      <c r="J69" s="6"/>
      <c r="K69" s="6"/>
      <c r="L69" s="6"/>
      <c r="M69" s="6"/>
      <c r="N69" s="6"/>
      <c r="O69" s="6"/>
      <c r="P69" s="6"/>
    </row>
    <row r="70" spans="2:16" x14ac:dyDescent="0.3">
      <c r="B70" s="110">
        <f>Datos!B70</f>
        <v>43033</v>
      </c>
      <c r="C70" s="111">
        <f>Datos!C70</f>
        <v>0.64027777777777783</v>
      </c>
      <c r="D70" s="178">
        <f>Datos!D70</f>
        <v>64</v>
      </c>
      <c r="E70" s="153" t="str">
        <f>Datos!E70</f>
        <v>b</v>
      </c>
      <c r="F70" s="149">
        <f>Datos!F70+$F$4</f>
        <v>297.98999999999995</v>
      </c>
      <c r="G70" s="150">
        <f>Datos!G70+$F$4</f>
        <v>298.14999999999998</v>
      </c>
      <c r="I70" s="6"/>
      <c r="J70" s="6"/>
      <c r="K70" s="6"/>
      <c r="L70" s="6"/>
      <c r="M70" s="6"/>
      <c r="N70" s="6"/>
      <c r="O70" s="6"/>
      <c r="P70" s="6"/>
    </row>
    <row r="71" spans="2:16" x14ac:dyDescent="0.3">
      <c r="B71" s="110">
        <f>Datos!B71</f>
        <v>43033</v>
      </c>
      <c r="C71" s="111">
        <f>Datos!C71</f>
        <v>0.64097222222222217</v>
      </c>
      <c r="D71" s="178">
        <f>Datos!D71</f>
        <v>65</v>
      </c>
      <c r="E71" s="153" t="str">
        <f>Datos!E71</f>
        <v>b</v>
      </c>
      <c r="F71" s="149">
        <f>Datos!F71+$F$4</f>
        <v>297.98999999999995</v>
      </c>
      <c r="G71" s="150">
        <f>Datos!G71+$F$4</f>
        <v>298.14</v>
      </c>
      <c r="I71" s="6"/>
      <c r="J71" s="6"/>
      <c r="K71" s="6"/>
      <c r="L71" s="6"/>
      <c r="M71" s="6"/>
      <c r="N71" s="6"/>
      <c r="O71" s="6"/>
      <c r="P71" s="6"/>
    </row>
    <row r="72" spans="2:16" x14ac:dyDescent="0.3">
      <c r="B72" s="110">
        <f>Datos!B72</f>
        <v>43033</v>
      </c>
      <c r="C72" s="111">
        <f>Datos!C72</f>
        <v>0.64166666666666672</v>
      </c>
      <c r="D72" s="178">
        <f>Datos!D72</f>
        <v>66</v>
      </c>
      <c r="E72" s="153" t="str">
        <f>Datos!E72</f>
        <v>b</v>
      </c>
      <c r="F72" s="149">
        <f>Datos!F72+$F$4</f>
        <v>298.01</v>
      </c>
      <c r="G72" s="150">
        <f>Datos!G72+$F$4</f>
        <v>298.14</v>
      </c>
      <c r="I72" s="6"/>
      <c r="J72" s="6"/>
      <c r="K72" s="6"/>
      <c r="L72" s="6"/>
      <c r="M72" s="6"/>
      <c r="N72" s="6"/>
      <c r="O72" s="6"/>
      <c r="P72" s="6"/>
    </row>
    <row r="73" spans="2:16" x14ac:dyDescent="0.3">
      <c r="B73" s="110">
        <f>Datos!B73</f>
        <v>43033</v>
      </c>
      <c r="C73" s="111">
        <f>Datos!C73</f>
        <v>0.64236111111111105</v>
      </c>
      <c r="D73" s="178">
        <f>Datos!D73</f>
        <v>67</v>
      </c>
      <c r="E73" s="153" t="str">
        <f>Datos!E73</f>
        <v>b</v>
      </c>
      <c r="F73" s="149">
        <f>Datos!F73+$F$4</f>
        <v>298.01</v>
      </c>
      <c r="G73" s="150">
        <f>Datos!G73+$F$4</f>
        <v>298.15999999999997</v>
      </c>
      <c r="I73" s="6"/>
      <c r="J73" s="6"/>
      <c r="K73" s="6"/>
      <c r="L73" s="6"/>
      <c r="M73" s="6"/>
      <c r="N73" s="6"/>
      <c r="O73" s="6"/>
      <c r="P73" s="6"/>
    </row>
    <row r="74" spans="2:16" x14ac:dyDescent="0.3">
      <c r="B74" s="110">
        <f>Datos!B74</f>
        <v>43033</v>
      </c>
      <c r="C74" s="111">
        <f>Datos!C74</f>
        <v>0.6430555555555556</v>
      </c>
      <c r="D74" s="178">
        <f>Datos!D74</f>
        <v>68</v>
      </c>
      <c r="E74" s="153" t="str">
        <f>Datos!E74</f>
        <v>b</v>
      </c>
      <c r="F74" s="149">
        <f>Datos!F74+$F$4</f>
        <v>298.01</v>
      </c>
      <c r="G74" s="150">
        <f>Datos!G74+$F$4</f>
        <v>298.15999999999997</v>
      </c>
      <c r="I74" s="6"/>
      <c r="J74" s="6"/>
      <c r="K74" s="6"/>
      <c r="L74" s="6"/>
      <c r="M74" s="6"/>
      <c r="N74" s="6"/>
      <c r="O74" s="6"/>
      <c r="P74" s="6"/>
    </row>
    <row r="75" spans="2:16" x14ac:dyDescent="0.3">
      <c r="B75" s="110">
        <f>Datos!B75</f>
        <v>43033</v>
      </c>
      <c r="C75" s="111">
        <f>Datos!C75</f>
        <v>0.64374999999999993</v>
      </c>
      <c r="D75" s="178">
        <f>Datos!D75</f>
        <v>69</v>
      </c>
      <c r="E75" s="153" t="str">
        <f>Datos!E75</f>
        <v>b</v>
      </c>
      <c r="F75" s="149">
        <f>Datos!F75+$F$4</f>
        <v>298.01</v>
      </c>
      <c r="G75" s="150">
        <f>Datos!G75+$F$4</f>
        <v>298.15999999999997</v>
      </c>
      <c r="I75" s="6"/>
      <c r="J75" s="6"/>
      <c r="K75" s="6"/>
      <c r="L75" s="6"/>
      <c r="M75" s="6"/>
      <c r="N75" s="6"/>
      <c r="O75" s="6"/>
      <c r="P75" s="6"/>
    </row>
    <row r="76" spans="2:16" x14ac:dyDescent="0.3">
      <c r="B76" s="110">
        <f>Datos!B76</f>
        <v>43033</v>
      </c>
      <c r="C76" s="111">
        <f>Datos!C76</f>
        <v>0.64444444444444449</v>
      </c>
      <c r="D76" s="178">
        <f>Datos!D76</f>
        <v>70</v>
      </c>
      <c r="E76" s="153" t="str">
        <f>Datos!E76</f>
        <v>b</v>
      </c>
      <c r="F76" s="149">
        <f>Datos!F76+$F$4</f>
        <v>298</v>
      </c>
      <c r="G76" s="150">
        <f>Datos!G76+$F$4</f>
        <v>298.15999999999997</v>
      </c>
      <c r="I76" s="6"/>
      <c r="J76" s="6"/>
      <c r="K76" s="6"/>
      <c r="L76" s="6"/>
      <c r="M76" s="6"/>
      <c r="N76" s="6"/>
      <c r="O76" s="6"/>
      <c r="P76" s="6"/>
    </row>
    <row r="77" spans="2:16" x14ac:dyDescent="0.3">
      <c r="B77" s="110">
        <f>Datos!B77</f>
        <v>43033</v>
      </c>
      <c r="C77" s="111">
        <f>Datos!C77</f>
        <v>0.64513888888888882</v>
      </c>
      <c r="D77" s="178">
        <f>Datos!D77</f>
        <v>71</v>
      </c>
      <c r="E77" s="153" t="str">
        <f>Datos!E77</f>
        <v>b</v>
      </c>
      <c r="F77" s="149">
        <f>Datos!F77+$F$4</f>
        <v>298.01</v>
      </c>
      <c r="G77" s="150">
        <f>Datos!G77+$F$4</f>
        <v>298.15999999999997</v>
      </c>
      <c r="I77" s="6"/>
      <c r="J77" s="6"/>
      <c r="K77" s="6"/>
      <c r="L77" s="6"/>
      <c r="M77" s="6"/>
      <c r="N77" s="6"/>
      <c r="O77" s="6"/>
      <c r="P77" s="6"/>
    </row>
    <row r="78" spans="2:16" x14ac:dyDescent="0.3">
      <c r="B78" s="110">
        <f>Datos!B78</f>
        <v>43033</v>
      </c>
      <c r="C78" s="111">
        <f>Datos!C78</f>
        <v>0.64583333333333337</v>
      </c>
      <c r="D78" s="178">
        <f>Datos!D78</f>
        <v>72</v>
      </c>
      <c r="E78" s="153" t="str">
        <f>Datos!E78</f>
        <v>b</v>
      </c>
      <c r="F78" s="149">
        <f>Datos!F78+$F$4</f>
        <v>297.98999999999995</v>
      </c>
      <c r="G78" s="150">
        <f>Datos!G78+$F$4</f>
        <v>298.15999999999997</v>
      </c>
      <c r="I78" s="6"/>
      <c r="J78" s="6"/>
      <c r="K78" s="6"/>
      <c r="L78" s="6"/>
      <c r="M78" s="6"/>
      <c r="N78" s="6"/>
      <c r="O78" s="6"/>
      <c r="P78" s="6"/>
    </row>
    <row r="79" spans="2:16" x14ac:dyDescent="0.3">
      <c r="B79" s="110">
        <f>Datos!B79</f>
        <v>43033</v>
      </c>
      <c r="C79" s="111">
        <f>Datos!C79</f>
        <v>0.64652777777777781</v>
      </c>
      <c r="D79" s="178">
        <f>Datos!D79</f>
        <v>73</v>
      </c>
      <c r="E79" s="153" t="str">
        <f>Datos!E79</f>
        <v>b</v>
      </c>
      <c r="F79" s="149">
        <f>Datos!F79+$F$4</f>
        <v>297.98999999999995</v>
      </c>
      <c r="G79" s="150">
        <f>Datos!G79+$F$4</f>
        <v>298.14</v>
      </c>
      <c r="I79" s="6"/>
      <c r="J79" s="6"/>
      <c r="K79" s="6"/>
      <c r="L79" s="6"/>
      <c r="M79" s="6"/>
      <c r="N79" s="6"/>
      <c r="O79" s="6"/>
      <c r="P79" s="6"/>
    </row>
    <row r="80" spans="2:16" x14ac:dyDescent="0.3">
      <c r="B80" s="110">
        <f>Datos!B80</f>
        <v>43033</v>
      </c>
      <c r="C80" s="111">
        <f>Datos!C80</f>
        <v>0.64722222222222225</v>
      </c>
      <c r="D80" s="178">
        <f>Datos!D80</f>
        <v>74</v>
      </c>
      <c r="E80" s="153" t="str">
        <f>Datos!E80</f>
        <v>b</v>
      </c>
      <c r="F80" s="149">
        <f>Datos!F80+$F$4</f>
        <v>298</v>
      </c>
      <c r="G80" s="150">
        <f>Datos!G80+$F$4</f>
        <v>298.14</v>
      </c>
      <c r="I80" s="6"/>
      <c r="J80" s="6"/>
      <c r="K80" s="6"/>
      <c r="L80" s="6"/>
      <c r="M80" s="6"/>
      <c r="N80" s="6"/>
      <c r="O80" s="6"/>
      <c r="P80" s="6"/>
    </row>
    <row r="81" spans="2:16" x14ac:dyDescent="0.3">
      <c r="B81" s="110">
        <f>Datos!B81</f>
        <v>43033</v>
      </c>
      <c r="C81" s="111">
        <f>Datos!C81</f>
        <v>0.6479166666666667</v>
      </c>
      <c r="D81" s="178">
        <f>Datos!D81</f>
        <v>75</v>
      </c>
      <c r="E81" s="153" t="str">
        <f>Datos!E81</f>
        <v>b</v>
      </c>
      <c r="F81" s="149">
        <f>Datos!F81+$F$4</f>
        <v>298.01</v>
      </c>
      <c r="G81" s="150">
        <f>Datos!G81+$F$4</f>
        <v>298.14999999999998</v>
      </c>
      <c r="I81" s="6"/>
      <c r="J81" s="6"/>
      <c r="K81" s="6"/>
      <c r="L81" s="6"/>
      <c r="M81" s="6"/>
      <c r="N81" s="6"/>
      <c r="O81" s="6"/>
      <c r="P81" s="6"/>
    </row>
    <row r="82" spans="2:16" x14ac:dyDescent="0.3">
      <c r="B82" s="110">
        <f>Datos!B82</f>
        <v>43033</v>
      </c>
      <c r="C82" s="111">
        <f>Datos!C82</f>
        <v>0.64861111111111114</v>
      </c>
      <c r="D82" s="178">
        <f>Datos!D82</f>
        <v>76</v>
      </c>
      <c r="E82" s="153" t="str">
        <f>Datos!E82</f>
        <v>b</v>
      </c>
      <c r="F82" s="149">
        <f>Datos!F82+$F$4</f>
        <v>298</v>
      </c>
      <c r="G82" s="150">
        <f>Datos!G82+$F$4</f>
        <v>298.15999999999997</v>
      </c>
      <c r="I82" s="6"/>
      <c r="J82" s="6"/>
      <c r="K82" s="6"/>
      <c r="L82" s="6"/>
      <c r="M82" s="6"/>
      <c r="N82" s="6"/>
      <c r="O82" s="6"/>
      <c r="P82" s="6"/>
    </row>
    <row r="83" spans="2:16" x14ac:dyDescent="0.3">
      <c r="B83" s="110">
        <f>Datos!B83</f>
        <v>43033</v>
      </c>
      <c r="C83" s="111">
        <f>Datos!C83</f>
        <v>0.64930555555555558</v>
      </c>
      <c r="D83" s="178">
        <f>Datos!D83</f>
        <v>77</v>
      </c>
      <c r="E83" s="153" t="str">
        <f>Datos!E83</f>
        <v>b</v>
      </c>
      <c r="F83" s="149">
        <f>Datos!F83+$F$4</f>
        <v>298</v>
      </c>
      <c r="G83" s="150">
        <f>Datos!G83+$F$4</f>
        <v>298.14999999999998</v>
      </c>
      <c r="I83" s="6"/>
      <c r="J83" s="6"/>
      <c r="K83" s="6"/>
      <c r="L83" s="6"/>
      <c r="M83" s="6"/>
      <c r="N83" s="6"/>
      <c r="O83" s="6"/>
      <c r="P83" s="6"/>
    </row>
    <row r="84" spans="2:16" x14ac:dyDescent="0.3">
      <c r="B84" s="110">
        <f>Datos!B84</f>
        <v>43033</v>
      </c>
      <c r="C84" s="111">
        <f>Datos!C84</f>
        <v>0.65</v>
      </c>
      <c r="D84" s="178">
        <f>Datos!D84</f>
        <v>78</v>
      </c>
      <c r="E84" s="153" t="str">
        <f>Datos!E84</f>
        <v>b</v>
      </c>
      <c r="F84" s="149">
        <f>Datos!F84+$F$4</f>
        <v>298.01</v>
      </c>
      <c r="G84" s="150">
        <f>Datos!G84+$F$4</f>
        <v>298.14999999999998</v>
      </c>
      <c r="I84" s="6"/>
      <c r="J84" s="6"/>
      <c r="K84" s="6"/>
      <c r="L84" s="6"/>
      <c r="M84" s="6"/>
      <c r="N84" s="6"/>
      <c r="O84" s="6"/>
      <c r="P84" s="6"/>
    </row>
    <row r="85" spans="2:16" x14ac:dyDescent="0.3">
      <c r="B85" s="110">
        <f>Datos!B85</f>
        <v>43033</v>
      </c>
      <c r="C85" s="111">
        <f>Datos!C85</f>
        <v>0.65069444444444446</v>
      </c>
      <c r="D85" s="178">
        <f>Datos!D85</f>
        <v>79</v>
      </c>
      <c r="E85" s="153" t="str">
        <f>Datos!E85</f>
        <v>b</v>
      </c>
      <c r="F85" s="149">
        <f>Datos!F85+$F$4</f>
        <v>298.01</v>
      </c>
      <c r="G85" s="150">
        <f>Datos!G85+$F$4</f>
        <v>298.15999999999997</v>
      </c>
      <c r="I85" s="6"/>
      <c r="J85" s="6"/>
      <c r="K85" s="6"/>
      <c r="L85" s="6"/>
      <c r="M85" s="6"/>
      <c r="N85" s="6"/>
      <c r="O85" s="6"/>
      <c r="P85" s="6"/>
    </row>
    <row r="86" spans="2:16" x14ac:dyDescent="0.3">
      <c r="B86" s="110">
        <f>Datos!B86</f>
        <v>43033</v>
      </c>
      <c r="C86" s="111">
        <f>Datos!C86</f>
        <v>0.65138888888888891</v>
      </c>
      <c r="D86" s="178">
        <f>Datos!D86</f>
        <v>80</v>
      </c>
      <c r="E86" s="153" t="str">
        <f>Datos!E86</f>
        <v>b</v>
      </c>
      <c r="F86" s="149">
        <f>Datos!F86+$F$4</f>
        <v>298</v>
      </c>
      <c r="G86" s="150">
        <f>Datos!G86+$F$4</f>
        <v>298.15999999999997</v>
      </c>
      <c r="J86" s="6"/>
      <c r="K86" s="6"/>
      <c r="L86" s="6"/>
      <c r="M86" s="6"/>
      <c r="N86" s="6"/>
      <c r="O86" s="6"/>
      <c r="P86" s="6"/>
    </row>
    <row r="87" spans="2:16" x14ac:dyDescent="0.3">
      <c r="B87" s="110">
        <f>Datos!B87</f>
        <v>43033</v>
      </c>
      <c r="C87" s="111">
        <f>Datos!C87</f>
        <v>0.65208333333333335</v>
      </c>
      <c r="D87" s="178">
        <f>Datos!D87</f>
        <v>81</v>
      </c>
      <c r="E87" s="153" t="str">
        <f>Datos!E87</f>
        <v>b</v>
      </c>
      <c r="F87" s="149">
        <f>Datos!F87+$F$4</f>
        <v>298.01</v>
      </c>
      <c r="G87" s="150">
        <f>Datos!G87+$F$4</f>
        <v>298.15999999999997</v>
      </c>
      <c r="I87" s="6"/>
      <c r="J87" s="6"/>
      <c r="K87" s="6"/>
      <c r="L87" s="6"/>
      <c r="M87" s="6"/>
      <c r="N87" s="6"/>
      <c r="O87" s="6"/>
      <c r="P87" s="6"/>
    </row>
    <row r="88" spans="2:16" x14ac:dyDescent="0.3">
      <c r="B88" s="110">
        <f>Datos!B88</f>
        <v>43033</v>
      </c>
      <c r="C88" s="111">
        <f>Datos!C88</f>
        <v>0.65277777777777779</v>
      </c>
      <c r="D88" s="178">
        <f>Datos!D88</f>
        <v>82</v>
      </c>
      <c r="E88" s="153" t="str">
        <f>Datos!E88</f>
        <v>b</v>
      </c>
      <c r="F88" s="149">
        <f>Datos!F88+$F$4</f>
        <v>298</v>
      </c>
      <c r="G88" s="150">
        <f>Datos!G88+$F$4</f>
        <v>298.15999999999997</v>
      </c>
      <c r="I88" s="6"/>
      <c r="J88" s="6"/>
      <c r="K88" s="6"/>
      <c r="L88" s="6"/>
      <c r="M88" s="6"/>
      <c r="N88" s="6"/>
      <c r="O88" s="6"/>
      <c r="P88" s="6"/>
    </row>
    <row r="89" spans="2:16" x14ac:dyDescent="0.3">
      <c r="B89" s="110">
        <f>Datos!B89</f>
        <v>43033</v>
      </c>
      <c r="C89" s="111">
        <f>Datos!C89</f>
        <v>0.65347222222222223</v>
      </c>
      <c r="D89" s="178">
        <f>Datos!D89</f>
        <v>83</v>
      </c>
      <c r="E89" s="153" t="str">
        <f>Datos!E89</f>
        <v>b</v>
      </c>
      <c r="F89" s="149">
        <f>Datos!F89+$F$4</f>
        <v>298</v>
      </c>
      <c r="G89" s="150">
        <f>Datos!G89+$F$4</f>
        <v>298.15999999999997</v>
      </c>
      <c r="I89" s="6"/>
      <c r="J89" s="6"/>
      <c r="K89" s="6"/>
      <c r="L89" s="6"/>
      <c r="M89" s="6"/>
      <c r="N89" s="6"/>
      <c r="O89" s="6"/>
      <c r="P89" s="6"/>
    </row>
    <row r="90" spans="2:16" x14ac:dyDescent="0.3">
      <c r="B90" s="110">
        <f>Datos!B90</f>
        <v>43034</v>
      </c>
      <c r="C90" s="111">
        <f>Datos!C90</f>
        <v>0.40486111111111112</v>
      </c>
      <c r="D90" s="178">
        <f>Datos!D90</f>
        <v>84</v>
      </c>
      <c r="E90" s="153" t="str">
        <f>Datos!E90</f>
        <v>c</v>
      </c>
      <c r="F90" s="149">
        <f>Datos!F90+$F$4</f>
        <v>297.94</v>
      </c>
      <c r="G90" s="150">
        <f>Datos!G90+$F$4</f>
        <v>298.09999999999997</v>
      </c>
      <c r="I90" s="6"/>
      <c r="J90" s="6"/>
      <c r="K90" s="6"/>
      <c r="L90" s="6"/>
      <c r="M90" s="6"/>
      <c r="N90" s="6"/>
      <c r="O90" s="6"/>
      <c r="P90" s="6"/>
    </row>
    <row r="91" spans="2:16" x14ac:dyDescent="0.3">
      <c r="B91" s="110">
        <f>Datos!B91</f>
        <v>43034</v>
      </c>
      <c r="C91" s="111">
        <f>Datos!C91</f>
        <v>0.4055555555555555</v>
      </c>
      <c r="D91" s="178">
        <f>Datos!D91</f>
        <v>85</v>
      </c>
      <c r="E91" s="153" t="str">
        <f>Datos!E91</f>
        <v>c</v>
      </c>
      <c r="F91" s="149">
        <f>Datos!F91+$F$4</f>
        <v>297.94</v>
      </c>
      <c r="G91" s="150">
        <f>Datos!G91+$F$4</f>
        <v>298.08999999999997</v>
      </c>
      <c r="I91" s="6"/>
      <c r="J91" s="6"/>
      <c r="K91" s="6"/>
      <c r="L91" s="6"/>
      <c r="M91" s="6"/>
      <c r="N91" s="6"/>
      <c r="O91" s="6"/>
      <c r="P91" s="6"/>
    </row>
    <row r="92" spans="2:16" x14ac:dyDescent="0.3">
      <c r="B92" s="110">
        <f>Datos!B92</f>
        <v>43034</v>
      </c>
      <c r="C92" s="111">
        <f>Datos!C92</f>
        <v>0.40625</v>
      </c>
      <c r="D92" s="178">
        <f>Datos!D92</f>
        <v>86</v>
      </c>
      <c r="E92" s="153" t="str">
        <f>Datos!E92</f>
        <v>c</v>
      </c>
      <c r="F92" s="149">
        <f>Datos!F92+$F$4</f>
        <v>297.94</v>
      </c>
      <c r="G92" s="150">
        <f>Datos!G92+$F$4</f>
        <v>298.09999999999997</v>
      </c>
      <c r="I92" s="6"/>
      <c r="J92" s="6"/>
      <c r="K92" s="6"/>
      <c r="L92" s="6"/>
      <c r="M92" s="6"/>
      <c r="N92" s="6"/>
      <c r="O92" s="6"/>
      <c r="P92" s="6"/>
    </row>
    <row r="93" spans="2:16" x14ac:dyDescent="0.3">
      <c r="B93" s="110">
        <f>Datos!B93</f>
        <v>43034</v>
      </c>
      <c r="C93" s="111">
        <f>Datos!C93</f>
        <v>0.4069444444444445</v>
      </c>
      <c r="D93" s="178">
        <f>Datos!D93</f>
        <v>87</v>
      </c>
      <c r="E93" s="153" t="str">
        <f>Datos!E93</f>
        <v>c</v>
      </c>
      <c r="F93" s="149">
        <f>Datos!F93+$F$4</f>
        <v>297.94</v>
      </c>
      <c r="G93" s="150">
        <f>Datos!G93+$F$4</f>
        <v>298.09999999999997</v>
      </c>
      <c r="I93" s="6"/>
      <c r="J93" s="6"/>
      <c r="K93" s="6"/>
      <c r="L93" s="6"/>
      <c r="M93" s="6"/>
      <c r="N93" s="6"/>
      <c r="O93" s="6"/>
      <c r="P93" s="6"/>
    </row>
    <row r="94" spans="2:16" x14ac:dyDescent="0.3">
      <c r="B94" s="110">
        <f>Datos!B94</f>
        <v>43034</v>
      </c>
      <c r="C94" s="111">
        <f>Datos!C94</f>
        <v>0.40763888888888888</v>
      </c>
      <c r="D94" s="178">
        <f>Datos!D94</f>
        <v>88</v>
      </c>
      <c r="E94" s="153" t="str">
        <f>Datos!E94</f>
        <v>c</v>
      </c>
      <c r="F94" s="149">
        <f>Datos!F94+$F$4</f>
        <v>297.94</v>
      </c>
      <c r="G94" s="150">
        <f>Datos!G94+$F$4</f>
        <v>298.08999999999997</v>
      </c>
      <c r="I94" s="6"/>
      <c r="J94" s="6"/>
      <c r="K94" s="6"/>
      <c r="L94" s="6"/>
      <c r="M94" s="6"/>
      <c r="N94" s="6"/>
      <c r="O94" s="6"/>
      <c r="P94" s="6"/>
    </row>
    <row r="95" spans="2:16" x14ac:dyDescent="0.3">
      <c r="B95" s="110">
        <f>Datos!B95</f>
        <v>43034</v>
      </c>
      <c r="C95" s="111">
        <f>Datos!C95</f>
        <v>0.40833333333333338</v>
      </c>
      <c r="D95" s="178">
        <f>Datos!D95</f>
        <v>89</v>
      </c>
      <c r="E95" s="153" t="str">
        <f>Datos!E95</f>
        <v>c</v>
      </c>
      <c r="F95" s="149">
        <f>Datos!F95+$F$4</f>
        <v>297.94</v>
      </c>
      <c r="G95" s="150">
        <f>Datos!G95+$F$4</f>
        <v>298.08999999999997</v>
      </c>
      <c r="I95" s="6"/>
      <c r="J95" s="6"/>
      <c r="K95" s="6"/>
      <c r="L95" s="6"/>
      <c r="M95" s="6"/>
      <c r="N95" s="6"/>
      <c r="O95" s="6"/>
      <c r="P95" s="6"/>
    </row>
    <row r="96" spans="2:16" x14ac:dyDescent="0.3">
      <c r="B96" s="110">
        <f>Datos!B96</f>
        <v>43034</v>
      </c>
      <c r="C96" s="111">
        <f>Datos!C96</f>
        <v>0.40902777777777777</v>
      </c>
      <c r="D96" s="178">
        <f>Datos!D96</f>
        <v>90</v>
      </c>
      <c r="E96" s="153" t="str">
        <f>Datos!E96</f>
        <v>c</v>
      </c>
      <c r="F96" s="149">
        <f>Datos!F96+$F$4</f>
        <v>297.94</v>
      </c>
      <c r="G96" s="150">
        <f>Datos!G96+$F$4</f>
        <v>298.08999999999997</v>
      </c>
      <c r="I96" s="6"/>
      <c r="J96" s="6"/>
      <c r="K96" s="6"/>
      <c r="L96" s="6"/>
      <c r="M96" s="6"/>
      <c r="N96" s="6"/>
      <c r="O96" s="6"/>
      <c r="P96" s="6"/>
    </row>
    <row r="97" spans="2:16" x14ac:dyDescent="0.3">
      <c r="B97" s="110">
        <f>Datos!B97</f>
        <v>43034</v>
      </c>
      <c r="C97" s="111">
        <f>Datos!C97</f>
        <v>0.40972222222222227</v>
      </c>
      <c r="D97" s="178">
        <f>Datos!D97</f>
        <v>91</v>
      </c>
      <c r="E97" s="153" t="str">
        <f>Datos!E97</f>
        <v>c</v>
      </c>
      <c r="F97" s="149">
        <f>Datos!F97+$F$4</f>
        <v>297.94</v>
      </c>
      <c r="G97" s="150">
        <f>Datos!G97+$F$4</f>
        <v>298.08999999999997</v>
      </c>
      <c r="I97" s="6"/>
      <c r="J97" s="6"/>
      <c r="K97" s="6"/>
      <c r="L97" s="6"/>
      <c r="M97" s="6"/>
      <c r="N97" s="6"/>
      <c r="O97" s="6"/>
      <c r="P97" s="6"/>
    </row>
    <row r="98" spans="2:16" x14ac:dyDescent="0.3">
      <c r="B98" s="110">
        <f>Datos!B98</f>
        <v>43034</v>
      </c>
      <c r="C98" s="111">
        <f>Datos!C98</f>
        <v>0.41041666666666665</v>
      </c>
      <c r="D98" s="178">
        <f>Datos!D98</f>
        <v>92</v>
      </c>
      <c r="E98" s="153" t="str">
        <f>Datos!E98</f>
        <v>c</v>
      </c>
      <c r="F98" s="149">
        <f>Datos!F98+$F$4</f>
        <v>297.94</v>
      </c>
      <c r="G98" s="150">
        <f>Datos!G98+$F$4</f>
        <v>298.08999999999997</v>
      </c>
      <c r="I98" s="6"/>
      <c r="J98" s="6"/>
      <c r="K98" s="6"/>
      <c r="L98" s="6"/>
      <c r="M98" s="6"/>
      <c r="N98" s="6"/>
      <c r="O98" s="6"/>
      <c r="P98" s="6"/>
    </row>
    <row r="99" spans="2:16" x14ac:dyDescent="0.3">
      <c r="B99" s="110">
        <f>Datos!B99</f>
        <v>43034</v>
      </c>
      <c r="C99" s="111">
        <f>Datos!C99</f>
        <v>0.41111111111111115</v>
      </c>
      <c r="D99" s="178">
        <f>Datos!D99</f>
        <v>93</v>
      </c>
      <c r="E99" s="153" t="str">
        <f>Datos!E99</f>
        <v>c</v>
      </c>
      <c r="F99" s="149">
        <f>Datos!F99+$F$4</f>
        <v>297.94</v>
      </c>
      <c r="G99" s="150">
        <f>Datos!G99+$F$4</f>
        <v>298.08999999999997</v>
      </c>
      <c r="I99" s="6"/>
      <c r="J99" s="6"/>
      <c r="K99" s="6"/>
      <c r="L99" s="6"/>
      <c r="M99" s="6"/>
      <c r="N99" s="6"/>
      <c r="O99" s="6"/>
      <c r="P99" s="6"/>
    </row>
    <row r="100" spans="2:16" x14ac:dyDescent="0.3">
      <c r="B100" s="110">
        <f>Datos!B100</f>
        <v>43034</v>
      </c>
      <c r="C100" s="111">
        <f>Datos!C100</f>
        <v>0.41180555555555554</v>
      </c>
      <c r="D100" s="178">
        <f>Datos!D100</f>
        <v>94</v>
      </c>
      <c r="E100" s="153" t="str">
        <f>Datos!E100</f>
        <v>c</v>
      </c>
      <c r="F100" s="149">
        <f>Datos!F100+$F$4</f>
        <v>297.92999999999995</v>
      </c>
      <c r="G100" s="150">
        <f>Datos!G100+$F$4</f>
        <v>298.08</v>
      </c>
      <c r="I100" s="6"/>
      <c r="J100" s="6"/>
      <c r="K100" s="6"/>
      <c r="L100" s="6"/>
      <c r="M100" s="6"/>
      <c r="N100" s="6"/>
      <c r="O100" s="6"/>
      <c r="P100" s="6"/>
    </row>
    <row r="101" spans="2:16" x14ac:dyDescent="0.3">
      <c r="B101" s="110">
        <f>Datos!B101</f>
        <v>43034</v>
      </c>
      <c r="C101" s="111">
        <f>Datos!C101</f>
        <v>0.41250000000000003</v>
      </c>
      <c r="D101" s="178">
        <f>Datos!D101</f>
        <v>95</v>
      </c>
      <c r="E101" s="153" t="str">
        <f>Datos!E101</f>
        <v>c</v>
      </c>
      <c r="F101" s="149">
        <f>Datos!F101+$F$4</f>
        <v>297.94</v>
      </c>
      <c r="G101" s="150">
        <f>Datos!G101+$F$4</f>
        <v>298.09999999999997</v>
      </c>
      <c r="I101" s="6"/>
      <c r="J101" s="6"/>
      <c r="K101" s="6"/>
      <c r="L101" s="6"/>
      <c r="M101" s="6"/>
      <c r="N101" s="6"/>
      <c r="O101" s="6"/>
      <c r="P101" s="6"/>
    </row>
    <row r="102" spans="2:16" x14ac:dyDescent="0.3">
      <c r="B102" s="110">
        <f>Datos!B102</f>
        <v>43034</v>
      </c>
      <c r="C102" s="111">
        <f>Datos!C102</f>
        <v>0.41319444444444442</v>
      </c>
      <c r="D102" s="178">
        <f>Datos!D102</f>
        <v>96</v>
      </c>
      <c r="E102" s="153" t="str">
        <f>Datos!E102</f>
        <v>c</v>
      </c>
      <c r="F102" s="149">
        <f>Datos!F102+$F$4</f>
        <v>297.92999999999995</v>
      </c>
      <c r="G102" s="150">
        <f>Datos!G102+$F$4</f>
        <v>298.08999999999997</v>
      </c>
      <c r="I102" s="6"/>
      <c r="J102" s="6"/>
      <c r="K102" s="6"/>
      <c r="L102" s="6"/>
      <c r="M102" s="6"/>
      <c r="N102" s="6"/>
      <c r="O102" s="6"/>
      <c r="P102" s="6"/>
    </row>
    <row r="103" spans="2:16" x14ac:dyDescent="0.3">
      <c r="B103" s="110">
        <f>Datos!B103</f>
        <v>43034</v>
      </c>
      <c r="C103" s="111">
        <f>Datos!C103</f>
        <v>0.41388888888888892</v>
      </c>
      <c r="D103" s="178">
        <f>Datos!D103</f>
        <v>97</v>
      </c>
      <c r="E103" s="153" t="str">
        <f>Datos!E103</f>
        <v>c</v>
      </c>
      <c r="F103" s="149">
        <f>Datos!F103+$F$4</f>
        <v>297.92999999999995</v>
      </c>
      <c r="G103" s="150">
        <f>Datos!G103+$F$4</f>
        <v>298.08999999999997</v>
      </c>
      <c r="I103" s="6"/>
      <c r="J103" s="6"/>
      <c r="K103" s="6"/>
      <c r="L103" s="6"/>
      <c r="M103" s="6"/>
      <c r="N103" s="6"/>
      <c r="O103" s="6"/>
      <c r="P103" s="6"/>
    </row>
    <row r="104" spans="2:16" x14ac:dyDescent="0.3">
      <c r="B104" s="110">
        <f>Datos!B104</f>
        <v>43034</v>
      </c>
      <c r="C104" s="111">
        <f>Datos!C104</f>
        <v>0.4145833333333333</v>
      </c>
      <c r="D104" s="178">
        <f>Datos!D104</f>
        <v>98</v>
      </c>
      <c r="E104" s="153" t="str">
        <f>Datos!E104</f>
        <v>c</v>
      </c>
      <c r="F104" s="149">
        <f>Datos!F104+$F$4</f>
        <v>297.92999999999995</v>
      </c>
      <c r="G104" s="150">
        <f>Datos!G104+$F$4</f>
        <v>298.08999999999997</v>
      </c>
      <c r="I104" s="6"/>
      <c r="J104" s="6"/>
      <c r="K104" s="6"/>
      <c r="L104" s="6"/>
      <c r="M104" s="6"/>
      <c r="N104" s="6"/>
      <c r="O104" s="6"/>
      <c r="P104" s="6"/>
    </row>
    <row r="105" spans="2:16" x14ac:dyDescent="0.3">
      <c r="B105" s="110">
        <f>Datos!B105</f>
        <v>43034</v>
      </c>
      <c r="C105" s="111">
        <f>Datos!C105</f>
        <v>0.4152777777777778</v>
      </c>
      <c r="D105" s="178">
        <f>Datos!D105</f>
        <v>99</v>
      </c>
      <c r="E105" s="153" t="str">
        <f>Datos!E105</f>
        <v>c</v>
      </c>
      <c r="F105" s="149">
        <f>Datos!F105+$F$4</f>
        <v>297.92999999999995</v>
      </c>
      <c r="G105" s="150">
        <f>Datos!G105+$F$4</f>
        <v>298.08</v>
      </c>
      <c r="I105" s="6"/>
      <c r="J105" s="6"/>
      <c r="K105" s="6"/>
      <c r="L105" s="6"/>
      <c r="M105" s="6"/>
      <c r="N105" s="6"/>
      <c r="O105" s="6"/>
      <c r="P105" s="6"/>
    </row>
    <row r="106" spans="2:16" x14ac:dyDescent="0.3">
      <c r="B106" s="110">
        <f>Datos!B106</f>
        <v>43034</v>
      </c>
      <c r="C106" s="111">
        <f>Datos!C106</f>
        <v>0.41597222222222219</v>
      </c>
      <c r="D106" s="178">
        <f>Datos!D106</f>
        <v>100</v>
      </c>
      <c r="E106" s="153" t="str">
        <f>Datos!E106</f>
        <v>c</v>
      </c>
      <c r="F106" s="149">
        <f>Datos!F106+$F$4</f>
        <v>297.94</v>
      </c>
      <c r="G106" s="150">
        <f>Datos!G106+$F$4</f>
        <v>298.08999999999997</v>
      </c>
      <c r="I106" s="6"/>
      <c r="J106" s="6"/>
      <c r="K106" s="6"/>
      <c r="L106" s="6"/>
      <c r="M106" s="6"/>
      <c r="N106" s="6"/>
      <c r="O106" s="6"/>
      <c r="P106" s="6"/>
    </row>
    <row r="107" spans="2:16" x14ac:dyDescent="0.3">
      <c r="B107" s="110">
        <f>Datos!B107</f>
        <v>43034</v>
      </c>
      <c r="C107" s="111">
        <f>Datos!C107</f>
        <v>0.41666666666666669</v>
      </c>
      <c r="D107" s="178">
        <f>Datos!D107</f>
        <v>101</v>
      </c>
      <c r="E107" s="153" t="str">
        <f>Datos!E107</f>
        <v>c</v>
      </c>
      <c r="F107" s="149">
        <f>Datos!F107+$F$4</f>
        <v>297.94</v>
      </c>
      <c r="G107" s="150">
        <f>Datos!G107+$F$4</f>
        <v>298.08999999999997</v>
      </c>
      <c r="I107" s="6"/>
      <c r="J107" s="6"/>
      <c r="K107" s="6"/>
      <c r="L107" s="6"/>
      <c r="M107" s="6"/>
      <c r="N107" s="6"/>
      <c r="O107" s="6"/>
      <c r="P107" s="6"/>
    </row>
    <row r="108" spans="2:16" x14ac:dyDescent="0.3">
      <c r="B108" s="110">
        <f>Datos!B108</f>
        <v>43034</v>
      </c>
      <c r="C108" s="111">
        <f>Datos!C108</f>
        <v>0.41736111111111113</v>
      </c>
      <c r="D108" s="178">
        <f>Datos!D108</f>
        <v>102</v>
      </c>
      <c r="E108" s="153" t="str">
        <f>Datos!E108</f>
        <v>c</v>
      </c>
      <c r="F108" s="149">
        <f>Datos!F108+$F$4</f>
        <v>297.92999999999995</v>
      </c>
      <c r="G108" s="150">
        <f>Datos!G108+$F$4</f>
        <v>298.08999999999997</v>
      </c>
      <c r="I108" s="6"/>
      <c r="J108" s="6"/>
      <c r="K108" s="6"/>
      <c r="L108" s="6"/>
      <c r="M108" s="6"/>
      <c r="N108" s="6"/>
      <c r="O108" s="6"/>
      <c r="P108" s="6"/>
    </row>
    <row r="109" spans="2:16" x14ac:dyDescent="0.3">
      <c r="B109" s="110">
        <f>Datos!B109</f>
        <v>43034</v>
      </c>
      <c r="C109" s="111">
        <f>Datos!C109</f>
        <v>0.41805555555555557</v>
      </c>
      <c r="D109" s="178">
        <f>Datos!D109</f>
        <v>103</v>
      </c>
      <c r="E109" s="153" t="str">
        <f>Datos!E109</f>
        <v>c</v>
      </c>
      <c r="F109" s="149">
        <f>Datos!F109+$F$4</f>
        <v>297.94</v>
      </c>
      <c r="G109" s="150">
        <f>Datos!G109+$F$4</f>
        <v>298.08999999999997</v>
      </c>
      <c r="I109" s="6"/>
      <c r="J109" s="6"/>
      <c r="K109" s="6"/>
      <c r="L109" s="6"/>
      <c r="M109" s="6"/>
      <c r="N109" s="6"/>
      <c r="O109" s="6"/>
      <c r="P109" s="6"/>
    </row>
    <row r="110" spans="2:16" x14ac:dyDescent="0.3">
      <c r="B110" s="110">
        <f>Datos!B110</f>
        <v>43034</v>
      </c>
      <c r="C110" s="111">
        <f>Datos!C110</f>
        <v>0.41875000000000001</v>
      </c>
      <c r="D110" s="178">
        <f>Datos!D110</f>
        <v>104</v>
      </c>
      <c r="E110" s="153" t="str">
        <f>Datos!E110</f>
        <v>c</v>
      </c>
      <c r="F110" s="149">
        <f>Datos!F110+$F$4</f>
        <v>297.94</v>
      </c>
      <c r="G110" s="150">
        <f>Datos!G110+$F$4</f>
        <v>298.08999999999997</v>
      </c>
      <c r="I110" s="6"/>
      <c r="J110" s="6"/>
      <c r="K110" s="6"/>
      <c r="L110" s="6"/>
      <c r="M110" s="6"/>
      <c r="N110" s="6"/>
      <c r="O110" s="6"/>
      <c r="P110" s="6"/>
    </row>
    <row r="111" spans="2:16" x14ac:dyDescent="0.3">
      <c r="B111" s="110">
        <f>Datos!B111</f>
        <v>43034</v>
      </c>
      <c r="C111" s="111">
        <f>Datos!C111</f>
        <v>0.41944444444444445</v>
      </c>
      <c r="D111" s="178">
        <f>Datos!D111</f>
        <v>105</v>
      </c>
      <c r="E111" s="153" t="str">
        <f>Datos!E111</f>
        <v>c</v>
      </c>
      <c r="F111" s="149">
        <f>Datos!F111+$F$4</f>
        <v>297.94</v>
      </c>
      <c r="G111" s="150">
        <f>Datos!G111+$F$4</f>
        <v>298.08999999999997</v>
      </c>
      <c r="I111" s="6"/>
      <c r="J111" s="6"/>
      <c r="K111" s="6"/>
      <c r="L111" s="6"/>
      <c r="M111" s="6"/>
      <c r="N111" s="6"/>
      <c r="O111" s="6"/>
      <c r="P111" s="6"/>
    </row>
    <row r="112" spans="2:16" x14ac:dyDescent="0.3">
      <c r="B112" s="110">
        <f>Datos!B112</f>
        <v>43034</v>
      </c>
      <c r="C112" s="111">
        <f>Datos!C112</f>
        <v>0.4201388888888889</v>
      </c>
      <c r="D112" s="178">
        <f>Datos!D112</f>
        <v>106</v>
      </c>
      <c r="E112" s="153" t="str">
        <f>Datos!E112</f>
        <v>c</v>
      </c>
      <c r="F112" s="149">
        <f>Datos!F112+$F$4</f>
        <v>297.92999999999995</v>
      </c>
      <c r="G112" s="150">
        <f>Datos!G112+$F$4</f>
        <v>298.08999999999997</v>
      </c>
      <c r="I112" s="6"/>
      <c r="J112" s="6"/>
      <c r="K112" s="6"/>
      <c r="L112" s="6"/>
      <c r="M112" s="6"/>
      <c r="N112" s="6"/>
      <c r="O112" s="6"/>
      <c r="P112" s="6"/>
    </row>
    <row r="113" spans="2:16" x14ac:dyDescent="0.3">
      <c r="B113" s="110">
        <f>Datos!B113</f>
        <v>43034</v>
      </c>
      <c r="C113" s="111">
        <f>Datos!C113</f>
        <v>0.42083333333333334</v>
      </c>
      <c r="D113" s="178">
        <f>Datos!D113</f>
        <v>107</v>
      </c>
      <c r="E113" s="153" t="str">
        <f>Datos!E113</f>
        <v>c</v>
      </c>
      <c r="F113" s="149">
        <f>Datos!F113+$F$4</f>
        <v>297.92999999999995</v>
      </c>
      <c r="G113" s="150">
        <f>Datos!G113+$F$4</f>
        <v>298.08999999999997</v>
      </c>
      <c r="I113" s="6"/>
      <c r="J113" s="6"/>
      <c r="K113" s="6"/>
      <c r="L113" s="6"/>
      <c r="M113" s="6"/>
      <c r="N113" s="6"/>
      <c r="O113" s="6"/>
      <c r="P113" s="6"/>
    </row>
    <row r="114" spans="2:16" x14ac:dyDescent="0.3">
      <c r="B114" s="110">
        <f>Datos!B114</f>
        <v>43034</v>
      </c>
      <c r="C114" s="111">
        <f>Datos!C114</f>
        <v>0.42152777777777778</v>
      </c>
      <c r="D114" s="178">
        <f>Datos!D114</f>
        <v>108</v>
      </c>
      <c r="E114" s="153" t="str">
        <f>Datos!E114</f>
        <v>c</v>
      </c>
      <c r="F114" s="149">
        <f>Datos!F114+$F$4</f>
        <v>297.94</v>
      </c>
      <c r="G114" s="150">
        <f>Datos!G114+$F$4</f>
        <v>298.08999999999997</v>
      </c>
    </row>
    <row r="115" spans="2:16" x14ac:dyDescent="0.3">
      <c r="B115" s="110">
        <f>Datos!B115</f>
        <v>43034</v>
      </c>
      <c r="C115" s="111">
        <f>Datos!C115</f>
        <v>0.42222222222222222</v>
      </c>
      <c r="D115" s="178">
        <f>Datos!D115</f>
        <v>109</v>
      </c>
      <c r="E115" s="153" t="str">
        <f>Datos!E115</f>
        <v>c</v>
      </c>
      <c r="F115" s="149">
        <f>Datos!F115+$F$4</f>
        <v>297.94</v>
      </c>
      <c r="G115" s="150">
        <f>Datos!G115+$F$4</f>
        <v>298.08999999999997</v>
      </c>
    </row>
    <row r="116" spans="2:16" x14ac:dyDescent="0.3">
      <c r="B116" s="110">
        <f>Datos!B116</f>
        <v>43034</v>
      </c>
      <c r="C116" s="111">
        <f>Datos!C116</f>
        <v>0.42291666666666666</v>
      </c>
      <c r="D116" s="178">
        <f>Datos!D116</f>
        <v>110</v>
      </c>
      <c r="E116" s="153" t="str">
        <f>Datos!E116</f>
        <v>c</v>
      </c>
      <c r="F116" s="149">
        <f>Datos!F116+$F$4</f>
        <v>297.94</v>
      </c>
      <c r="G116" s="150">
        <f>Datos!G116+$F$4</f>
        <v>298.08999999999997</v>
      </c>
    </row>
    <row r="117" spans="2:16" x14ac:dyDescent="0.3">
      <c r="B117" s="110">
        <f>Datos!B117</f>
        <v>43034</v>
      </c>
      <c r="C117" s="111">
        <f>Datos!C117</f>
        <v>0.4236111111111111</v>
      </c>
      <c r="D117" s="178">
        <f>Datos!D117</f>
        <v>111</v>
      </c>
      <c r="E117" s="153" t="str">
        <f>Datos!E117</f>
        <v>c</v>
      </c>
      <c r="F117" s="149">
        <f>Datos!F117+$F$4</f>
        <v>297.92999999999995</v>
      </c>
      <c r="G117" s="150">
        <f>Datos!G117+$F$4</f>
        <v>298.08</v>
      </c>
    </row>
    <row r="118" spans="2:16" x14ac:dyDescent="0.3">
      <c r="B118" s="110">
        <f>Datos!B118</f>
        <v>43034</v>
      </c>
      <c r="C118" s="111">
        <f>Datos!C118</f>
        <v>0.42430555555555555</v>
      </c>
      <c r="D118" s="178">
        <f>Datos!D118</f>
        <v>112</v>
      </c>
      <c r="E118" s="153" t="str">
        <f>Datos!E118</f>
        <v>c</v>
      </c>
      <c r="F118" s="149">
        <f>Datos!F118+$F$4</f>
        <v>297.92999999999995</v>
      </c>
      <c r="G118" s="150">
        <f>Datos!G118+$F$4</f>
        <v>298.08999999999997</v>
      </c>
      <c r="I118" s="31"/>
      <c r="J118" s="32"/>
    </row>
    <row r="119" spans="2:16" x14ac:dyDescent="0.3">
      <c r="B119" s="110">
        <f>Datos!B119</f>
        <v>43034</v>
      </c>
      <c r="C119" s="111">
        <f>Datos!C119</f>
        <v>0.42499999999999999</v>
      </c>
      <c r="D119" s="178">
        <f>Datos!D119</f>
        <v>113</v>
      </c>
      <c r="E119" s="153" t="str">
        <f>Datos!E119</f>
        <v>c</v>
      </c>
      <c r="F119" s="149">
        <f>Datos!F119+$F$4</f>
        <v>297.92999999999995</v>
      </c>
      <c r="G119" s="150">
        <f>Datos!G119+$F$4</f>
        <v>298.08999999999997</v>
      </c>
    </row>
    <row r="120" spans="2:16" x14ac:dyDescent="0.3">
      <c r="B120" s="110">
        <f>Datos!B120</f>
        <v>43034</v>
      </c>
      <c r="C120" s="111">
        <f>Datos!C120</f>
        <v>0.42569444444444443</v>
      </c>
      <c r="D120" s="178">
        <f>Datos!D120</f>
        <v>114</v>
      </c>
      <c r="E120" s="153" t="str">
        <f>Datos!E120</f>
        <v>c</v>
      </c>
      <c r="F120" s="149">
        <f>Datos!F120+$F$4</f>
        <v>297.92999999999995</v>
      </c>
      <c r="G120" s="150">
        <f>Datos!G120+$F$4</f>
        <v>298.08999999999997</v>
      </c>
    </row>
    <row r="121" spans="2:16" x14ac:dyDescent="0.3">
      <c r="B121" s="110">
        <f>Datos!B121</f>
        <v>43034</v>
      </c>
      <c r="C121" s="111">
        <f>Datos!C121</f>
        <v>0.42638888888888887</v>
      </c>
      <c r="D121" s="178">
        <f>Datos!D121</f>
        <v>115</v>
      </c>
      <c r="E121" s="153" t="str">
        <f>Datos!E121</f>
        <v>c</v>
      </c>
      <c r="F121" s="149">
        <f>Datos!F121+$F$4</f>
        <v>297.94</v>
      </c>
      <c r="G121" s="150">
        <f>Datos!G121+$F$4</f>
        <v>298.08999999999997</v>
      </c>
    </row>
    <row r="122" spans="2:16" x14ac:dyDescent="0.3">
      <c r="B122" s="110">
        <f>Datos!B122</f>
        <v>43034</v>
      </c>
      <c r="C122" s="111">
        <f>Datos!C122</f>
        <v>0.42708333333333331</v>
      </c>
      <c r="D122" s="178">
        <f>Datos!D122</f>
        <v>116</v>
      </c>
      <c r="E122" s="153" t="str">
        <f>Datos!E122</f>
        <v>c</v>
      </c>
      <c r="F122" s="149">
        <f>Datos!F122+$F$4</f>
        <v>297.92999999999995</v>
      </c>
      <c r="G122" s="150">
        <f>Datos!G122+$F$4</f>
        <v>298.08</v>
      </c>
      <c r="J122" s="6"/>
    </row>
    <row r="123" spans="2:16" x14ac:dyDescent="0.3">
      <c r="B123" s="110">
        <f>Datos!B123</f>
        <v>43034</v>
      </c>
      <c r="C123" s="111">
        <f>Datos!C123</f>
        <v>0.42777777777777781</v>
      </c>
      <c r="D123" s="178">
        <f>Datos!D123</f>
        <v>117</v>
      </c>
      <c r="E123" s="153" t="str">
        <f>Datos!E123</f>
        <v>c</v>
      </c>
      <c r="F123" s="149">
        <f>Datos!F123+$F$4</f>
        <v>297.92999999999995</v>
      </c>
      <c r="G123" s="150">
        <f>Datos!G123+$F$4</f>
        <v>298.08</v>
      </c>
    </row>
    <row r="124" spans="2:16" x14ac:dyDescent="0.3">
      <c r="B124" s="110">
        <f>Datos!B124</f>
        <v>43034</v>
      </c>
      <c r="C124" s="111">
        <f>Datos!C124</f>
        <v>0.4284722222222222</v>
      </c>
      <c r="D124" s="178">
        <f>Datos!D124</f>
        <v>118</v>
      </c>
      <c r="E124" s="153" t="str">
        <f>Datos!E124</f>
        <v>c</v>
      </c>
      <c r="F124" s="149">
        <f>Datos!F124+$F$4</f>
        <v>297.92999999999995</v>
      </c>
      <c r="G124" s="150">
        <f>Datos!G124+$F$4</f>
        <v>298.08</v>
      </c>
    </row>
    <row r="125" spans="2:16" x14ac:dyDescent="0.3">
      <c r="B125" s="110">
        <f>Datos!B125</f>
        <v>43034</v>
      </c>
      <c r="C125" s="111">
        <f>Datos!C125</f>
        <v>0.4291666666666667</v>
      </c>
      <c r="D125" s="178">
        <f>Datos!D125</f>
        <v>119</v>
      </c>
      <c r="E125" s="153" t="str">
        <f>Datos!E125</f>
        <v>c</v>
      </c>
      <c r="F125" s="149">
        <f>Datos!F125+$F$4</f>
        <v>297.94</v>
      </c>
      <c r="G125" s="150">
        <f>Datos!G125+$F$4</f>
        <v>298.08999999999997</v>
      </c>
    </row>
    <row r="126" spans="2:16" x14ac:dyDescent="0.3">
      <c r="B126" s="110">
        <f>Datos!B126</f>
        <v>43034</v>
      </c>
      <c r="C126" s="111">
        <f>Datos!C126</f>
        <v>0.42986111111111108</v>
      </c>
      <c r="D126" s="178">
        <f>Datos!D126</f>
        <v>120</v>
      </c>
      <c r="E126" s="153" t="str">
        <f>Datos!E126</f>
        <v>c</v>
      </c>
      <c r="F126" s="149">
        <f>Datos!F126+$F$4</f>
        <v>297.92999999999995</v>
      </c>
      <c r="G126" s="150">
        <f>Datos!G126+$F$4</f>
        <v>298.08</v>
      </c>
    </row>
    <row r="127" spans="2:16" x14ac:dyDescent="0.3">
      <c r="B127" s="110">
        <f>Datos!B127</f>
        <v>43034</v>
      </c>
      <c r="C127" s="111">
        <f>Datos!C127</f>
        <v>0.4993055555555555</v>
      </c>
      <c r="D127" s="179">
        <f>Datos!D127</f>
        <v>121</v>
      </c>
      <c r="E127" s="151" t="str">
        <f>Datos!E127</f>
        <v>d</v>
      </c>
      <c r="F127" s="149">
        <f>Datos!F127+$F$4</f>
        <v>307.83999999999997</v>
      </c>
      <c r="G127" s="150">
        <f>Datos!G127+$F$4</f>
        <v>307.99</v>
      </c>
    </row>
    <row r="128" spans="2:16" x14ac:dyDescent="0.3">
      <c r="B128" s="110">
        <f>Datos!B128</f>
        <v>43034</v>
      </c>
      <c r="C128" s="111">
        <f>Datos!C128</f>
        <v>0.5</v>
      </c>
      <c r="D128" s="179">
        <f>Datos!D128</f>
        <v>122</v>
      </c>
      <c r="E128" s="151" t="str">
        <f>Datos!E128</f>
        <v>d</v>
      </c>
      <c r="F128" s="149">
        <f>Datos!F128+$F$4</f>
        <v>307.83999999999997</v>
      </c>
      <c r="G128" s="150">
        <f>Datos!G128+$F$4</f>
        <v>308</v>
      </c>
    </row>
    <row r="129" spans="2:7" x14ac:dyDescent="0.3">
      <c r="B129" s="110">
        <f>Datos!B129</f>
        <v>43034</v>
      </c>
      <c r="C129" s="111">
        <f>Datos!C129</f>
        <v>0.50069444444444444</v>
      </c>
      <c r="D129" s="179">
        <f>Datos!D129</f>
        <v>123</v>
      </c>
      <c r="E129" s="151" t="str">
        <f>Datos!E129</f>
        <v>d</v>
      </c>
      <c r="F129" s="149">
        <f>Datos!F129+$F$4</f>
        <v>307.83999999999997</v>
      </c>
      <c r="G129" s="150">
        <f>Datos!G129+$F$4</f>
        <v>308</v>
      </c>
    </row>
    <row r="130" spans="2:7" x14ac:dyDescent="0.3">
      <c r="B130" s="110">
        <f>Datos!B130</f>
        <v>43034</v>
      </c>
      <c r="C130" s="111">
        <f>Datos!C130</f>
        <v>0.50138888888888888</v>
      </c>
      <c r="D130" s="179">
        <f>Datos!D130</f>
        <v>124</v>
      </c>
      <c r="E130" s="151" t="str">
        <f>Datos!E130</f>
        <v>d</v>
      </c>
      <c r="F130" s="149">
        <f>Datos!F130+$F$4</f>
        <v>307.83999999999997</v>
      </c>
      <c r="G130" s="150">
        <f>Datos!G130+$F$4</f>
        <v>308</v>
      </c>
    </row>
    <row r="131" spans="2:7" x14ac:dyDescent="0.3">
      <c r="B131" s="110">
        <f>Datos!B131</f>
        <v>43034</v>
      </c>
      <c r="C131" s="111">
        <f>Datos!C131</f>
        <v>0.50208333333333333</v>
      </c>
      <c r="D131" s="179">
        <f>Datos!D131</f>
        <v>125</v>
      </c>
      <c r="E131" s="151" t="str">
        <f>Datos!E131</f>
        <v>d</v>
      </c>
      <c r="F131" s="149">
        <f>Datos!F131+$F$4</f>
        <v>307.83999999999997</v>
      </c>
      <c r="G131" s="150">
        <f>Datos!G131+$F$4</f>
        <v>308</v>
      </c>
    </row>
    <row r="132" spans="2:7" x14ac:dyDescent="0.3">
      <c r="B132" s="110">
        <f>Datos!B132</f>
        <v>43034</v>
      </c>
      <c r="C132" s="111">
        <f>Datos!C132</f>
        <v>0.50277777777777777</v>
      </c>
      <c r="D132" s="179">
        <f>Datos!D132</f>
        <v>126</v>
      </c>
      <c r="E132" s="151" t="str">
        <f>Datos!E132</f>
        <v>d</v>
      </c>
      <c r="F132" s="149">
        <f>Datos!F132+$F$4</f>
        <v>307.83999999999997</v>
      </c>
      <c r="G132" s="150">
        <f>Datos!G132+$F$4</f>
        <v>307.99</v>
      </c>
    </row>
    <row r="133" spans="2:7" x14ac:dyDescent="0.3">
      <c r="B133" s="110">
        <f>Datos!B133</f>
        <v>43034</v>
      </c>
      <c r="C133" s="111">
        <f>Datos!C133</f>
        <v>0.50347222222222221</v>
      </c>
      <c r="D133" s="179">
        <f>Datos!D133</f>
        <v>127</v>
      </c>
      <c r="E133" s="151" t="str">
        <f>Datos!E133</f>
        <v>d</v>
      </c>
      <c r="F133" s="149">
        <f>Datos!F133+$F$4</f>
        <v>307.83999999999997</v>
      </c>
      <c r="G133" s="150">
        <f>Datos!G133+$F$4</f>
        <v>308</v>
      </c>
    </row>
    <row r="134" spans="2:7" x14ac:dyDescent="0.3">
      <c r="B134" s="110">
        <f>Datos!B134</f>
        <v>43034</v>
      </c>
      <c r="C134" s="111">
        <f>Datos!C134</f>
        <v>0.50416666666666665</v>
      </c>
      <c r="D134" s="179">
        <f>Datos!D134</f>
        <v>128</v>
      </c>
      <c r="E134" s="151" t="str">
        <f>Datos!E134</f>
        <v>d</v>
      </c>
      <c r="F134" s="149">
        <f>Datos!F134+$F$4</f>
        <v>307.83999999999997</v>
      </c>
      <c r="G134" s="150">
        <f>Datos!G134+$F$4</f>
        <v>308</v>
      </c>
    </row>
    <row r="135" spans="2:7" x14ac:dyDescent="0.3">
      <c r="B135" s="110">
        <f>Datos!B135</f>
        <v>43034</v>
      </c>
      <c r="C135" s="111">
        <f>Datos!C135</f>
        <v>0.50486111111111109</v>
      </c>
      <c r="D135" s="179">
        <f>Datos!D135</f>
        <v>129</v>
      </c>
      <c r="E135" s="151" t="str">
        <f>Datos!E135</f>
        <v>d</v>
      </c>
      <c r="F135" s="149">
        <f>Datos!F135+$F$4</f>
        <v>307.83999999999997</v>
      </c>
      <c r="G135" s="150">
        <f>Datos!G135+$F$4</f>
        <v>308</v>
      </c>
    </row>
    <row r="136" spans="2:7" x14ac:dyDescent="0.3">
      <c r="B136" s="110">
        <f>Datos!B136</f>
        <v>43034</v>
      </c>
      <c r="C136" s="111">
        <f>Datos!C136</f>
        <v>0.50555555555555554</v>
      </c>
      <c r="D136" s="179">
        <f>Datos!D136</f>
        <v>130</v>
      </c>
      <c r="E136" s="151" t="str">
        <f>Datos!E136</f>
        <v>d</v>
      </c>
      <c r="F136" s="149">
        <f>Datos!F136+$F$4</f>
        <v>307.83999999999997</v>
      </c>
      <c r="G136" s="150">
        <f>Datos!G136+$F$4</f>
        <v>308</v>
      </c>
    </row>
    <row r="137" spans="2:7" x14ac:dyDescent="0.3">
      <c r="B137" s="110">
        <f>Datos!B137</f>
        <v>43034</v>
      </c>
      <c r="C137" s="111">
        <f>Datos!C137</f>
        <v>0.50624999999999998</v>
      </c>
      <c r="D137" s="179">
        <f>Datos!D137</f>
        <v>131</v>
      </c>
      <c r="E137" s="151" t="str">
        <f>Datos!E137</f>
        <v>d</v>
      </c>
      <c r="F137" s="149">
        <f>Datos!F137+$F$4</f>
        <v>307.83999999999997</v>
      </c>
      <c r="G137" s="150">
        <f>Datos!G137+$F$4</f>
        <v>307.99</v>
      </c>
    </row>
    <row r="138" spans="2:7" x14ac:dyDescent="0.3">
      <c r="B138" s="110">
        <f>Datos!B138</f>
        <v>43034</v>
      </c>
      <c r="C138" s="111">
        <f>Datos!C138</f>
        <v>0.50694444444444442</v>
      </c>
      <c r="D138" s="179">
        <f>Datos!D138</f>
        <v>132</v>
      </c>
      <c r="E138" s="151" t="str">
        <f>Datos!E138</f>
        <v>d</v>
      </c>
      <c r="F138" s="149">
        <f>Datos!F138+$F$4</f>
        <v>307.83999999999997</v>
      </c>
      <c r="G138" s="150">
        <f>Datos!G138+$F$4</f>
        <v>308</v>
      </c>
    </row>
    <row r="139" spans="2:7" x14ac:dyDescent="0.3">
      <c r="B139" s="110">
        <f>Datos!B139</f>
        <v>43034</v>
      </c>
      <c r="C139" s="111">
        <f>Datos!C139</f>
        <v>0.50763888888888886</v>
      </c>
      <c r="D139" s="179">
        <f>Datos!D139</f>
        <v>133</v>
      </c>
      <c r="E139" s="151" t="str">
        <f>Datos!E139</f>
        <v>d</v>
      </c>
      <c r="F139" s="149">
        <f>Datos!F139+$F$4</f>
        <v>307.84999999999997</v>
      </c>
      <c r="G139" s="150">
        <f>Datos!G139+$F$4</f>
        <v>308</v>
      </c>
    </row>
    <row r="140" spans="2:7" x14ac:dyDescent="0.3">
      <c r="B140" s="110">
        <f>Datos!B140</f>
        <v>43034</v>
      </c>
      <c r="C140" s="111">
        <f>Datos!C140</f>
        <v>0.5083333333333333</v>
      </c>
      <c r="D140" s="179">
        <f>Datos!D140</f>
        <v>134</v>
      </c>
      <c r="E140" s="151" t="str">
        <f>Datos!E140</f>
        <v>d</v>
      </c>
      <c r="F140" s="149">
        <f>Datos!F140+$F$4</f>
        <v>307.83999999999997</v>
      </c>
      <c r="G140" s="150">
        <f>Datos!G140+$F$4</f>
        <v>308</v>
      </c>
    </row>
    <row r="141" spans="2:7" x14ac:dyDescent="0.3">
      <c r="B141" s="110">
        <f>Datos!B141</f>
        <v>43034</v>
      </c>
      <c r="C141" s="111">
        <f>Datos!C141</f>
        <v>0.50902777777777775</v>
      </c>
      <c r="D141" s="179">
        <f>Datos!D141</f>
        <v>135</v>
      </c>
      <c r="E141" s="151" t="str">
        <f>Datos!E141</f>
        <v>d</v>
      </c>
      <c r="F141" s="149">
        <f>Datos!F141+$F$4</f>
        <v>307.83999999999997</v>
      </c>
      <c r="G141" s="150">
        <f>Datos!G141+$F$4</f>
        <v>308</v>
      </c>
    </row>
    <row r="142" spans="2:7" x14ac:dyDescent="0.3">
      <c r="B142" s="110">
        <f>Datos!B142</f>
        <v>43034</v>
      </c>
      <c r="C142" s="111">
        <f>Datos!C142</f>
        <v>0.50972222222222219</v>
      </c>
      <c r="D142" s="179">
        <f>Datos!D142</f>
        <v>136</v>
      </c>
      <c r="E142" s="151" t="str">
        <f>Datos!E142</f>
        <v>d</v>
      </c>
      <c r="F142" s="149">
        <f>Datos!F142+$F$4</f>
        <v>307.83999999999997</v>
      </c>
      <c r="G142" s="150">
        <f>Datos!G142+$F$4</f>
        <v>308</v>
      </c>
    </row>
    <row r="143" spans="2:7" x14ac:dyDescent="0.3">
      <c r="B143" s="110">
        <f>Datos!B143</f>
        <v>43034</v>
      </c>
      <c r="C143" s="111">
        <f>Datos!C143</f>
        <v>0.51041666666666663</v>
      </c>
      <c r="D143" s="179">
        <f>Datos!D143</f>
        <v>137</v>
      </c>
      <c r="E143" s="151" t="str">
        <f>Datos!E143</f>
        <v>d</v>
      </c>
      <c r="F143" s="149">
        <f>Datos!F143+$F$4</f>
        <v>307.83999999999997</v>
      </c>
      <c r="G143" s="150">
        <f>Datos!G143+$F$4</f>
        <v>307.99</v>
      </c>
    </row>
    <row r="144" spans="2:7" x14ac:dyDescent="0.3">
      <c r="B144" s="110">
        <f>Datos!B144</f>
        <v>43034</v>
      </c>
      <c r="C144" s="111">
        <f>Datos!C144</f>
        <v>0.51111111111111118</v>
      </c>
      <c r="D144" s="179">
        <f>Datos!D144</f>
        <v>138</v>
      </c>
      <c r="E144" s="151" t="str">
        <f>Datos!E144</f>
        <v>d</v>
      </c>
      <c r="F144" s="149">
        <f>Datos!F144+$F$4</f>
        <v>307.83999999999997</v>
      </c>
      <c r="G144" s="150">
        <f>Datos!G144+$F$4</f>
        <v>308</v>
      </c>
    </row>
    <row r="145" spans="2:7" x14ac:dyDescent="0.3">
      <c r="B145" s="110">
        <f>Datos!B145</f>
        <v>43034</v>
      </c>
      <c r="C145" s="111">
        <f>Datos!C145</f>
        <v>0.51180555555555551</v>
      </c>
      <c r="D145" s="179">
        <f>Datos!D145</f>
        <v>139</v>
      </c>
      <c r="E145" s="151" t="str">
        <f>Datos!E145</f>
        <v>d</v>
      </c>
      <c r="F145" s="149">
        <f>Datos!F145+$F$4</f>
        <v>307.83999999999997</v>
      </c>
      <c r="G145" s="150">
        <f>Datos!G145+$F$4</f>
        <v>307.99</v>
      </c>
    </row>
    <row r="146" spans="2:7" x14ac:dyDescent="0.3">
      <c r="B146" s="110">
        <f>Datos!B146</f>
        <v>43034</v>
      </c>
      <c r="C146" s="111">
        <f>Datos!C146</f>
        <v>0.51250000000000007</v>
      </c>
      <c r="D146" s="179">
        <f>Datos!D146</f>
        <v>140</v>
      </c>
      <c r="E146" s="151" t="str">
        <f>Datos!E146</f>
        <v>d</v>
      </c>
      <c r="F146" s="149">
        <f>Datos!F146+$F$4</f>
        <v>307.83999999999997</v>
      </c>
      <c r="G146" s="150">
        <f>Datos!G146+$F$4</f>
        <v>307.99</v>
      </c>
    </row>
    <row r="147" spans="2:7" x14ac:dyDescent="0.3">
      <c r="B147" s="110">
        <f>Datos!B147</f>
        <v>43034</v>
      </c>
      <c r="C147" s="111">
        <f>Datos!C147</f>
        <v>0.5131944444444444</v>
      </c>
      <c r="D147" s="179">
        <f>Datos!D147</f>
        <v>141</v>
      </c>
      <c r="E147" s="151" t="str">
        <f>Datos!E147</f>
        <v>d</v>
      </c>
      <c r="F147" s="149">
        <f>Datos!F147+$F$4</f>
        <v>307.83999999999997</v>
      </c>
      <c r="G147" s="150">
        <f>Datos!G147+$F$4</f>
        <v>308</v>
      </c>
    </row>
    <row r="148" spans="2:7" x14ac:dyDescent="0.3">
      <c r="B148" s="110">
        <f>Datos!B148</f>
        <v>43034</v>
      </c>
      <c r="C148" s="111">
        <f>Datos!C148</f>
        <v>0.51388888888888895</v>
      </c>
      <c r="D148" s="179">
        <f>Datos!D148</f>
        <v>142</v>
      </c>
      <c r="E148" s="151" t="str">
        <f>Datos!E148</f>
        <v>d</v>
      </c>
      <c r="F148" s="149">
        <f>Datos!F148+$F$4</f>
        <v>307.83999999999997</v>
      </c>
      <c r="G148" s="150">
        <f>Datos!G148+$F$4</f>
        <v>308</v>
      </c>
    </row>
    <row r="149" spans="2:7" x14ac:dyDescent="0.3">
      <c r="B149" s="110">
        <f>Datos!B149</f>
        <v>43034</v>
      </c>
      <c r="C149" s="111">
        <f>Datos!C149</f>
        <v>0.51458333333333328</v>
      </c>
      <c r="D149" s="179">
        <f>Datos!D149</f>
        <v>143</v>
      </c>
      <c r="E149" s="151" t="str">
        <f>Datos!E149</f>
        <v>d</v>
      </c>
      <c r="F149" s="149">
        <f>Datos!F149+$F$4</f>
        <v>307.83999999999997</v>
      </c>
      <c r="G149" s="150">
        <f>Datos!G149+$F$4</f>
        <v>308</v>
      </c>
    </row>
    <row r="150" spans="2:7" x14ac:dyDescent="0.3">
      <c r="B150" s="110">
        <f>Datos!B150</f>
        <v>43034</v>
      </c>
      <c r="C150" s="111">
        <f>Datos!C150</f>
        <v>0.51527777777777783</v>
      </c>
      <c r="D150" s="179">
        <f>Datos!D150</f>
        <v>144</v>
      </c>
      <c r="E150" s="151" t="str">
        <f>Datos!E150</f>
        <v>d</v>
      </c>
      <c r="F150" s="149">
        <f>Datos!F150+$F$4</f>
        <v>307.83999999999997</v>
      </c>
      <c r="G150" s="150">
        <f>Datos!G150+$F$4</f>
        <v>308</v>
      </c>
    </row>
    <row r="151" spans="2:7" x14ac:dyDescent="0.3">
      <c r="B151" s="110">
        <f>Datos!B151</f>
        <v>43034</v>
      </c>
      <c r="C151" s="111">
        <f>Datos!C151</f>
        <v>0.51597222222222217</v>
      </c>
      <c r="D151" s="179">
        <f>Datos!D151</f>
        <v>145</v>
      </c>
      <c r="E151" s="151" t="str">
        <f>Datos!E151</f>
        <v>d</v>
      </c>
      <c r="F151" s="149">
        <f>Datos!F151+$F$4</f>
        <v>307.83999999999997</v>
      </c>
      <c r="G151" s="150">
        <f>Datos!G151+$F$4</f>
        <v>308</v>
      </c>
    </row>
    <row r="152" spans="2:7" x14ac:dyDescent="0.3">
      <c r="B152" s="110">
        <f>Datos!B152</f>
        <v>43034</v>
      </c>
      <c r="C152" s="111">
        <f>Datos!C152</f>
        <v>0.51666666666666672</v>
      </c>
      <c r="D152" s="179">
        <f>Datos!D152</f>
        <v>146</v>
      </c>
      <c r="E152" s="151" t="str">
        <f>Datos!E152</f>
        <v>d</v>
      </c>
      <c r="F152" s="149">
        <f>Datos!F152+$F$4</f>
        <v>307.83999999999997</v>
      </c>
      <c r="G152" s="150">
        <f>Datos!G152+$F$4</f>
        <v>308</v>
      </c>
    </row>
    <row r="153" spans="2:7" x14ac:dyDescent="0.3">
      <c r="B153" s="110">
        <f>Datos!B153</f>
        <v>43034</v>
      </c>
      <c r="C153" s="111">
        <f>Datos!C153</f>
        <v>0.51736111111111105</v>
      </c>
      <c r="D153" s="179">
        <f>Datos!D153</f>
        <v>147</v>
      </c>
      <c r="E153" s="151" t="str">
        <f>Datos!E153</f>
        <v>d</v>
      </c>
      <c r="F153" s="149">
        <f>Datos!F153+$F$4</f>
        <v>307.83999999999997</v>
      </c>
      <c r="G153" s="150">
        <f>Datos!G153+$F$4</f>
        <v>308</v>
      </c>
    </row>
    <row r="154" spans="2:7" x14ac:dyDescent="0.3">
      <c r="B154" s="110">
        <f>Datos!B154</f>
        <v>43034</v>
      </c>
      <c r="C154" s="111">
        <f>Datos!C154</f>
        <v>0.5180555555555556</v>
      </c>
      <c r="D154" s="179">
        <f>Datos!D154</f>
        <v>148</v>
      </c>
      <c r="E154" s="151" t="str">
        <f>Datos!E154</f>
        <v>d</v>
      </c>
      <c r="F154" s="149">
        <f>Datos!F154+$F$4</f>
        <v>307.83999999999997</v>
      </c>
      <c r="G154" s="150">
        <f>Datos!G154+$F$4</f>
        <v>308</v>
      </c>
    </row>
    <row r="155" spans="2:7" x14ac:dyDescent="0.3">
      <c r="B155" s="110">
        <f>Datos!B155</f>
        <v>43034</v>
      </c>
      <c r="C155" s="111">
        <f>Datos!C155</f>
        <v>0.51874999999999993</v>
      </c>
      <c r="D155" s="179">
        <f>Datos!D155</f>
        <v>149</v>
      </c>
      <c r="E155" s="151" t="str">
        <f>Datos!E155</f>
        <v>d</v>
      </c>
      <c r="F155" s="149">
        <f>Datos!F155+$F$4</f>
        <v>307.84999999999997</v>
      </c>
      <c r="G155" s="150">
        <f>Datos!G155+$F$4</f>
        <v>308</v>
      </c>
    </row>
    <row r="156" spans="2:7" x14ac:dyDescent="0.3">
      <c r="B156" s="110">
        <f>Datos!B156</f>
        <v>43034</v>
      </c>
      <c r="C156" s="111">
        <f>Datos!C156</f>
        <v>0.51944444444444449</v>
      </c>
      <c r="D156" s="179">
        <f>Datos!D156</f>
        <v>150</v>
      </c>
      <c r="E156" s="151" t="str">
        <f>Datos!E156</f>
        <v>d</v>
      </c>
      <c r="F156" s="149">
        <f>Datos!F156+$F$4</f>
        <v>307.83999999999997</v>
      </c>
      <c r="G156" s="150">
        <f>Datos!G156+$F$4</f>
        <v>308</v>
      </c>
    </row>
    <row r="157" spans="2:7" x14ac:dyDescent="0.3">
      <c r="B157" s="110">
        <f>Datos!B157</f>
        <v>43034</v>
      </c>
      <c r="C157" s="111">
        <f>Datos!C157</f>
        <v>0.52013888888888882</v>
      </c>
      <c r="D157" s="179">
        <f>Datos!D157</f>
        <v>151</v>
      </c>
      <c r="E157" s="151" t="str">
        <f>Datos!E157</f>
        <v>d</v>
      </c>
      <c r="F157" s="149">
        <f>Datos!F157+$F$4</f>
        <v>307.83999999999997</v>
      </c>
      <c r="G157" s="150">
        <f>Datos!G157+$F$4</f>
        <v>308.01</v>
      </c>
    </row>
    <row r="158" spans="2:7" x14ac:dyDescent="0.3">
      <c r="B158" s="110">
        <f>Datos!B158</f>
        <v>43034</v>
      </c>
      <c r="C158" s="111">
        <f>Datos!C158</f>
        <v>0.52083333333333337</v>
      </c>
      <c r="D158" s="179">
        <f>Datos!D158</f>
        <v>152</v>
      </c>
      <c r="E158" s="151" t="str">
        <f>Datos!E158</f>
        <v>d</v>
      </c>
      <c r="F158" s="149">
        <f>Datos!F158+$F$4</f>
        <v>307.84999999999997</v>
      </c>
      <c r="G158" s="150">
        <f>Datos!G158+$F$4</f>
        <v>308</v>
      </c>
    </row>
    <row r="159" spans="2:7" x14ac:dyDescent="0.3">
      <c r="B159" s="110">
        <f>Datos!B159</f>
        <v>43034</v>
      </c>
      <c r="C159" s="111">
        <f>Datos!C159</f>
        <v>0.52152777777777781</v>
      </c>
      <c r="D159" s="179">
        <f>Datos!D159</f>
        <v>153</v>
      </c>
      <c r="E159" s="151" t="str">
        <f>Datos!E159</f>
        <v>d</v>
      </c>
      <c r="F159" s="149">
        <f>Datos!F159+$F$4</f>
        <v>307.84999999999997</v>
      </c>
      <c r="G159" s="150">
        <f>Datos!G159+$F$4</f>
        <v>308</v>
      </c>
    </row>
    <row r="160" spans="2:7" x14ac:dyDescent="0.3">
      <c r="B160" s="110">
        <f>Datos!B160</f>
        <v>43034</v>
      </c>
      <c r="C160" s="111">
        <f>Datos!C160</f>
        <v>0.52222222222222225</v>
      </c>
      <c r="D160" s="179">
        <f>Datos!D160</f>
        <v>154</v>
      </c>
      <c r="E160" s="151" t="str">
        <f>Datos!E160</f>
        <v>d</v>
      </c>
      <c r="F160" s="149">
        <f>Datos!F160+$F$4</f>
        <v>307.83999999999997</v>
      </c>
      <c r="G160" s="150">
        <f>Datos!G160+$F$4</f>
        <v>308</v>
      </c>
    </row>
    <row r="161" spans="2:7" x14ac:dyDescent="0.3">
      <c r="B161" s="110">
        <f>Datos!B161</f>
        <v>43034</v>
      </c>
      <c r="C161" s="111">
        <f>Datos!C161</f>
        <v>0.5229166666666667</v>
      </c>
      <c r="D161" s="179">
        <f>Datos!D161</f>
        <v>155</v>
      </c>
      <c r="E161" s="151" t="str">
        <f>Datos!E161</f>
        <v>d</v>
      </c>
      <c r="F161" s="149">
        <f>Datos!F161+$F$4</f>
        <v>307.83999999999997</v>
      </c>
      <c r="G161" s="150">
        <f>Datos!G161+$F$4</f>
        <v>307.99</v>
      </c>
    </row>
    <row r="162" spans="2:7" x14ac:dyDescent="0.3">
      <c r="B162" s="110">
        <f>Datos!B162</f>
        <v>43034</v>
      </c>
      <c r="C162" s="111">
        <f>Datos!C162</f>
        <v>0.52361111111111114</v>
      </c>
      <c r="D162" s="179">
        <f>Datos!D162</f>
        <v>156</v>
      </c>
      <c r="E162" s="151" t="str">
        <f>Datos!E162</f>
        <v>d</v>
      </c>
      <c r="F162" s="149">
        <f>Datos!F162+$F$4</f>
        <v>307.84999999999997</v>
      </c>
      <c r="G162" s="150">
        <f>Datos!G162+$F$4</f>
        <v>308</v>
      </c>
    </row>
    <row r="163" spans="2:7" x14ac:dyDescent="0.3">
      <c r="B163" s="110">
        <f>Datos!B163</f>
        <v>43034</v>
      </c>
      <c r="C163" s="111">
        <f>Datos!C163</f>
        <v>0.52430555555555558</v>
      </c>
      <c r="D163" s="179">
        <f>Datos!D163</f>
        <v>157</v>
      </c>
      <c r="E163" s="151" t="str">
        <f>Datos!E163</f>
        <v>d</v>
      </c>
      <c r="F163" s="149">
        <f>Datos!F163+$F$4</f>
        <v>307.84999999999997</v>
      </c>
      <c r="G163" s="150">
        <f>Datos!G163+$F$4</f>
        <v>308</v>
      </c>
    </row>
    <row r="164" spans="2:7" x14ac:dyDescent="0.3">
      <c r="B164" s="110">
        <f>Datos!B164</f>
        <v>43034</v>
      </c>
      <c r="C164" s="111">
        <f>Datos!C164</f>
        <v>0.52500000000000002</v>
      </c>
      <c r="D164" s="179">
        <f>Datos!D164</f>
        <v>158</v>
      </c>
      <c r="E164" s="151" t="str">
        <f>Datos!E164</f>
        <v>d</v>
      </c>
      <c r="F164" s="149">
        <f>Datos!F164+$F$4</f>
        <v>307.84999999999997</v>
      </c>
      <c r="G164" s="150">
        <f>Datos!G164+$F$4</f>
        <v>307.99</v>
      </c>
    </row>
    <row r="165" spans="2:7" x14ac:dyDescent="0.3">
      <c r="B165" s="110">
        <f>Datos!B165</f>
        <v>43034</v>
      </c>
      <c r="C165" s="111">
        <f>Datos!C165</f>
        <v>0.52569444444444446</v>
      </c>
      <c r="D165" s="179">
        <f>Datos!D165</f>
        <v>159</v>
      </c>
      <c r="E165" s="151" t="str">
        <f>Datos!E165</f>
        <v>d</v>
      </c>
      <c r="F165" s="149">
        <f>Datos!F165+$F$4</f>
        <v>307.83999999999997</v>
      </c>
      <c r="G165" s="150">
        <f>Datos!G165+$F$4</f>
        <v>308</v>
      </c>
    </row>
    <row r="166" spans="2:7" x14ac:dyDescent="0.3">
      <c r="B166" s="110">
        <f>Datos!B166</f>
        <v>43034</v>
      </c>
      <c r="C166" s="111">
        <f>Datos!C166</f>
        <v>0.52638888888888891</v>
      </c>
      <c r="D166" s="179">
        <f>Datos!D166</f>
        <v>160</v>
      </c>
      <c r="E166" s="151" t="str">
        <f>Datos!E166</f>
        <v>d</v>
      </c>
      <c r="F166" s="149">
        <f>Datos!F166+$F$4</f>
        <v>307.83999999999997</v>
      </c>
      <c r="G166" s="150">
        <f>Datos!G166+$F$4</f>
        <v>308</v>
      </c>
    </row>
    <row r="167" spans="2:7" x14ac:dyDescent="0.3">
      <c r="B167" s="110">
        <f>Datos!B167</f>
        <v>43034</v>
      </c>
      <c r="C167" s="111">
        <f>Datos!C167</f>
        <v>0.52708333333333335</v>
      </c>
      <c r="D167" s="179">
        <f>Datos!D167</f>
        <v>161</v>
      </c>
      <c r="E167" s="151" t="str">
        <f>Datos!E167</f>
        <v>d</v>
      </c>
      <c r="F167" s="149">
        <f>Datos!F167+$F$4</f>
        <v>307.83999999999997</v>
      </c>
      <c r="G167" s="150">
        <f>Datos!G167+$F$4</f>
        <v>308</v>
      </c>
    </row>
    <row r="168" spans="2:7" x14ac:dyDescent="0.3">
      <c r="B168" s="110">
        <f>Datos!B168</f>
        <v>43034</v>
      </c>
      <c r="C168" s="111">
        <f>Datos!C168</f>
        <v>0.52777777777777779</v>
      </c>
      <c r="D168" s="179">
        <f>Datos!D168</f>
        <v>162</v>
      </c>
      <c r="E168" s="151" t="str">
        <f>Datos!E168</f>
        <v>d</v>
      </c>
      <c r="F168" s="149">
        <f>Datos!F168+$F$4</f>
        <v>307.83999999999997</v>
      </c>
      <c r="G168" s="150">
        <f>Datos!G168+$F$4</f>
        <v>307.99</v>
      </c>
    </row>
    <row r="169" spans="2:7" x14ac:dyDescent="0.3">
      <c r="B169" s="110">
        <f>Datos!B169</f>
        <v>43034</v>
      </c>
      <c r="C169" s="111">
        <f>Datos!C169</f>
        <v>0.52847222222222223</v>
      </c>
      <c r="D169" s="179">
        <f>Datos!D169</f>
        <v>163</v>
      </c>
      <c r="E169" s="151" t="str">
        <f>Datos!E169</f>
        <v>d</v>
      </c>
      <c r="F169" s="149">
        <f>Datos!F169+$F$4</f>
        <v>307.83999999999997</v>
      </c>
      <c r="G169" s="150">
        <f>Datos!G169+$F$4</f>
        <v>308</v>
      </c>
    </row>
    <row r="170" spans="2:7" x14ac:dyDescent="0.3">
      <c r="B170" s="110">
        <f>Datos!B170</f>
        <v>43034</v>
      </c>
      <c r="C170" s="111">
        <f>Datos!C170</f>
        <v>0.52916666666666667</v>
      </c>
      <c r="D170" s="179">
        <f>Datos!D170</f>
        <v>164</v>
      </c>
      <c r="E170" s="151" t="str">
        <f>Datos!E170</f>
        <v>d</v>
      </c>
      <c r="F170" s="149">
        <f>Datos!F170+$F$4</f>
        <v>307.83999999999997</v>
      </c>
      <c r="G170" s="150">
        <f>Datos!G170+$F$4</f>
        <v>308</v>
      </c>
    </row>
    <row r="171" spans="2:7" x14ac:dyDescent="0.3">
      <c r="B171" s="110">
        <f>Datos!B171</f>
        <v>43034</v>
      </c>
      <c r="C171" s="111">
        <f>Datos!C171</f>
        <v>0.52986111111111112</v>
      </c>
      <c r="D171" s="179">
        <f>Datos!D171</f>
        <v>165</v>
      </c>
      <c r="E171" s="151" t="str">
        <f>Datos!E171</f>
        <v>d</v>
      </c>
      <c r="F171" s="149">
        <f>Datos!F171+$F$4</f>
        <v>307.83999999999997</v>
      </c>
      <c r="G171" s="150">
        <f>Datos!G171+$F$4</f>
        <v>308</v>
      </c>
    </row>
    <row r="172" spans="2:7" x14ac:dyDescent="0.3">
      <c r="B172" s="110">
        <f>Datos!B172</f>
        <v>43034</v>
      </c>
      <c r="C172" s="111">
        <f>Datos!C172</f>
        <v>0.53055555555555556</v>
      </c>
      <c r="D172" s="179">
        <f>Datos!D172</f>
        <v>166</v>
      </c>
      <c r="E172" s="151" t="str">
        <f>Datos!E172</f>
        <v>d</v>
      </c>
      <c r="F172" s="149">
        <f>Datos!F172+$F$4</f>
        <v>307.83999999999997</v>
      </c>
      <c r="G172" s="150">
        <f>Datos!G172+$F$4</f>
        <v>307.99</v>
      </c>
    </row>
    <row r="173" spans="2:7" x14ac:dyDescent="0.3">
      <c r="B173" s="110">
        <f>Datos!B173</f>
        <v>43034</v>
      </c>
      <c r="C173" s="111">
        <f>Datos!C173</f>
        <v>0.53125</v>
      </c>
      <c r="D173" s="179">
        <f>Datos!D173</f>
        <v>167</v>
      </c>
      <c r="E173" s="151" t="str">
        <f>Datos!E173</f>
        <v>d</v>
      </c>
      <c r="F173" s="149">
        <f>Datos!F173+$F$4</f>
        <v>307.83999999999997</v>
      </c>
      <c r="G173" s="150">
        <f>Datos!G173+$F$4</f>
        <v>308</v>
      </c>
    </row>
    <row r="174" spans="2:7" x14ac:dyDescent="0.3">
      <c r="B174" s="110">
        <f>Datos!B174</f>
        <v>43034</v>
      </c>
      <c r="C174" s="111">
        <f>Datos!C174</f>
        <v>0.53194444444444444</v>
      </c>
      <c r="D174" s="179">
        <f>Datos!D174</f>
        <v>168</v>
      </c>
      <c r="E174" s="151" t="str">
        <f>Datos!E174</f>
        <v>d</v>
      </c>
      <c r="F174" s="149">
        <f>Datos!F174+$F$4</f>
        <v>307.84999999999997</v>
      </c>
      <c r="G174" s="150">
        <f>Datos!G174+$F$4</f>
        <v>308</v>
      </c>
    </row>
    <row r="175" spans="2:7" x14ac:dyDescent="0.3">
      <c r="B175" s="110">
        <f>Datos!B175</f>
        <v>43034</v>
      </c>
      <c r="C175" s="111">
        <f>Datos!C175</f>
        <v>0.53263888888888888</v>
      </c>
      <c r="D175" s="179">
        <f>Datos!D175</f>
        <v>169</v>
      </c>
      <c r="E175" s="151" t="str">
        <f>Datos!E175</f>
        <v>d</v>
      </c>
      <c r="F175" s="149">
        <f>Datos!F175+$F$4</f>
        <v>307.83999999999997</v>
      </c>
      <c r="G175" s="150">
        <f>Datos!G175+$F$4</f>
        <v>307.99</v>
      </c>
    </row>
    <row r="176" spans="2:7" x14ac:dyDescent="0.3">
      <c r="B176" s="110">
        <f>Datos!B176</f>
        <v>43034</v>
      </c>
      <c r="C176" s="111">
        <f>Datos!C176</f>
        <v>0.53333333333333333</v>
      </c>
      <c r="D176" s="179">
        <f>Datos!D176</f>
        <v>170</v>
      </c>
      <c r="E176" s="151" t="str">
        <f>Datos!E176</f>
        <v>d</v>
      </c>
      <c r="F176" s="149">
        <f>Datos!F176+$F$4</f>
        <v>307.83999999999997</v>
      </c>
      <c r="G176" s="150">
        <f>Datos!G176+$F$4</f>
        <v>307.99</v>
      </c>
    </row>
    <row r="177" spans="2:7" x14ac:dyDescent="0.3">
      <c r="B177" s="110">
        <f>Datos!B177</f>
        <v>43034</v>
      </c>
      <c r="C177" s="111">
        <f>Datos!C177</f>
        <v>0.53402777777777777</v>
      </c>
      <c r="D177" s="179">
        <f>Datos!D177</f>
        <v>171</v>
      </c>
      <c r="E177" s="151" t="str">
        <f>Datos!E177</f>
        <v>d</v>
      </c>
      <c r="F177" s="149">
        <f>Datos!F177+$F$4</f>
        <v>307.83999999999997</v>
      </c>
      <c r="G177" s="150">
        <f>Datos!G177+$F$4</f>
        <v>308</v>
      </c>
    </row>
    <row r="178" spans="2:7" x14ac:dyDescent="0.3">
      <c r="B178" s="110">
        <f>Datos!B178</f>
        <v>43034</v>
      </c>
      <c r="C178" s="111">
        <f>Datos!C178</f>
        <v>0.53472222222222221</v>
      </c>
      <c r="D178" s="179">
        <f>Datos!D178</f>
        <v>172</v>
      </c>
      <c r="E178" s="151" t="str">
        <f>Datos!E178</f>
        <v>d</v>
      </c>
      <c r="F178" s="149">
        <f>Datos!F178+$F$4</f>
        <v>307.83999999999997</v>
      </c>
      <c r="G178" s="150">
        <f>Datos!G178+$F$4</f>
        <v>308</v>
      </c>
    </row>
    <row r="179" spans="2:7" x14ac:dyDescent="0.3">
      <c r="B179" s="110">
        <f>Datos!B179</f>
        <v>43034</v>
      </c>
      <c r="C179" s="111">
        <f>Datos!C179</f>
        <v>0.53541666666666665</v>
      </c>
      <c r="D179" s="179">
        <f>Datos!D179</f>
        <v>173</v>
      </c>
      <c r="E179" s="151" t="str">
        <f>Datos!E179</f>
        <v>d</v>
      </c>
      <c r="F179" s="149">
        <f>Datos!F179+$F$4</f>
        <v>307.84999999999997</v>
      </c>
      <c r="G179" s="150">
        <f>Datos!G179+$F$4</f>
        <v>308</v>
      </c>
    </row>
    <row r="180" spans="2:7" x14ac:dyDescent="0.3">
      <c r="B180" s="110">
        <f>Datos!B180</f>
        <v>43034</v>
      </c>
      <c r="C180" s="111">
        <f>Datos!C180</f>
        <v>0.53611111111111109</v>
      </c>
      <c r="D180" s="179">
        <f>Datos!D180</f>
        <v>174</v>
      </c>
      <c r="E180" s="151" t="str">
        <f>Datos!E180</f>
        <v>d</v>
      </c>
      <c r="F180" s="149">
        <f>Datos!F180+$F$4</f>
        <v>307.83999999999997</v>
      </c>
      <c r="G180" s="150">
        <f>Datos!G180+$F$4</f>
        <v>308</v>
      </c>
    </row>
    <row r="181" spans="2:7" x14ac:dyDescent="0.3">
      <c r="B181" s="110">
        <f>Datos!B181</f>
        <v>43034</v>
      </c>
      <c r="C181" s="111">
        <f>Datos!C181</f>
        <v>0.53680555555555554</v>
      </c>
      <c r="D181" s="179">
        <f>Datos!D181</f>
        <v>175</v>
      </c>
      <c r="E181" s="151" t="str">
        <f>Datos!E181</f>
        <v>d</v>
      </c>
      <c r="F181" s="149">
        <f>Datos!F181+$F$4</f>
        <v>307.83999999999997</v>
      </c>
      <c r="G181" s="150">
        <f>Datos!G181+$F$4</f>
        <v>308</v>
      </c>
    </row>
    <row r="182" spans="2:7" x14ac:dyDescent="0.3">
      <c r="B182" s="110">
        <f>Datos!B182</f>
        <v>43034</v>
      </c>
      <c r="C182" s="111">
        <f>Datos!C182</f>
        <v>0.53749999999999998</v>
      </c>
      <c r="D182" s="179">
        <f>Datos!D182</f>
        <v>176</v>
      </c>
      <c r="E182" s="151" t="str">
        <f>Datos!E182</f>
        <v>d</v>
      </c>
      <c r="F182" s="149">
        <f>Datos!F182+$F$4</f>
        <v>307.83999999999997</v>
      </c>
      <c r="G182" s="150">
        <f>Datos!G182+$F$4</f>
        <v>307.99</v>
      </c>
    </row>
    <row r="183" spans="2:7" x14ac:dyDescent="0.3">
      <c r="B183" s="110">
        <f>Datos!B183</f>
        <v>43034</v>
      </c>
      <c r="C183" s="111">
        <f>Datos!C183</f>
        <v>0.53819444444444442</v>
      </c>
      <c r="D183" s="179">
        <f>Datos!D183</f>
        <v>177</v>
      </c>
      <c r="E183" s="151" t="str">
        <f>Datos!E183</f>
        <v>d</v>
      </c>
      <c r="F183" s="149">
        <f>Datos!F183+$F$4</f>
        <v>307.83999999999997</v>
      </c>
      <c r="G183" s="150">
        <f>Datos!G183+$F$4</f>
        <v>307.99</v>
      </c>
    </row>
    <row r="184" spans="2:7" x14ac:dyDescent="0.3">
      <c r="B184" s="110">
        <f>Datos!B184</f>
        <v>43034</v>
      </c>
      <c r="C184" s="111">
        <f>Datos!C184</f>
        <v>0.53888888888888886</v>
      </c>
      <c r="D184" s="179">
        <f>Datos!D184</f>
        <v>178</v>
      </c>
      <c r="E184" s="151" t="str">
        <f>Datos!E184</f>
        <v>d</v>
      </c>
      <c r="F184" s="149">
        <f>Datos!F184+$F$4</f>
        <v>307.83999999999997</v>
      </c>
      <c r="G184" s="150">
        <f>Datos!G184+$F$4</f>
        <v>307.99</v>
      </c>
    </row>
    <row r="185" spans="2:7" x14ac:dyDescent="0.3">
      <c r="B185" s="110">
        <f>Datos!B185</f>
        <v>43034</v>
      </c>
      <c r="C185" s="111">
        <f>Datos!C185</f>
        <v>0.5395833333333333</v>
      </c>
      <c r="D185" s="179">
        <f>Datos!D185</f>
        <v>179</v>
      </c>
      <c r="E185" s="151" t="str">
        <f>Datos!E185</f>
        <v>d</v>
      </c>
      <c r="F185" s="149">
        <f>Datos!F185+$F$4</f>
        <v>307.84999999999997</v>
      </c>
      <c r="G185" s="150">
        <f>Datos!G185+$F$4</f>
        <v>308</v>
      </c>
    </row>
    <row r="186" spans="2:7" x14ac:dyDescent="0.3">
      <c r="B186" s="110">
        <f>Datos!B186</f>
        <v>43034</v>
      </c>
      <c r="C186" s="111">
        <f>Datos!C186</f>
        <v>0.54027777777777775</v>
      </c>
      <c r="D186" s="179">
        <f>Datos!D186</f>
        <v>180</v>
      </c>
      <c r="E186" s="151" t="str">
        <f>Datos!E186</f>
        <v>d</v>
      </c>
      <c r="F186" s="149">
        <f>Datos!F186+$F$4</f>
        <v>307.83999999999997</v>
      </c>
      <c r="G186" s="150">
        <f>Datos!G186+$F$4</f>
        <v>308</v>
      </c>
    </row>
    <row r="187" spans="2:7" x14ac:dyDescent="0.3">
      <c r="B187" s="110">
        <f>Datos!B187</f>
        <v>43034</v>
      </c>
      <c r="C187" s="111">
        <f>Datos!C187</f>
        <v>0.54097222222222219</v>
      </c>
      <c r="D187" s="179">
        <f>Datos!D187</f>
        <v>181</v>
      </c>
      <c r="E187" s="151" t="str">
        <f>Datos!E187</f>
        <v>d</v>
      </c>
      <c r="F187" s="149">
        <f>Datos!F187+$F$4</f>
        <v>307.83</v>
      </c>
      <c r="G187" s="150">
        <f>Datos!G187+$F$4</f>
        <v>307.99</v>
      </c>
    </row>
    <row r="188" spans="2:7" x14ac:dyDescent="0.3">
      <c r="B188" s="110">
        <f>Datos!B188</f>
        <v>43034</v>
      </c>
      <c r="C188" s="111">
        <f>Datos!C188</f>
        <v>0.54166666666666663</v>
      </c>
      <c r="D188" s="179">
        <f>Datos!D188</f>
        <v>182</v>
      </c>
      <c r="E188" s="151" t="str">
        <f>Datos!E188</f>
        <v>d</v>
      </c>
      <c r="F188" s="149">
        <f>Datos!F188+$F$4</f>
        <v>307.83999999999997</v>
      </c>
      <c r="G188" s="150">
        <f>Datos!G188+$F$4</f>
        <v>307.99</v>
      </c>
    </row>
    <row r="189" spans="2:7" x14ac:dyDescent="0.3">
      <c r="B189" s="110">
        <f>Datos!B189</f>
        <v>43034</v>
      </c>
      <c r="C189" s="111">
        <f>Datos!C189</f>
        <v>0.54236111111111118</v>
      </c>
      <c r="D189" s="179">
        <f>Datos!D189</f>
        <v>183</v>
      </c>
      <c r="E189" s="151" t="str">
        <f>Datos!E189</f>
        <v>d</v>
      </c>
      <c r="F189" s="149">
        <f>Datos!F189+$F$4</f>
        <v>307.83999999999997</v>
      </c>
      <c r="G189" s="150">
        <f>Datos!G189+$F$4</f>
        <v>308</v>
      </c>
    </row>
    <row r="190" spans="2:7" x14ac:dyDescent="0.3">
      <c r="B190" s="110">
        <f>Datos!B190</f>
        <v>43034</v>
      </c>
      <c r="C190" s="111">
        <f>Datos!C190</f>
        <v>0.54305555555555551</v>
      </c>
      <c r="D190" s="179">
        <f>Datos!D190</f>
        <v>184</v>
      </c>
      <c r="E190" s="151" t="str">
        <f>Datos!E190</f>
        <v>d</v>
      </c>
      <c r="F190" s="149">
        <f>Datos!F190+$F$4</f>
        <v>307.83999999999997</v>
      </c>
      <c r="G190" s="150">
        <f>Datos!G190+$F$4</f>
        <v>308</v>
      </c>
    </row>
    <row r="191" spans="2:7" x14ac:dyDescent="0.3">
      <c r="B191" s="110">
        <f>Datos!B191</f>
        <v>43034</v>
      </c>
      <c r="C191" s="111">
        <f>Datos!C191</f>
        <v>0.54375000000000007</v>
      </c>
      <c r="D191" s="179">
        <f>Datos!D191</f>
        <v>185</v>
      </c>
      <c r="E191" s="151" t="str">
        <f>Datos!E191</f>
        <v>d</v>
      </c>
      <c r="F191" s="149">
        <f>Datos!F191+$F$4</f>
        <v>307.83999999999997</v>
      </c>
      <c r="G191" s="150">
        <f>Datos!G191+$F$4</f>
        <v>307.99</v>
      </c>
    </row>
    <row r="192" spans="2:7" x14ac:dyDescent="0.3">
      <c r="B192" s="110">
        <f>Datos!B192</f>
        <v>43034</v>
      </c>
      <c r="C192" s="111">
        <f>Datos!C192</f>
        <v>0.5444444444444444</v>
      </c>
      <c r="D192" s="179">
        <f>Datos!D192</f>
        <v>186</v>
      </c>
      <c r="E192" s="151" t="str">
        <f>Datos!E192</f>
        <v>d</v>
      </c>
      <c r="F192" s="149">
        <f>Datos!F192+$F$4</f>
        <v>307.84999999999997</v>
      </c>
      <c r="G192" s="150">
        <f>Datos!G192+$F$4</f>
        <v>308</v>
      </c>
    </row>
    <row r="193" spans="2:7" x14ac:dyDescent="0.3">
      <c r="B193" s="110">
        <f>Datos!B193</f>
        <v>43034</v>
      </c>
      <c r="C193" s="111">
        <f>Datos!C193</f>
        <v>0.54513888888888895</v>
      </c>
      <c r="D193" s="179">
        <f>Datos!D193</f>
        <v>187</v>
      </c>
      <c r="E193" s="151" t="str">
        <f>Datos!E193</f>
        <v>d</v>
      </c>
      <c r="F193" s="149">
        <f>Datos!F193+$F$4</f>
        <v>307.83999999999997</v>
      </c>
      <c r="G193" s="150">
        <f>Datos!G193+$F$4</f>
        <v>308</v>
      </c>
    </row>
    <row r="194" spans="2:7" x14ac:dyDescent="0.3">
      <c r="B194" s="110">
        <f>Datos!B194</f>
        <v>43034</v>
      </c>
      <c r="C194" s="111">
        <f>Datos!C194</f>
        <v>0.54583333333333328</v>
      </c>
      <c r="D194" s="179">
        <f>Datos!D194</f>
        <v>188</v>
      </c>
      <c r="E194" s="151" t="str">
        <f>Datos!E194</f>
        <v>d</v>
      </c>
      <c r="F194" s="149">
        <f>Datos!F194+$F$4</f>
        <v>307.83999999999997</v>
      </c>
      <c r="G194" s="150">
        <f>Datos!G194+$F$4</f>
        <v>308</v>
      </c>
    </row>
    <row r="195" spans="2:7" x14ac:dyDescent="0.3">
      <c r="B195" s="110">
        <f>Datos!B195</f>
        <v>43034</v>
      </c>
      <c r="C195" s="111">
        <f>Datos!C195</f>
        <v>0.54652777777777783</v>
      </c>
      <c r="D195" s="179">
        <f>Datos!D195</f>
        <v>189</v>
      </c>
      <c r="E195" s="151" t="str">
        <f>Datos!E195</f>
        <v>d</v>
      </c>
      <c r="F195" s="149">
        <f>Datos!F195+$F$4</f>
        <v>307.83999999999997</v>
      </c>
      <c r="G195" s="150">
        <f>Datos!G195+$F$4</f>
        <v>308</v>
      </c>
    </row>
    <row r="196" spans="2:7" x14ac:dyDescent="0.3">
      <c r="B196" s="110">
        <f>Datos!B196</f>
        <v>43034</v>
      </c>
      <c r="C196" s="111">
        <f>Datos!C196</f>
        <v>0.54722222222222217</v>
      </c>
      <c r="D196" s="179">
        <f>Datos!D196</f>
        <v>190</v>
      </c>
      <c r="E196" s="151" t="str">
        <f>Datos!E196</f>
        <v>d</v>
      </c>
      <c r="F196" s="149">
        <f>Datos!F196+$F$4</f>
        <v>307.83999999999997</v>
      </c>
      <c r="G196" s="150">
        <f>Datos!G196+$F$4</f>
        <v>308</v>
      </c>
    </row>
    <row r="197" spans="2:7" x14ac:dyDescent="0.3">
      <c r="B197" s="110">
        <f>Datos!B197</f>
        <v>43034</v>
      </c>
      <c r="C197" s="111">
        <f>Datos!C197</f>
        <v>0.54791666666666672</v>
      </c>
      <c r="D197" s="179">
        <f>Datos!D197</f>
        <v>191</v>
      </c>
      <c r="E197" s="151" t="str">
        <f>Datos!E197</f>
        <v>d</v>
      </c>
      <c r="F197" s="149">
        <f>Datos!F197+$F$4</f>
        <v>307.83999999999997</v>
      </c>
      <c r="G197" s="150">
        <f>Datos!G197+$F$4</f>
        <v>308</v>
      </c>
    </row>
    <row r="198" spans="2:7" x14ac:dyDescent="0.3">
      <c r="B198" s="110">
        <f>Datos!B198</f>
        <v>43034</v>
      </c>
      <c r="C198" s="111">
        <f>Datos!C198</f>
        <v>0.54861111111111105</v>
      </c>
      <c r="D198" s="179">
        <f>Datos!D198</f>
        <v>192</v>
      </c>
      <c r="E198" s="151" t="str">
        <f>Datos!E198</f>
        <v>d</v>
      </c>
      <c r="F198" s="149">
        <f>Datos!F198+$F$4</f>
        <v>307.83999999999997</v>
      </c>
      <c r="G198" s="150">
        <f>Datos!G198+$F$4</f>
        <v>308</v>
      </c>
    </row>
    <row r="199" spans="2:7" x14ac:dyDescent="0.3">
      <c r="B199" s="110">
        <f>Datos!B199</f>
        <v>43034</v>
      </c>
      <c r="C199" s="111">
        <f>Datos!C199</f>
        <v>0.5493055555555556</v>
      </c>
      <c r="D199" s="179">
        <f>Datos!D199</f>
        <v>193</v>
      </c>
      <c r="E199" s="151" t="str">
        <f>Datos!E199</f>
        <v>d</v>
      </c>
      <c r="F199" s="149">
        <f>Datos!F199+$F$4</f>
        <v>307.83999999999997</v>
      </c>
      <c r="G199" s="150">
        <f>Datos!G199+$F$4</f>
        <v>308</v>
      </c>
    </row>
    <row r="200" spans="2:7" x14ac:dyDescent="0.3">
      <c r="B200" s="110">
        <f>Datos!B200</f>
        <v>43034</v>
      </c>
      <c r="C200" s="111">
        <f>Datos!C200</f>
        <v>0.54999999999999993</v>
      </c>
      <c r="D200" s="179">
        <f>Datos!D200</f>
        <v>194</v>
      </c>
      <c r="E200" s="151" t="str">
        <f>Datos!E200</f>
        <v>d</v>
      </c>
      <c r="F200" s="149">
        <f>Datos!F200+$F$4</f>
        <v>307.83999999999997</v>
      </c>
      <c r="G200" s="150">
        <f>Datos!G200+$F$4</f>
        <v>307.99</v>
      </c>
    </row>
    <row r="201" spans="2:7" x14ac:dyDescent="0.3">
      <c r="B201" s="110">
        <f>Datos!B201</f>
        <v>43034</v>
      </c>
      <c r="C201" s="111">
        <f>Datos!C201</f>
        <v>0.55069444444444449</v>
      </c>
      <c r="D201" s="179">
        <f>Datos!D201</f>
        <v>195</v>
      </c>
      <c r="E201" s="151" t="str">
        <f>Datos!E201</f>
        <v>d</v>
      </c>
      <c r="F201" s="149">
        <f>Datos!F201+$F$4</f>
        <v>307.83999999999997</v>
      </c>
      <c r="G201" s="150">
        <f>Datos!G201+$F$4</f>
        <v>308</v>
      </c>
    </row>
    <row r="202" spans="2:7" x14ac:dyDescent="0.3">
      <c r="B202" s="110">
        <f>Datos!B202</f>
        <v>43034</v>
      </c>
      <c r="C202" s="111">
        <f>Datos!C202</f>
        <v>0.55138888888888882</v>
      </c>
      <c r="D202" s="179">
        <f>Datos!D202</f>
        <v>196</v>
      </c>
      <c r="E202" s="151" t="str">
        <f>Datos!E202</f>
        <v>d</v>
      </c>
      <c r="F202" s="149">
        <f>Datos!F202+$F$4</f>
        <v>307.83999999999997</v>
      </c>
      <c r="G202" s="150">
        <f>Datos!G202+$F$4</f>
        <v>308</v>
      </c>
    </row>
    <row r="203" spans="2:7" x14ac:dyDescent="0.3">
      <c r="B203" s="110">
        <f>Datos!B203</f>
        <v>43034</v>
      </c>
      <c r="C203" s="111">
        <f>Datos!C203</f>
        <v>0.55208333333333337</v>
      </c>
      <c r="D203" s="179">
        <f>Datos!D203</f>
        <v>197</v>
      </c>
      <c r="E203" s="151" t="str">
        <f>Datos!E203</f>
        <v>d</v>
      </c>
      <c r="F203" s="149">
        <f>Datos!F203+$F$4</f>
        <v>307.83999999999997</v>
      </c>
      <c r="G203" s="150">
        <f>Datos!G203+$F$4</f>
        <v>307.99</v>
      </c>
    </row>
    <row r="204" spans="2:7" x14ac:dyDescent="0.3">
      <c r="B204" s="110">
        <f>Datos!B204</f>
        <v>43034</v>
      </c>
      <c r="C204" s="111">
        <f>Datos!C204</f>
        <v>0.55277777777777781</v>
      </c>
      <c r="D204" s="179">
        <f>Datos!D204</f>
        <v>198</v>
      </c>
      <c r="E204" s="151" t="str">
        <f>Datos!E204</f>
        <v>d</v>
      </c>
      <c r="F204" s="149">
        <f>Datos!F204+$F$4</f>
        <v>307.84999999999997</v>
      </c>
      <c r="G204" s="150">
        <f>Datos!G204+$F$4</f>
        <v>308</v>
      </c>
    </row>
    <row r="205" spans="2:7" x14ac:dyDescent="0.3">
      <c r="B205" s="110">
        <f>Datos!B205</f>
        <v>43034</v>
      </c>
      <c r="C205" s="111">
        <f>Datos!C205</f>
        <v>0.55347222222222225</v>
      </c>
      <c r="D205" s="179">
        <f>Datos!D205</f>
        <v>199</v>
      </c>
      <c r="E205" s="151" t="str">
        <f>Datos!E205</f>
        <v>d</v>
      </c>
      <c r="F205" s="149">
        <f>Datos!F205+$F$4</f>
        <v>307.84999999999997</v>
      </c>
      <c r="G205" s="150">
        <f>Datos!G205+$F$4</f>
        <v>308</v>
      </c>
    </row>
    <row r="206" spans="2:7" x14ac:dyDescent="0.3">
      <c r="B206" s="110">
        <f>Datos!B206</f>
        <v>43034</v>
      </c>
      <c r="C206" s="111">
        <f>Datos!C206</f>
        <v>0.5541666666666667</v>
      </c>
      <c r="D206" s="179">
        <f>Datos!D206</f>
        <v>200</v>
      </c>
      <c r="E206" s="151" t="str">
        <f>Datos!E206</f>
        <v>d</v>
      </c>
      <c r="F206" s="149">
        <f>Datos!F206+$F$4</f>
        <v>307.83999999999997</v>
      </c>
      <c r="G206" s="150">
        <f>Datos!G206+$F$4</f>
        <v>308</v>
      </c>
    </row>
    <row r="207" spans="2:7" x14ac:dyDescent="0.3">
      <c r="B207" s="110">
        <f>Datos!B207</f>
        <v>43034</v>
      </c>
      <c r="C207" s="111">
        <f>Datos!C207</f>
        <v>0.55486111111111114</v>
      </c>
      <c r="D207" s="179">
        <f>Datos!D207</f>
        <v>201</v>
      </c>
      <c r="E207" s="151" t="str">
        <f>Datos!E207</f>
        <v>d</v>
      </c>
      <c r="F207" s="149">
        <f>Datos!F207+$F$4</f>
        <v>307.83</v>
      </c>
      <c r="G207" s="150">
        <f>Datos!G207+$F$4</f>
        <v>307.99</v>
      </c>
    </row>
    <row r="208" spans="2:7" x14ac:dyDescent="0.3">
      <c r="B208" s="110">
        <f>Datos!B208</f>
        <v>43034</v>
      </c>
      <c r="C208" s="111">
        <f>Datos!C208</f>
        <v>0.55555555555555558</v>
      </c>
      <c r="D208" s="179">
        <f>Datos!D208</f>
        <v>202</v>
      </c>
      <c r="E208" s="151" t="str">
        <f>Datos!E208</f>
        <v>d</v>
      </c>
      <c r="F208" s="149">
        <f>Datos!F208+$F$4</f>
        <v>307.83999999999997</v>
      </c>
      <c r="G208" s="150">
        <f>Datos!G208+$F$4</f>
        <v>307.99</v>
      </c>
    </row>
    <row r="209" spans="2:7" x14ac:dyDescent="0.3">
      <c r="B209" s="110">
        <f>Datos!B209</f>
        <v>43034</v>
      </c>
      <c r="C209" s="111">
        <f>Datos!C209</f>
        <v>0.55625000000000002</v>
      </c>
      <c r="D209" s="179">
        <f>Datos!D209</f>
        <v>203</v>
      </c>
      <c r="E209" s="151" t="str">
        <f>Datos!E209</f>
        <v>d</v>
      </c>
      <c r="F209" s="149">
        <f>Datos!F209+$F$4</f>
        <v>307.83999999999997</v>
      </c>
      <c r="G209" s="150">
        <f>Datos!G209+$F$4</f>
        <v>307.99</v>
      </c>
    </row>
    <row r="210" spans="2:7" x14ac:dyDescent="0.3">
      <c r="B210" s="110">
        <f>Datos!B210</f>
        <v>43034</v>
      </c>
      <c r="C210" s="111">
        <f>Datos!C210</f>
        <v>0.55694444444444446</v>
      </c>
      <c r="D210" s="179">
        <f>Datos!D210</f>
        <v>204</v>
      </c>
      <c r="E210" s="151" t="str">
        <f>Datos!E210</f>
        <v>d</v>
      </c>
      <c r="F210" s="149">
        <f>Datos!F210+$F$4</f>
        <v>307.83999999999997</v>
      </c>
      <c r="G210" s="150">
        <f>Datos!G210+$F$4</f>
        <v>307.99</v>
      </c>
    </row>
    <row r="211" spans="2:7" x14ac:dyDescent="0.3">
      <c r="B211" s="110">
        <f>Datos!B211</f>
        <v>43034</v>
      </c>
      <c r="C211" s="111">
        <f>Datos!C211</f>
        <v>0.55763888888888891</v>
      </c>
      <c r="D211" s="179">
        <f>Datos!D211</f>
        <v>205</v>
      </c>
      <c r="E211" s="151" t="str">
        <f>Datos!E211</f>
        <v>d</v>
      </c>
      <c r="F211" s="149">
        <f>Datos!F211+$F$4</f>
        <v>307.83999999999997</v>
      </c>
      <c r="G211" s="150">
        <f>Datos!G211+$F$4</f>
        <v>307.99</v>
      </c>
    </row>
    <row r="212" spans="2:7" x14ac:dyDescent="0.3">
      <c r="B212" s="110">
        <f>Datos!B212</f>
        <v>43034</v>
      </c>
      <c r="C212" s="111">
        <f>Datos!C212</f>
        <v>0.55833333333333335</v>
      </c>
      <c r="D212" s="179">
        <f>Datos!D212</f>
        <v>206</v>
      </c>
      <c r="E212" s="151" t="str">
        <f>Datos!E212</f>
        <v>d</v>
      </c>
      <c r="F212" s="149">
        <f>Datos!F212+$F$4</f>
        <v>307.83999999999997</v>
      </c>
      <c r="G212" s="150">
        <f>Datos!G212+$F$4</f>
        <v>308</v>
      </c>
    </row>
    <row r="213" spans="2:7" x14ac:dyDescent="0.3">
      <c r="B213" s="110">
        <f>Datos!B213</f>
        <v>43034</v>
      </c>
      <c r="C213" s="111">
        <f>Datos!C213</f>
        <v>0.55902777777777779</v>
      </c>
      <c r="D213" s="179">
        <f>Datos!D213</f>
        <v>207</v>
      </c>
      <c r="E213" s="151" t="str">
        <f>Datos!E213</f>
        <v>d</v>
      </c>
      <c r="F213" s="149">
        <f>Datos!F213+$F$4</f>
        <v>307.83999999999997</v>
      </c>
      <c r="G213" s="150">
        <f>Datos!G213+$F$4</f>
        <v>308</v>
      </c>
    </row>
    <row r="214" spans="2:7" x14ac:dyDescent="0.3">
      <c r="B214" s="110">
        <f>Datos!B214</f>
        <v>43034</v>
      </c>
      <c r="C214" s="111">
        <f>Datos!C214</f>
        <v>0.55972222222222223</v>
      </c>
      <c r="D214" s="179">
        <f>Datos!D214</f>
        <v>208</v>
      </c>
      <c r="E214" s="151" t="str">
        <f>Datos!E214</f>
        <v>d</v>
      </c>
      <c r="F214" s="149">
        <f>Datos!F214+$F$4</f>
        <v>307.83999999999997</v>
      </c>
      <c r="G214" s="150">
        <f>Datos!G214+$F$4</f>
        <v>307.99</v>
      </c>
    </row>
    <row r="215" spans="2:7" x14ac:dyDescent="0.3">
      <c r="B215" s="110">
        <f>Datos!B215</f>
        <v>43034</v>
      </c>
      <c r="C215" s="111">
        <f>Datos!C215</f>
        <v>0.56041666666666667</v>
      </c>
      <c r="D215" s="179">
        <f>Datos!D215</f>
        <v>209</v>
      </c>
      <c r="E215" s="151" t="str">
        <f>Datos!E215</f>
        <v>d</v>
      </c>
      <c r="F215" s="149">
        <f>Datos!F215+$F$4</f>
        <v>307.83999999999997</v>
      </c>
      <c r="G215" s="150">
        <f>Datos!G215+$F$4</f>
        <v>307.99</v>
      </c>
    </row>
    <row r="216" spans="2:7" x14ac:dyDescent="0.3">
      <c r="B216" s="110">
        <f>Datos!B216</f>
        <v>43034</v>
      </c>
      <c r="C216" s="111">
        <f>Datos!C216</f>
        <v>0.56111111111111112</v>
      </c>
      <c r="D216" s="179">
        <f>Datos!D216</f>
        <v>210</v>
      </c>
      <c r="E216" s="151" t="str">
        <f>Datos!E216</f>
        <v>d</v>
      </c>
      <c r="F216" s="149">
        <f>Datos!F216+$F$4</f>
        <v>307.83999999999997</v>
      </c>
      <c r="G216" s="150">
        <f>Datos!G216+$F$4</f>
        <v>307.99</v>
      </c>
    </row>
    <row r="217" spans="2:7" x14ac:dyDescent="0.3">
      <c r="B217" s="110">
        <f>Datos!B217</f>
        <v>43034</v>
      </c>
      <c r="C217" s="111">
        <f>Datos!C217</f>
        <v>0.56180555555555556</v>
      </c>
      <c r="D217" s="179">
        <f>Datos!D217</f>
        <v>211</v>
      </c>
      <c r="E217" s="151" t="str">
        <f>Datos!E217</f>
        <v>d</v>
      </c>
      <c r="F217" s="149">
        <f>Datos!F217+$F$4</f>
        <v>307.83999999999997</v>
      </c>
      <c r="G217" s="150">
        <f>Datos!G217+$F$4</f>
        <v>307.99</v>
      </c>
    </row>
    <row r="218" spans="2:7" x14ac:dyDescent="0.3">
      <c r="B218" s="110">
        <f>Datos!B218</f>
        <v>43034</v>
      </c>
      <c r="C218" s="111">
        <f>Datos!C218</f>
        <v>0.5625</v>
      </c>
      <c r="D218" s="179">
        <f>Datos!D218</f>
        <v>212</v>
      </c>
      <c r="E218" s="151" t="str">
        <f>Datos!E218</f>
        <v>d</v>
      </c>
      <c r="F218" s="149">
        <f>Datos!F218+$F$4</f>
        <v>307.83</v>
      </c>
      <c r="G218" s="150">
        <f>Datos!G218+$F$4</f>
        <v>307.99</v>
      </c>
    </row>
    <row r="219" spans="2:7" x14ac:dyDescent="0.3">
      <c r="B219" s="110">
        <f>Datos!B219</f>
        <v>43034</v>
      </c>
      <c r="C219" s="111">
        <f>Datos!C219</f>
        <v>0.56319444444444444</v>
      </c>
      <c r="D219" s="179">
        <f>Datos!D219</f>
        <v>213</v>
      </c>
      <c r="E219" s="151" t="str">
        <f>Datos!E219</f>
        <v>d</v>
      </c>
      <c r="F219" s="149">
        <f>Datos!F219+$F$4</f>
        <v>307.83999999999997</v>
      </c>
      <c r="G219" s="150">
        <f>Datos!G219+$F$4</f>
        <v>308</v>
      </c>
    </row>
    <row r="220" spans="2:7" x14ac:dyDescent="0.3">
      <c r="B220" s="110">
        <f>Datos!B220</f>
        <v>43034</v>
      </c>
      <c r="C220" s="111">
        <f>Datos!C220</f>
        <v>0.56388888888888888</v>
      </c>
      <c r="D220" s="179">
        <f>Datos!D220</f>
        <v>214</v>
      </c>
      <c r="E220" s="151" t="str">
        <f>Datos!E220</f>
        <v>d</v>
      </c>
      <c r="F220" s="149">
        <f>Datos!F220+$F$4</f>
        <v>307.83999999999997</v>
      </c>
      <c r="G220" s="150">
        <f>Datos!G220+$F$4</f>
        <v>307.99</v>
      </c>
    </row>
    <row r="221" spans="2:7" x14ac:dyDescent="0.3">
      <c r="B221" s="110">
        <f>Datos!B221</f>
        <v>43034</v>
      </c>
      <c r="C221" s="111">
        <f>Datos!C221</f>
        <v>0.56458333333333333</v>
      </c>
      <c r="D221" s="179">
        <f>Datos!D221</f>
        <v>215</v>
      </c>
      <c r="E221" s="151" t="str">
        <f>Datos!E221</f>
        <v>d</v>
      </c>
      <c r="F221" s="149">
        <f>Datos!F221+$F$4</f>
        <v>307.83999999999997</v>
      </c>
      <c r="G221" s="150">
        <f>Datos!G221+$F$4</f>
        <v>308</v>
      </c>
    </row>
    <row r="222" spans="2:7" x14ac:dyDescent="0.3">
      <c r="B222" s="110">
        <f>Datos!B222</f>
        <v>43034</v>
      </c>
      <c r="C222" s="111">
        <f>Datos!C222</f>
        <v>0.56527777777777777</v>
      </c>
      <c r="D222" s="179">
        <f>Datos!D222</f>
        <v>216</v>
      </c>
      <c r="E222" s="151" t="str">
        <f>Datos!E222</f>
        <v>d</v>
      </c>
      <c r="F222" s="149">
        <f>Datos!F222+$F$4</f>
        <v>307.83</v>
      </c>
      <c r="G222" s="150">
        <f>Datos!G222+$F$4</f>
        <v>307.99</v>
      </c>
    </row>
    <row r="223" spans="2:7" x14ac:dyDescent="0.3">
      <c r="B223" s="110">
        <f>Datos!B223</f>
        <v>43034</v>
      </c>
      <c r="C223" s="111">
        <f>Datos!C223</f>
        <v>0.56597222222222221</v>
      </c>
      <c r="D223" s="179">
        <f>Datos!D223</f>
        <v>217</v>
      </c>
      <c r="E223" s="151" t="str">
        <f>Datos!E223</f>
        <v>d</v>
      </c>
      <c r="F223" s="149">
        <f>Datos!F223+$F$4</f>
        <v>307.83999999999997</v>
      </c>
      <c r="G223" s="150">
        <f>Datos!G223+$F$4</f>
        <v>307.99</v>
      </c>
    </row>
    <row r="224" spans="2:7" x14ac:dyDescent="0.3">
      <c r="B224" s="110">
        <f>Datos!B224</f>
        <v>43034</v>
      </c>
      <c r="C224" s="111">
        <f>Datos!C224</f>
        <v>0.56666666666666665</v>
      </c>
      <c r="D224" s="179">
        <f>Datos!D224</f>
        <v>218</v>
      </c>
      <c r="E224" s="151" t="str">
        <f>Datos!E224</f>
        <v>d</v>
      </c>
      <c r="F224" s="149">
        <f>Datos!F224+$F$4</f>
        <v>307.83999999999997</v>
      </c>
      <c r="G224" s="150">
        <f>Datos!G224+$F$4</f>
        <v>307.99</v>
      </c>
    </row>
    <row r="225" spans="2:7" x14ac:dyDescent="0.3">
      <c r="B225" s="110">
        <f>Datos!B225</f>
        <v>43034</v>
      </c>
      <c r="C225" s="111">
        <f>Datos!C225</f>
        <v>0.56736111111111109</v>
      </c>
      <c r="D225" s="179">
        <f>Datos!D225</f>
        <v>219</v>
      </c>
      <c r="E225" s="151" t="str">
        <f>Datos!E225</f>
        <v>d</v>
      </c>
      <c r="F225" s="149">
        <f>Datos!F225+$F$4</f>
        <v>307.83999999999997</v>
      </c>
      <c r="G225" s="150">
        <f>Datos!G225+$F$4</f>
        <v>307.99</v>
      </c>
    </row>
    <row r="226" spans="2:7" x14ac:dyDescent="0.3">
      <c r="B226" s="110">
        <f>Datos!B226</f>
        <v>43034</v>
      </c>
      <c r="C226" s="111">
        <f>Datos!C226</f>
        <v>0.56805555555555554</v>
      </c>
      <c r="D226" s="179">
        <f>Datos!D226</f>
        <v>220</v>
      </c>
      <c r="E226" s="151" t="str">
        <f>Datos!E226</f>
        <v>d</v>
      </c>
      <c r="F226" s="149">
        <f>Datos!F226+$F$4</f>
        <v>307.83999999999997</v>
      </c>
      <c r="G226" s="150">
        <f>Datos!G226+$F$4</f>
        <v>308</v>
      </c>
    </row>
    <row r="227" spans="2:7" x14ac:dyDescent="0.3">
      <c r="B227" s="110">
        <f>Datos!B227</f>
        <v>43034</v>
      </c>
      <c r="C227" s="111">
        <f>Datos!C227</f>
        <v>0.56874999999999998</v>
      </c>
      <c r="D227" s="179">
        <f>Datos!D227</f>
        <v>221</v>
      </c>
      <c r="E227" s="151" t="str">
        <f>Datos!E227</f>
        <v>d</v>
      </c>
      <c r="F227" s="149">
        <f>Datos!F227+$F$4</f>
        <v>307.83999999999997</v>
      </c>
      <c r="G227" s="150">
        <f>Datos!G227+$F$4</f>
        <v>307.99</v>
      </c>
    </row>
    <row r="228" spans="2:7" x14ac:dyDescent="0.3">
      <c r="B228" s="110">
        <f>Datos!B228</f>
        <v>43034</v>
      </c>
      <c r="C228" s="111">
        <f>Datos!C228</f>
        <v>0.56944444444444442</v>
      </c>
      <c r="D228" s="179">
        <f>Datos!D228</f>
        <v>222</v>
      </c>
      <c r="E228" s="151" t="str">
        <f>Datos!E228</f>
        <v>d</v>
      </c>
      <c r="F228" s="149">
        <f>Datos!F228+$F$4</f>
        <v>307.83999999999997</v>
      </c>
      <c r="G228" s="150">
        <f>Datos!G228+$F$4</f>
        <v>308</v>
      </c>
    </row>
    <row r="229" spans="2:7" x14ac:dyDescent="0.3">
      <c r="B229" s="110">
        <f>Datos!B229</f>
        <v>43034</v>
      </c>
      <c r="C229" s="111">
        <f>Datos!C229</f>
        <v>0.57013888888888886</v>
      </c>
      <c r="D229" s="179">
        <f>Datos!D229</f>
        <v>223</v>
      </c>
      <c r="E229" s="151" t="str">
        <f>Datos!E229</f>
        <v>d</v>
      </c>
      <c r="F229" s="149">
        <f>Datos!F229+$F$4</f>
        <v>307.83999999999997</v>
      </c>
      <c r="G229" s="150">
        <f>Datos!G229+$F$4</f>
        <v>307.99</v>
      </c>
    </row>
    <row r="230" spans="2:7" x14ac:dyDescent="0.3">
      <c r="B230" s="110">
        <f>Datos!B230</f>
        <v>43034</v>
      </c>
      <c r="C230" s="111">
        <f>Datos!C230</f>
        <v>0.5708333333333333</v>
      </c>
      <c r="D230" s="179">
        <f>Datos!D230</f>
        <v>224</v>
      </c>
      <c r="E230" s="151" t="str">
        <f>Datos!E230</f>
        <v>d</v>
      </c>
      <c r="F230" s="149">
        <f>Datos!F230+$F$4</f>
        <v>307.83999999999997</v>
      </c>
      <c r="G230" s="150">
        <f>Datos!G230+$F$4</f>
        <v>307.99</v>
      </c>
    </row>
    <row r="231" spans="2:7" x14ac:dyDescent="0.3">
      <c r="B231" s="110">
        <f>Datos!B231</f>
        <v>43034</v>
      </c>
      <c r="C231" s="111">
        <f>Datos!C231</f>
        <v>0.57152777777777775</v>
      </c>
      <c r="D231" s="179">
        <f>Datos!D231</f>
        <v>225</v>
      </c>
      <c r="E231" s="151" t="str">
        <f>Datos!E231</f>
        <v>d</v>
      </c>
      <c r="F231" s="149">
        <f>Datos!F231+$F$4</f>
        <v>307.83999999999997</v>
      </c>
      <c r="G231" s="150">
        <f>Datos!G231+$F$4</f>
        <v>307.99</v>
      </c>
    </row>
    <row r="232" spans="2:7" x14ac:dyDescent="0.3">
      <c r="B232" s="110">
        <f>Datos!B232</f>
        <v>43034</v>
      </c>
      <c r="C232" s="111">
        <f>Datos!C232</f>
        <v>0.57222222222222219</v>
      </c>
      <c r="D232" s="179">
        <f>Datos!D232</f>
        <v>226</v>
      </c>
      <c r="E232" s="151" t="str">
        <f>Datos!E232</f>
        <v>d</v>
      </c>
      <c r="F232" s="149">
        <f>Datos!F232+$F$4</f>
        <v>307.83999999999997</v>
      </c>
      <c r="G232" s="150">
        <f>Datos!G232+$F$4</f>
        <v>308</v>
      </c>
    </row>
    <row r="233" spans="2:7" x14ac:dyDescent="0.3">
      <c r="B233" s="110">
        <f>Datos!B233</f>
        <v>43034</v>
      </c>
      <c r="C233" s="111">
        <f>Datos!C233</f>
        <v>0.57291666666666663</v>
      </c>
      <c r="D233" s="179">
        <f>Datos!D233</f>
        <v>227</v>
      </c>
      <c r="E233" s="151" t="str">
        <f>Datos!E233</f>
        <v>d</v>
      </c>
      <c r="F233" s="149">
        <f>Datos!F233+$F$4</f>
        <v>307.83</v>
      </c>
      <c r="G233" s="150">
        <f>Datos!G233+$F$4</f>
        <v>307.99</v>
      </c>
    </row>
    <row r="234" spans="2:7" x14ac:dyDescent="0.3">
      <c r="B234" s="110">
        <f>Datos!B234</f>
        <v>43034</v>
      </c>
      <c r="C234" s="111">
        <f>Datos!C234</f>
        <v>0.57361111111111118</v>
      </c>
      <c r="D234" s="179">
        <f>Datos!D234</f>
        <v>228</v>
      </c>
      <c r="E234" s="151" t="str">
        <f>Datos!E234</f>
        <v>d</v>
      </c>
      <c r="F234" s="149">
        <f>Datos!F234+$F$4</f>
        <v>307.83999999999997</v>
      </c>
      <c r="G234" s="150">
        <f>Datos!G234+$F$4</f>
        <v>307.99</v>
      </c>
    </row>
    <row r="235" spans="2:7" x14ac:dyDescent="0.3">
      <c r="B235" s="110">
        <f>Datos!B235</f>
        <v>43034</v>
      </c>
      <c r="C235" s="111">
        <f>Datos!C235</f>
        <v>0.57430555555555551</v>
      </c>
      <c r="D235" s="179">
        <f>Datos!D235</f>
        <v>229</v>
      </c>
      <c r="E235" s="151" t="str">
        <f>Datos!E235</f>
        <v>d</v>
      </c>
      <c r="F235" s="149">
        <f>Datos!F235+$F$4</f>
        <v>307.83999999999997</v>
      </c>
      <c r="G235" s="150">
        <f>Datos!G235+$F$4</f>
        <v>308</v>
      </c>
    </row>
    <row r="236" spans="2:7" x14ac:dyDescent="0.3">
      <c r="B236" s="110">
        <f>Datos!B236</f>
        <v>43034</v>
      </c>
      <c r="C236" s="111">
        <f>Datos!C236</f>
        <v>0.57500000000000007</v>
      </c>
      <c r="D236" s="179">
        <f>Datos!D236</f>
        <v>230</v>
      </c>
      <c r="E236" s="151" t="str">
        <f>Datos!E236</f>
        <v>d</v>
      </c>
      <c r="F236" s="149">
        <f>Datos!F236+$F$4</f>
        <v>307.83999999999997</v>
      </c>
      <c r="G236" s="150">
        <f>Datos!G236+$F$4</f>
        <v>307.99</v>
      </c>
    </row>
    <row r="237" spans="2:7" x14ac:dyDescent="0.3">
      <c r="B237" s="110">
        <f>Datos!B237</f>
        <v>43034</v>
      </c>
      <c r="C237" s="111">
        <f>Datos!C237</f>
        <v>0.5756944444444444</v>
      </c>
      <c r="D237" s="179">
        <f>Datos!D237</f>
        <v>231</v>
      </c>
      <c r="E237" s="151" t="str">
        <f>Datos!E237</f>
        <v>d</v>
      </c>
      <c r="F237" s="149">
        <f>Datos!F237+$F$4</f>
        <v>307.83999999999997</v>
      </c>
      <c r="G237" s="150">
        <f>Datos!G237+$F$4</f>
        <v>307.99</v>
      </c>
    </row>
    <row r="238" spans="2:7" x14ac:dyDescent="0.3">
      <c r="B238" s="110">
        <f>Datos!B238</f>
        <v>43034</v>
      </c>
      <c r="C238" s="111">
        <f>Datos!C238</f>
        <v>0.57638888888888895</v>
      </c>
      <c r="D238" s="179">
        <f>Datos!D238</f>
        <v>232</v>
      </c>
      <c r="E238" s="151" t="str">
        <f>Datos!E238</f>
        <v>d</v>
      </c>
      <c r="F238" s="149">
        <f>Datos!F238+$F$4</f>
        <v>307.83999999999997</v>
      </c>
      <c r="G238" s="150">
        <f>Datos!G238+$F$4</f>
        <v>307.99</v>
      </c>
    </row>
    <row r="239" spans="2:7" x14ac:dyDescent="0.3">
      <c r="B239" s="110">
        <f>Datos!B239</f>
        <v>43034</v>
      </c>
      <c r="C239" s="111">
        <f>Datos!C239</f>
        <v>0.57708333333333328</v>
      </c>
      <c r="D239" s="179">
        <f>Datos!D239</f>
        <v>233</v>
      </c>
      <c r="E239" s="151" t="str">
        <f>Datos!E239</f>
        <v>d</v>
      </c>
      <c r="F239" s="149">
        <f>Datos!F239+$F$4</f>
        <v>307.83999999999997</v>
      </c>
      <c r="G239" s="150">
        <f>Datos!G239+$F$4</f>
        <v>307.99</v>
      </c>
    </row>
    <row r="240" spans="2:7" x14ac:dyDescent="0.3">
      <c r="B240" s="110">
        <f>Datos!B240</f>
        <v>43034</v>
      </c>
      <c r="C240" s="111">
        <f>Datos!C240</f>
        <v>0.57777777777777783</v>
      </c>
      <c r="D240" s="179">
        <f>Datos!D240</f>
        <v>234</v>
      </c>
      <c r="E240" s="151" t="str">
        <f>Datos!E240</f>
        <v>d</v>
      </c>
      <c r="F240" s="149">
        <f>Datos!F240+$F$4</f>
        <v>307.83999999999997</v>
      </c>
      <c r="G240" s="150">
        <f>Datos!G240+$F$4</f>
        <v>307.99</v>
      </c>
    </row>
    <row r="241" spans="2:7" x14ac:dyDescent="0.3">
      <c r="B241" s="110">
        <f>Datos!B241</f>
        <v>43034</v>
      </c>
      <c r="C241" s="111">
        <f>Datos!C241</f>
        <v>0.57847222222222217</v>
      </c>
      <c r="D241" s="179">
        <f>Datos!D241</f>
        <v>235</v>
      </c>
      <c r="E241" s="151" t="str">
        <f>Datos!E241</f>
        <v>d</v>
      </c>
      <c r="F241" s="149">
        <f>Datos!F241+$F$4</f>
        <v>307.83999999999997</v>
      </c>
      <c r="G241" s="150">
        <f>Datos!G241+$F$4</f>
        <v>307.99</v>
      </c>
    </row>
    <row r="242" spans="2:7" x14ac:dyDescent="0.3">
      <c r="B242" s="110">
        <f>Datos!B242</f>
        <v>43034</v>
      </c>
      <c r="C242" s="111">
        <f>Datos!C242</f>
        <v>0.57916666666666672</v>
      </c>
      <c r="D242" s="179">
        <f>Datos!D242</f>
        <v>236</v>
      </c>
      <c r="E242" s="151" t="str">
        <f>Datos!E242</f>
        <v>d</v>
      </c>
      <c r="F242" s="149">
        <f>Datos!F242+$F$4</f>
        <v>307.83</v>
      </c>
      <c r="G242" s="150">
        <f>Datos!G242+$F$4</f>
        <v>307.99</v>
      </c>
    </row>
    <row r="243" spans="2:7" x14ac:dyDescent="0.3">
      <c r="B243" s="110">
        <f>Datos!B243</f>
        <v>43034</v>
      </c>
      <c r="C243" s="111">
        <f>Datos!C243</f>
        <v>0.57986111111111105</v>
      </c>
      <c r="D243" s="179">
        <f>Datos!D243</f>
        <v>237</v>
      </c>
      <c r="E243" s="151" t="str">
        <f>Datos!E243</f>
        <v>d</v>
      </c>
      <c r="F243" s="149">
        <f>Datos!F243+$F$4</f>
        <v>307.83</v>
      </c>
      <c r="G243" s="150">
        <f>Datos!G243+$F$4</f>
        <v>307.99</v>
      </c>
    </row>
    <row r="244" spans="2:7" x14ac:dyDescent="0.3">
      <c r="B244" s="110">
        <f>Datos!B244</f>
        <v>43034</v>
      </c>
      <c r="C244" s="111">
        <f>Datos!C244</f>
        <v>0.5805555555555556</v>
      </c>
      <c r="D244" s="179">
        <f>Datos!D244</f>
        <v>238</v>
      </c>
      <c r="E244" s="151" t="str">
        <f>Datos!E244</f>
        <v>d</v>
      </c>
      <c r="F244" s="149">
        <f>Datos!F244+$F$4</f>
        <v>307.83999999999997</v>
      </c>
      <c r="G244" s="150">
        <f>Datos!G244+$F$4</f>
        <v>307.99</v>
      </c>
    </row>
    <row r="245" spans="2:7" x14ac:dyDescent="0.3">
      <c r="B245" s="110">
        <f>Datos!B245</f>
        <v>43034</v>
      </c>
      <c r="C245" s="111">
        <f>Datos!C245</f>
        <v>0.58124999999999993</v>
      </c>
      <c r="D245" s="179">
        <f>Datos!D245</f>
        <v>239</v>
      </c>
      <c r="E245" s="151" t="str">
        <f>Datos!E245</f>
        <v>d</v>
      </c>
      <c r="F245" s="149">
        <f>Datos!F245+$F$4</f>
        <v>307.83999999999997</v>
      </c>
      <c r="G245" s="150">
        <f>Datos!G245+$F$4</f>
        <v>308</v>
      </c>
    </row>
    <row r="246" spans="2:7" x14ac:dyDescent="0.3">
      <c r="B246" s="110">
        <f>Datos!B246</f>
        <v>43034</v>
      </c>
      <c r="C246" s="111">
        <f>Datos!C246</f>
        <v>0.58194444444444449</v>
      </c>
      <c r="D246" s="179">
        <f>Datos!D246</f>
        <v>240</v>
      </c>
      <c r="E246" s="151" t="str">
        <f>Datos!E246</f>
        <v>d</v>
      </c>
      <c r="F246" s="149">
        <f>Datos!F246+$F$4</f>
        <v>307.83999999999997</v>
      </c>
      <c r="G246" s="150">
        <f>Datos!G246+$F$4</f>
        <v>307.99</v>
      </c>
    </row>
    <row r="247" spans="2:7" x14ac:dyDescent="0.3">
      <c r="B247" s="110">
        <f>Datos!B247</f>
        <v>43034</v>
      </c>
      <c r="C247" s="111">
        <f>Datos!C247</f>
        <v>0.58263888888888882</v>
      </c>
      <c r="D247" s="179">
        <f>Datos!D247</f>
        <v>241</v>
      </c>
      <c r="E247" s="151" t="str">
        <f>Datos!E247</f>
        <v>d</v>
      </c>
      <c r="F247" s="149">
        <f>Datos!F247+$F$4</f>
        <v>307.83</v>
      </c>
      <c r="G247" s="150">
        <f>Datos!G247+$F$4</f>
        <v>307.99</v>
      </c>
    </row>
    <row r="248" spans="2:7" x14ac:dyDescent="0.3">
      <c r="B248" s="110">
        <f>Datos!B248</f>
        <v>43034</v>
      </c>
      <c r="C248" s="111">
        <f>Datos!C248</f>
        <v>0.58333333333333337</v>
      </c>
      <c r="D248" s="179">
        <f>Datos!D248</f>
        <v>242</v>
      </c>
      <c r="E248" s="151" t="str">
        <f>Datos!E248</f>
        <v>d</v>
      </c>
      <c r="F248" s="149">
        <f>Datos!F248+$F$4</f>
        <v>307.83999999999997</v>
      </c>
      <c r="G248" s="150">
        <f>Datos!G248+$F$4</f>
        <v>307.99</v>
      </c>
    </row>
    <row r="249" spans="2:7" x14ac:dyDescent="0.3">
      <c r="B249" s="110">
        <f>Datos!B249</f>
        <v>43034</v>
      </c>
      <c r="C249" s="111">
        <f>Datos!C249</f>
        <v>0.58402777777777781</v>
      </c>
      <c r="D249" s="179">
        <f>Datos!D249</f>
        <v>243</v>
      </c>
      <c r="E249" s="151" t="str">
        <f>Datos!E249</f>
        <v>d</v>
      </c>
      <c r="F249" s="149">
        <f>Datos!F249+$F$4</f>
        <v>307.83999999999997</v>
      </c>
      <c r="G249" s="150">
        <f>Datos!G249+$F$4</f>
        <v>307.99</v>
      </c>
    </row>
    <row r="250" spans="2:7" x14ac:dyDescent="0.3">
      <c r="B250" s="110">
        <f>Datos!B250</f>
        <v>43034</v>
      </c>
      <c r="C250" s="111">
        <f>Datos!C250</f>
        <v>0.58472222222222225</v>
      </c>
      <c r="D250" s="179">
        <f>Datos!D250</f>
        <v>244</v>
      </c>
      <c r="E250" s="151" t="str">
        <f>Datos!E250</f>
        <v>d</v>
      </c>
      <c r="F250" s="149">
        <f>Datos!F250+$F$4</f>
        <v>307.83999999999997</v>
      </c>
      <c r="G250" s="150">
        <f>Datos!G250+$F$4</f>
        <v>307.99</v>
      </c>
    </row>
    <row r="251" spans="2:7" x14ac:dyDescent="0.3">
      <c r="B251" s="110">
        <f>Datos!B251</f>
        <v>43034</v>
      </c>
      <c r="C251" s="111">
        <f>Datos!C251</f>
        <v>0.6777777777777777</v>
      </c>
      <c r="D251" s="179">
        <f>Datos!D251</f>
        <v>245</v>
      </c>
      <c r="E251" s="151" t="str">
        <f>Datos!E251</f>
        <v>e</v>
      </c>
      <c r="F251" s="149">
        <f>Datos!F251+$F$4</f>
        <v>283.23999999999995</v>
      </c>
      <c r="G251" s="150">
        <f>Datos!G251+$F$4</f>
        <v>283.39999999999998</v>
      </c>
    </row>
    <row r="252" spans="2:7" x14ac:dyDescent="0.3">
      <c r="B252" s="110">
        <f>Datos!B252</f>
        <v>43034</v>
      </c>
      <c r="C252" s="111">
        <f>Datos!C252</f>
        <v>0.67847222222222225</v>
      </c>
      <c r="D252" s="179">
        <f>Datos!D252</f>
        <v>246</v>
      </c>
      <c r="E252" s="151" t="str">
        <f>Datos!E252</f>
        <v>e</v>
      </c>
      <c r="F252" s="149">
        <f>Datos!F252+$F$4</f>
        <v>283.23999999999995</v>
      </c>
      <c r="G252" s="150">
        <f>Datos!G252+$F$4</f>
        <v>283.39</v>
      </c>
    </row>
    <row r="253" spans="2:7" x14ac:dyDescent="0.3">
      <c r="B253" s="110">
        <f>Datos!B253</f>
        <v>43034</v>
      </c>
      <c r="C253" s="111">
        <f>Datos!C253</f>
        <v>0.6791666666666667</v>
      </c>
      <c r="D253" s="179">
        <f>Datos!D253</f>
        <v>247</v>
      </c>
      <c r="E253" s="151" t="str">
        <f>Datos!E253</f>
        <v>e</v>
      </c>
      <c r="F253" s="149">
        <f>Datos!F253+$F$4</f>
        <v>283.23999999999995</v>
      </c>
      <c r="G253" s="150">
        <f>Datos!G253+$F$4</f>
        <v>283.39</v>
      </c>
    </row>
    <row r="254" spans="2:7" x14ac:dyDescent="0.3">
      <c r="B254" s="110">
        <f>Datos!B254</f>
        <v>43034</v>
      </c>
      <c r="C254" s="111">
        <f>Datos!C254</f>
        <v>0.67986111111111114</v>
      </c>
      <c r="D254" s="179">
        <f>Datos!D254</f>
        <v>248</v>
      </c>
      <c r="E254" s="151" t="str">
        <f>Datos!E254</f>
        <v>e</v>
      </c>
      <c r="F254" s="149">
        <f>Datos!F254+$F$4</f>
        <v>283.23999999999995</v>
      </c>
      <c r="G254" s="150">
        <f>Datos!G254+$F$4</f>
        <v>283.39</v>
      </c>
    </row>
    <row r="255" spans="2:7" x14ac:dyDescent="0.3">
      <c r="B255" s="110">
        <f>Datos!B255</f>
        <v>43034</v>
      </c>
      <c r="C255" s="111">
        <f>Datos!C255</f>
        <v>0.68055555555555547</v>
      </c>
      <c r="D255" s="179">
        <f>Datos!D255</f>
        <v>249</v>
      </c>
      <c r="E255" s="151" t="str">
        <f>Datos!E255</f>
        <v>e</v>
      </c>
      <c r="F255" s="149">
        <f>Datos!F255+$F$4</f>
        <v>283.23999999999995</v>
      </c>
      <c r="G255" s="150">
        <f>Datos!G255+$F$4</f>
        <v>283.39</v>
      </c>
    </row>
    <row r="256" spans="2:7" x14ac:dyDescent="0.3">
      <c r="B256" s="110">
        <f>Datos!B256</f>
        <v>43034</v>
      </c>
      <c r="C256" s="111">
        <f>Datos!C256</f>
        <v>0.68125000000000002</v>
      </c>
      <c r="D256" s="179">
        <f>Datos!D256</f>
        <v>250</v>
      </c>
      <c r="E256" s="151" t="str">
        <f>Datos!E256</f>
        <v>e</v>
      </c>
      <c r="F256" s="149">
        <f>Datos!F256+$F$4</f>
        <v>283.23999999999995</v>
      </c>
      <c r="G256" s="150">
        <f>Datos!G256+$F$4</f>
        <v>283.39</v>
      </c>
    </row>
    <row r="257" spans="2:7" x14ac:dyDescent="0.3">
      <c r="B257" s="110">
        <f>Datos!B257</f>
        <v>43034</v>
      </c>
      <c r="C257" s="111">
        <f>Datos!C257</f>
        <v>0.68194444444444446</v>
      </c>
      <c r="D257" s="179">
        <f>Datos!D257</f>
        <v>251</v>
      </c>
      <c r="E257" s="151" t="str">
        <f>Datos!E257</f>
        <v>e</v>
      </c>
      <c r="F257" s="149">
        <f>Datos!F257+$F$4</f>
        <v>283.23999999999995</v>
      </c>
      <c r="G257" s="150">
        <f>Datos!G257+$F$4</f>
        <v>283.39</v>
      </c>
    </row>
    <row r="258" spans="2:7" x14ac:dyDescent="0.3">
      <c r="B258" s="110">
        <f>Datos!B258</f>
        <v>43034</v>
      </c>
      <c r="C258" s="111">
        <f>Datos!C258</f>
        <v>0.68263888888888891</v>
      </c>
      <c r="D258" s="179">
        <f>Datos!D258</f>
        <v>252</v>
      </c>
      <c r="E258" s="151" t="str">
        <f>Datos!E258</f>
        <v>e</v>
      </c>
      <c r="F258" s="149">
        <f>Datos!F258+$F$4</f>
        <v>283.22999999999996</v>
      </c>
      <c r="G258" s="150">
        <f>Datos!G258+$F$4</f>
        <v>283.38</v>
      </c>
    </row>
    <row r="259" spans="2:7" x14ac:dyDescent="0.3">
      <c r="B259" s="110">
        <f>Datos!B259</f>
        <v>43034</v>
      </c>
      <c r="C259" s="111">
        <f>Datos!C259</f>
        <v>0.68333333333333324</v>
      </c>
      <c r="D259" s="179">
        <f>Datos!D259</f>
        <v>253</v>
      </c>
      <c r="E259" s="151" t="str">
        <f>Datos!E259</f>
        <v>e</v>
      </c>
      <c r="F259" s="149">
        <f>Datos!F259+$F$4</f>
        <v>283.22999999999996</v>
      </c>
      <c r="G259" s="150">
        <f>Datos!G259+$F$4</f>
        <v>283.38</v>
      </c>
    </row>
    <row r="260" spans="2:7" x14ac:dyDescent="0.3">
      <c r="B260" s="110">
        <f>Datos!B260</f>
        <v>43034</v>
      </c>
      <c r="C260" s="111">
        <f>Datos!C260</f>
        <v>0.68402777777777779</v>
      </c>
      <c r="D260" s="179">
        <f>Datos!D260</f>
        <v>254</v>
      </c>
      <c r="E260" s="151" t="str">
        <f>Datos!E260</f>
        <v>e</v>
      </c>
      <c r="F260" s="149">
        <f>Datos!F260+$F$4</f>
        <v>283.22999999999996</v>
      </c>
      <c r="G260" s="150">
        <f>Datos!G260+$F$4</f>
        <v>283.38</v>
      </c>
    </row>
    <row r="261" spans="2:7" x14ac:dyDescent="0.3">
      <c r="B261" s="110">
        <f>Datos!B261</f>
        <v>43034</v>
      </c>
      <c r="C261" s="111">
        <f>Datos!C261</f>
        <v>0.68472222222222223</v>
      </c>
      <c r="D261" s="179">
        <f>Datos!D261</f>
        <v>255</v>
      </c>
      <c r="E261" s="151" t="str">
        <f>Datos!E261</f>
        <v>e</v>
      </c>
      <c r="F261" s="149">
        <f>Datos!F261+$F$4</f>
        <v>283.22999999999996</v>
      </c>
      <c r="G261" s="150">
        <f>Datos!G261+$F$4</f>
        <v>283.38</v>
      </c>
    </row>
    <row r="262" spans="2:7" x14ac:dyDescent="0.3">
      <c r="B262" s="110">
        <f>Datos!B262</f>
        <v>43034</v>
      </c>
      <c r="C262" s="111">
        <f>Datos!C262</f>
        <v>0.68541666666666667</v>
      </c>
      <c r="D262" s="179">
        <f>Datos!D262</f>
        <v>256</v>
      </c>
      <c r="E262" s="151" t="str">
        <f>Datos!E262</f>
        <v>e</v>
      </c>
      <c r="F262" s="149">
        <f>Datos!F262+$F$4</f>
        <v>283.23999999999995</v>
      </c>
      <c r="G262" s="150">
        <f>Datos!G262+$F$4</f>
        <v>283.39</v>
      </c>
    </row>
    <row r="263" spans="2:7" x14ac:dyDescent="0.3">
      <c r="B263" s="110">
        <f>Datos!B263</f>
        <v>43034</v>
      </c>
      <c r="C263" s="111">
        <f>Datos!C263</f>
        <v>0.68611111111111101</v>
      </c>
      <c r="D263" s="179">
        <f>Datos!D263</f>
        <v>257</v>
      </c>
      <c r="E263" s="151" t="str">
        <f>Datos!E263</f>
        <v>e</v>
      </c>
      <c r="F263" s="149">
        <f>Datos!F263+$F$4</f>
        <v>283.21999999999997</v>
      </c>
      <c r="G263" s="150">
        <f>Datos!G263+$F$4</f>
        <v>283.37</v>
      </c>
    </row>
    <row r="264" spans="2:7" x14ac:dyDescent="0.3">
      <c r="B264" s="110">
        <f>Datos!B264</f>
        <v>43034</v>
      </c>
      <c r="C264" s="111">
        <f>Datos!C264</f>
        <v>0.68680555555555556</v>
      </c>
      <c r="D264" s="179">
        <f>Datos!D264</f>
        <v>258</v>
      </c>
      <c r="E264" s="151" t="str">
        <f>Datos!E264</f>
        <v>e</v>
      </c>
      <c r="F264" s="149">
        <f>Datos!F264+$F$4</f>
        <v>283.22999999999996</v>
      </c>
      <c r="G264" s="150">
        <f>Datos!G264+$F$4</f>
        <v>283.38</v>
      </c>
    </row>
    <row r="265" spans="2:7" x14ac:dyDescent="0.3">
      <c r="B265" s="110">
        <f>Datos!B265</f>
        <v>43034</v>
      </c>
      <c r="C265" s="111">
        <f>Datos!C265</f>
        <v>0.6875</v>
      </c>
      <c r="D265" s="179">
        <f>Datos!D265</f>
        <v>259</v>
      </c>
      <c r="E265" s="151" t="str">
        <f>Datos!E265</f>
        <v>e</v>
      </c>
      <c r="F265" s="149">
        <f>Datos!F265+$F$4</f>
        <v>283.22999999999996</v>
      </c>
      <c r="G265" s="150">
        <f>Datos!G265+$F$4</f>
        <v>283.38</v>
      </c>
    </row>
    <row r="266" spans="2:7" x14ac:dyDescent="0.3">
      <c r="B266" s="110">
        <f>Datos!B266</f>
        <v>43034</v>
      </c>
      <c r="C266" s="111">
        <f>Datos!C266</f>
        <v>0.68819444444444444</v>
      </c>
      <c r="D266" s="179">
        <f>Datos!D266</f>
        <v>260</v>
      </c>
      <c r="E266" s="151" t="str">
        <f>Datos!E266</f>
        <v>e</v>
      </c>
      <c r="F266" s="149">
        <f>Datos!F266+$F$4</f>
        <v>283.22999999999996</v>
      </c>
      <c r="G266" s="150">
        <f>Datos!G266+$F$4</f>
        <v>283.37</v>
      </c>
    </row>
    <row r="267" spans="2:7" x14ac:dyDescent="0.3">
      <c r="B267" s="110">
        <f>Datos!B267</f>
        <v>43034</v>
      </c>
      <c r="C267" s="111">
        <f>Datos!C267</f>
        <v>0.68888888888888899</v>
      </c>
      <c r="D267" s="179">
        <f>Datos!D267</f>
        <v>261</v>
      </c>
      <c r="E267" s="151" t="str">
        <f>Datos!E267</f>
        <v>e</v>
      </c>
      <c r="F267" s="149">
        <f>Datos!F267+$F$4</f>
        <v>283.23999999999995</v>
      </c>
      <c r="G267" s="150">
        <f>Datos!G267+$F$4</f>
        <v>283.39</v>
      </c>
    </row>
    <row r="268" spans="2:7" x14ac:dyDescent="0.3">
      <c r="B268" s="110">
        <f>Datos!B268</f>
        <v>43034</v>
      </c>
      <c r="C268" s="111">
        <f>Datos!C268</f>
        <v>0.68958333333333333</v>
      </c>
      <c r="D268" s="179">
        <f>Datos!D268</f>
        <v>262</v>
      </c>
      <c r="E268" s="151" t="str">
        <f>Datos!E268</f>
        <v>e</v>
      </c>
      <c r="F268" s="149">
        <f>Datos!F268+$F$4</f>
        <v>283.23999999999995</v>
      </c>
      <c r="G268" s="150">
        <f>Datos!G268+$F$4</f>
        <v>283.39</v>
      </c>
    </row>
    <row r="269" spans="2:7" x14ac:dyDescent="0.3">
      <c r="B269" s="110">
        <f>Datos!B269</f>
        <v>43034</v>
      </c>
      <c r="C269" s="111">
        <f>Datos!C269</f>
        <v>0.69027777777777777</v>
      </c>
      <c r="D269" s="179">
        <f>Datos!D269</f>
        <v>263</v>
      </c>
      <c r="E269" s="151" t="str">
        <f>Datos!E269</f>
        <v>e</v>
      </c>
      <c r="F269" s="149">
        <f>Datos!F269+$F$4</f>
        <v>283.23999999999995</v>
      </c>
      <c r="G269" s="150">
        <f>Datos!G269+$F$4</f>
        <v>283.39</v>
      </c>
    </row>
    <row r="270" spans="2:7" x14ac:dyDescent="0.3">
      <c r="B270" s="110">
        <f>Datos!B270</f>
        <v>43034</v>
      </c>
      <c r="C270" s="111">
        <f>Datos!C270</f>
        <v>0.69097222222222221</v>
      </c>
      <c r="D270" s="179">
        <f>Datos!D270</f>
        <v>264</v>
      </c>
      <c r="E270" s="151" t="str">
        <f>Datos!E270</f>
        <v>e</v>
      </c>
      <c r="F270" s="149">
        <f>Datos!F270+$F$4</f>
        <v>283.23999999999995</v>
      </c>
      <c r="G270" s="150">
        <f>Datos!G270+$F$4</f>
        <v>283.39</v>
      </c>
    </row>
    <row r="271" spans="2:7" x14ac:dyDescent="0.3">
      <c r="B271" s="110">
        <f>Datos!B271</f>
        <v>43034</v>
      </c>
      <c r="C271" s="111">
        <f>Datos!C271</f>
        <v>0.69166666666666676</v>
      </c>
      <c r="D271" s="179">
        <f>Datos!D271</f>
        <v>265</v>
      </c>
      <c r="E271" s="151" t="str">
        <f>Datos!E271</f>
        <v>e</v>
      </c>
      <c r="F271" s="149">
        <f>Datos!F271+$F$4</f>
        <v>283.22999999999996</v>
      </c>
      <c r="G271" s="150">
        <f>Datos!G271+$F$4</f>
        <v>283.38</v>
      </c>
    </row>
    <row r="272" spans="2:7" x14ac:dyDescent="0.3">
      <c r="B272" s="110">
        <f>Datos!B272</f>
        <v>43034</v>
      </c>
      <c r="C272" s="111">
        <f>Datos!C272</f>
        <v>0.69236111111111109</v>
      </c>
      <c r="D272" s="179">
        <f>Datos!D272</f>
        <v>266</v>
      </c>
      <c r="E272" s="151" t="str">
        <f>Datos!E272</f>
        <v>e</v>
      </c>
      <c r="F272" s="149">
        <f>Datos!F272+$F$4</f>
        <v>283.22999999999996</v>
      </c>
      <c r="G272" s="150">
        <f>Datos!G272+$F$4</f>
        <v>283.38</v>
      </c>
    </row>
    <row r="273" spans="2:7" x14ac:dyDescent="0.3">
      <c r="B273" s="110">
        <f>Datos!B273</f>
        <v>43034</v>
      </c>
      <c r="C273" s="111">
        <f>Datos!C273</f>
        <v>0.69305555555555554</v>
      </c>
      <c r="D273" s="179">
        <f>Datos!D273</f>
        <v>267</v>
      </c>
      <c r="E273" s="151" t="str">
        <f>Datos!E273</f>
        <v>e</v>
      </c>
      <c r="F273" s="149">
        <f>Datos!F273+$F$4</f>
        <v>283.22999999999996</v>
      </c>
      <c r="G273" s="150">
        <f>Datos!G273+$F$4</f>
        <v>283.38</v>
      </c>
    </row>
    <row r="274" spans="2:7" x14ac:dyDescent="0.3">
      <c r="B274" s="110">
        <f>Datos!B274</f>
        <v>43034</v>
      </c>
      <c r="C274" s="111">
        <f>Datos!C274</f>
        <v>0.69374999999999998</v>
      </c>
      <c r="D274" s="179">
        <f>Datos!D274</f>
        <v>268</v>
      </c>
      <c r="E274" s="151" t="str">
        <f>Datos!E274</f>
        <v>e</v>
      </c>
      <c r="F274" s="149">
        <f>Datos!F274+$F$4</f>
        <v>283.22999999999996</v>
      </c>
      <c r="G274" s="150">
        <f>Datos!G274+$F$4</f>
        <v>283.38</v>
      </c>
    </row>
    <row r="275" spans="2:7" x14ac:dyDescent="0.3">
      <c r="B275" s="110">
        <f>Datos!B275</f>
        <v>43034</v>
      </c>
      <c r="C275" s="111">
        <f>Datos!C275</f>
        <v>0.69444444444444453</v>
      </c>
      <c r="D275" s="179">
        <f>Datos!D275</f>
        <v>269</v>
      </c>
      <c r="E275" s="151" t="str">
        <f>Datos!E275</f>
        <v>e</v>
      </c>
      <c r="F275" s="149">
        <f>Datos!F275+$F$4</f>
        <v>283.22999999999996</v>
      </c>
      <c r="G275" s="150">
        <f>Datos!G275+$F$4</f>
        <v>283.37</v>
      </c>
    </row>
    <row r="276" spans="2:7" x14ac:dyDescent="0.3">
      <c r="B276" s="110">
        <f>Datos!B276</f>
        <v>43034</v>
      </c>
      <c r="C276" s="111">
        <f>Datos!C276</f>
        <v>0.69513888888888886</v>
      </c>
      <c r="D276" s="179">
        <f>Datos!D276</f>
        <v>270</v>
      </c>
      <c r="E276" s="151" t="str">
        <f>Datos!E276</f>
        <v>e</v>
      </c>
      <c r="F276" s="149">
        <f>Datos!F276+$F$4</f>
        <v>283.22999999999996</v>
      </c>
      <c r="G276" s="150">
        <f>Datos!G276+$F$4</f>
        <v>283.38</v>
      </c>
    </row>
    <row r="277" spans="2:7" x14ac:dyDescent="0.3">
      <c r="B277" s="110">
        <f>Datos!B277</f>
        <v>43034</v>
      </c>
      <c r="C277" s="111">
        <f>Datos!C277</f>
        <v>0.6958333333333333</v>
      </c>
      <c r="D277" s="179">
        <f>Datos!D277</f>
        <v>271</v>
      </c>
      <c r="E277" s="151" t="str">
        <f>Datos!E277</f>
        <v>e</v>
      </c>
      <c r="F277" s="149">
        <f>Datos!F277+$F$4</f>
        <v>283.22999999999996</v>
      </c>
      <c r="G277" s="150">
        <f>Datos!G277+$F$4</f>
        <v>283.38</v>
      </c>
    </row>
    <row r="278" spans="2:7" x14ac:dyDescent="0.3">
      <c r="B278" s="110">
        <f>Datos!B278</f>
        <v>43034</v>
      </c>
      <c r="C278" s="111">
        <f>Datos!C278</f>
        <v>0.69652777777777775</v>
      </c>
      <c r="D278" s="179">
        <f>Datos!D278</f>
        <v>272</v>
      </c>
      <c r="E278" s="151" t="str">
        <f>Datos!E278</f>
        <v>e</v>
      </c>
      <c r="F278" s="149">
        <f>Datos!F278+$F$4</f>
        <v>283.21999999999997</v>
      </c>
      <c r="G278" s="150">
        <f>Datos!G278+$F$4</f>
        <v>283.37</v>
      </c>
    </row>
    <row r="279" spans="2:7" x14ac:dyDescent="0.3">
      <c r="B279" s="110">
        <f>Datos!B279</f>
        <v>43034</v>
      </c>
      <c r="C279" s="111">
        <f>Datos!C279</f>
        <v>0.6972222222222223</v>
      </c>
      <c r="D279" s="179">
        <f>Datos!D279</f>
        <v>273</v>
      </c>
      <c r="E279" s="151" t="str">
        <f>Datos!E279</f>
        <v>e</v>
      </c>
      <c r="F279" s="149">
        <f>Datos!F279+$F$4</f>
        <v>283.22999999999996</v>
      </c>
      <c r="G279" s="150">
        <f>Datos!G279+$F$4</f>
        <v>283.39</v>
      </c>
    </row>
    <row r="280" spans="2:7" x14ac:dyDescent="0.3">
      <c r="B280" s="110">
        <f>Datos!B280</f>
        <v>43034</v>
      </c>
      <c r="C280" s="111">
        <f>Datos!C280</f>
        <v>0.69791666666666663</v>
      </c>
      <c r="D280" s="179">
        <f>Datos!D280</f>
        <v>274</v>
      </c>
      <c r="E280" s="151" t="str">
        <f>Datos!E280</f>
        <v>e</v>
      </c>
      <c r="F280" s="149">
        <f>Datos!F280+$F$4</f>
        <v>283.21999999999997</v>
      </c>
      <c r="G280" s="150">
        <f>Datos!G280+$F$4</f>
        <v>283.37</v>
      </c>
    </row>
    <row r="281" spans="2:7" x14ac:dyDescent="0.3">
      <c r="B281" s="110">
        <f>Datos!B281</f>
        <v>43034</v>
      </c>
      <c r="C281" s="111">
        <f>Datos!C281</f>
        <v>0.69861111111111107</v>
      </c>
      <c r="D281" s="179">
        <f>Datos!D281</f>
        <v>275</v>
      </c>
      <c r="E281" s="151" t="str">
        <f>Datos!E281</f>
        <v>e</v>
      </c>
      <c r="F281" s="149">
        <f>Datos!F281+$F$4</f>
        <v>283.23999999999995</v>
      </c>
      <c r="G281" s="150">
        <f>Datos!G281+$F$4</f>
        <v>283.38</v>
      </c>
    </row>
    <row r="282" spans="2:7" x14ac:dyDescent="0.3">
      <c r="B282" s="110">
        <f>Datos!B282</f>
        <v>43034</v>
      </c>
      <c r="C282" s="111">
        <f>Datos!C282</f>
        <v>0.69930555555555562</v>
      </c>
      <c r="D282" s="179">
        <f>Datos!D282</f>
        <v>276</v>
      </c>
      <c r="E282" s="151" t="str">
        <f>Datos!E282</f>
        <v>e</v>
      </c>
      <c r="F282" s="149">
        <f>Datos!F282+$F$4</f>
        <v>283.22999999999996</v>
      </c>
      <c r="G282" s="150">
        <f>Datos!G282+$F$4</f>
        <v>283.38</v>
      </c>
    </row>
    <row r="283" spans="2:7" x14ac:dyDescent="0.3">
      <c r="B283" s="110">
        <f>Datos!B283</f>
        <v>43034</v>
      </c>
      <c r="C283" s="111">
        <f>Datos!C283</f>
        <v>0.70000000000000007</v>
      </c>
      <c r="D283" s="179">
        <f>Datos!D283</f>
        <v>277</v>
      </c>
      <c r="E283" s="151" t="str">
        <f>Datos!E283</f>
        <v>e</v>
      </c>
      <c r="F283" s="149">
        <f>Datos!F283+$F$4</f>
        <v>283.22999999999996</v>
      </c>
      <c r="G283" s="150">
        <f>Datos!G283+$F$4</f>
        <v>283.38</v>
      </c>
    </row>
    <row r="284" spans="2:7" x14ac:dyDescent="0.3">
      <c r="B284" s="110">
        <f>Datos!B284</f>
        <v>43040</v>
      </c>
      <c r="C284" s="111">
        <f>Datos!C284</f>
        <v>0.52500000000000002</v>
      </c>
      <c r="D284" s="179">
        <f>Datos!D284</f>
        <v>278</v>
      </c>
      <c r="E284" s="151" t="str">
        <f>Datos!E284</f>
        <v>f</v>
      </c>
      <c r="F284" s="149">
        <f>Datos!F284+$F$4</f>
        <v>288.28999999999996</v>
      </c>
      <c r="G284" s="150">
        <f>Datos!G284+$F$4</f>
        <v>288.44</v>
      </c>
    </row>
    <row r="285" spans="2:7" x14ac:dyDescent="0.3">
      <c r="B285" s="110">
        <f>Datos!B285</f>
        <v>43040</v>
      </c>
      <c r="C285" s="111">
        <f>Datos!C285</f>
        <v>0.52569444444444446</v>
      </c>
      <c r="D285" s="179">
        <f>Datos!D285</f>
        <v>279</v>
      </c>
      <c r="E285" s="151" t="str">
        <f>Datos!E285</f>
        <v>f</v>
      </c>
      <c r="F285" s="149">
        <f>Datos!F285+$F$4</f>
        <v>288.26</v>
      </c>
      <c r="G285" s="150">
        <f>Datos!G285+$F$4</f>
        <v>288.41999999999996</v>
      </c>
    </row>
    <row r="286" spans="2:7" x14ac:dyDescent="0.3">
      <c r="B286" s="110">
        <f>Datos!B286</f>
        <v>43040</v>
      </c>
      <c r="C286" s="111">
        <f>Datos!C286</f>
        <v>0.52638888888888891</v>
      </c>
      <c r="D286" s="179">
        <f>Datos!D286</f>
        <v>280</v>
      </c>
      <c r="E286" s="151" t="str">
        <f>Datos!E286</f>
        <v>f</v>
      </c>
      <c r="F286" s="149">
        <f>Datos!F286+$F$4</f>
        <v>288.27</v>
      </c>
      <c r="G286" s="150">
        <f>Datos!G286+$F$4</f>
        <v>288.42999999999995</v>
      </c>
    </row>
    <row r="287" spans="2:7" x14ac:dyDescent="0.3">
      <c r="B287" s="110">
        <f>Datos!B287</f>
        <v>43040</v>
      </c>
      <c r="C287" s="111">
        <f>Datos!C287</f>
        <v>0.52708333333333335</v>
      </c>
      <c r="D287" s="179">
        <f>Datos!D287</f>
        <v>281</v>
      </c>
      <c r="E287" s="151" t="str">
        <f>Datos!E287</f>
        <v>f</v>
      </c>
      <c r="F287" s="149">
        <f>Datos!F287+$F$4</f>
        <v>288.26</v>
      </c>
      <c r="G287" s="150">
        <f>Datos!G287+$F$4</f>
        <v>288.41999999999996</v>
      </c>
    </row>
    <row r="288" spans="2:7" x14ac:dyDescent="0.3">
      <c r="B288" s="110">
        <f>Datos!B288</f>
        <v>43040</v>
      </c>
      <c r="C288" s="111">
        <f>Datos!C288</f>
        <v>0.52777777777777779</v>
      </c>
      <c r="D288" s="179">
        <f>Datos!D288</f>
        <v>282</v>
      </c>
      <c r="E288" s="151" t="str">
        <f>Datos!E288</f>
        <v>f</v>
      </c>
      <c r="F288" s="149">
        <f>Datos!F288+$F$4</f>
        <v>288.29999999999995</v>
      </c>
      <c r="G288" s="150">
        <f>Datos!G288+$F$4</f>
        <v>288.45</v>
      </c>
    </row>
    <row r="289" spans="2:7" x14ac:dyDescent="0.3">
      <c r="B289" s="110">
        <f>Datos!B289</f>
        <v>43040</v>
      </c>
      <c r="C289" s="111">
        <f>Datos!C289</f>
        <v>0.52847222222222223</v>
      </c>
      <c r="D289" s="179">
        <f>Datos!D289</f>
        <v>283</v>
      </c>
      <c r="E289" s="151" t="str">
        <f>Datos!E289</f>
        <v>f</v>
      </c>
      <c r="F289" s="149">
        <f>Datos!F289+$F$4</f>
        <v>288.31</v>
      </c>
      <c r="G289" s="150">
        <f>Datos!G289+$F$4</f>
        <v>288.46999999999997</v>
      </c>
    </row>
    <row r="290" spans="2:7" x14ac:dyDescent="0.3">
      <c r="B290" s="110">
        <f>Datos!B290</f>
        <v>43040</v>
      </c>
      <c r="C290" s="111">
        <f>Datos!C290</f>
        <v>0.52916666666666667</v>
      </c>
      <c r="D290" s="179">
        <f>Datos!D290</f>
        <v>284</v>
      </c>
      <c r="E290" s="151" t="str">
        <f>Datos!E290</f>
        <v>f</v>
      </c>
      <c r="F290" s="149">
        <f>Datos!F290+$F$4</f>
        <v>288.29999999999995</v>
      </c>
      <c r="G290" s="150">
        <f>Datos!G290+$F$4</f>
        <v>288.45999999999998</v>
      </c>
    </row>
    <row r="291" spans="2:7" x14ac:dyDescent="0.3">
      <c r="B291" s="110">
        <f>Datos!B291</f>
        <v>43040</v>
      </c>
      <c r="C291" s="111">
        <f>Datos!C291</f>
        <v>0.52986111111111112</v>
      </c>
      <c r="D291" s="179">
        <f>Datos!D291</f>
        <v>285</v>
      </c>
      <c r="E291" s="151" t="str">
        <f>Datos!E291</f>
        <v>f</v>
      </c>
      <c r="F291" s="149">
        <f>Datos!F291+$F$4</f>
        <v>288.29999999999995</v>
      </c>
      <c r="G291" s="150">
        <f>Datos!G291+$F$4</f>
        <v>288.45</v>
      </c>
    </row>
    <row r="292" spans="2:7" x14ac:dyDescent="0.3">
      <c r="B292" s="110">
        <f>Datos!B292</f>
        <v>43040</v>
      </c>
      <c r="C292" s="111">
        <f>Datos!C292</f>
        <v>0.53055555555555556</v>
      </c>
      <c r="D292" s="179">
        <f>Datos!D292</f>
        <v>286</v>
      </c>
      <c r="E292" s="151" t="str">
        <f>Datos!E292</f>
        <v>f</v>
      </c>
      <c r="F292" s="149">
        <f>Datos!F292+$F$4</f>
        <v>288.27</v>
      </c>
      <c r="G292" s="150">
        <f>Datos!G292+$F$4</f>
        <v>288.42999999999995</v>
      </c>
    </row>
    <row r="293" spans="2:7" x14ac:dyDescent="0.3">
      <c r="B293" s="110">
        <f>Datos!B293</f>
        <v>43040</v>
      </c>
      <c r="C293" s="111">
        <f>Datos!C293</f>
        <v>0.53125</v>
      </c>
      <c r="D293" s="179">
        <f>Datos!D293</f>
        <v>287</v>
      </c>
      <c r="E293" s="151" t="str">
        <f>Datos!E293</f>
        <v>f</v>
      </c>
      <c r="F293" s="149">
        <f>Datos!F293+$F$4</f>
        <v>288.28999999999996</v>
      </c>
      <c r="G293" s="150">
        <f>Datos!G293+$F$4</f>
        <v>288.45</v>
      </c>
    </row>
    <row r="294" spans="2:7" x14ac:dyDescent="0.3">
      <c r="B294" s="110">
        <f>Datos!B294</f>
        <v>43040</v>
      </c>
      <c r="C294" s="111">
        <f>Datos!C294</f>
        <v>0.53194444444444444</v>
      </c>
      <c r="D294" s="179">
        <f>Datos!D294</f>
        <v>288</v>
      </c>
      <c r="E294" s="151" t="str">
        <f>Datos!E294</f>
        <v>f</v>
      </c>
      <c r="F294" s="149">
        <f>Datos!F294+$F$4</f>
        <v>288.28999999999996</v>
      </c>
      <c r="G294" s="150">
        <f>Datos!G294+$F$4</f>
        <v>288.45</v>
      </c>
    </row>
    <row r="295" spans="2:7" x14ac:dyDescent="0.3">
      <c r="B295" s="110">
        <f>Datos!B295</f>
        <v>43040</v>
      </c>
      <c r="C295" s="111">
        <f>Datos!C295</f>
        <v>0.53263888888888888</v>
      </c>
      <c r="D295" s="179">
        <f>Datos!D295</f>
        <v>289</v>
      </c>
      <c r="E295" s="151" t="str">
        <f>Datos!E295</f>
        <v>f</v>
      </c>
      <c r="F295" s="149">
        <f>Datos!F295+$F$4</f>
        <v>288.27999999999997</v>
      </c>
      <c r="G295" s="150">
        <f>Datos!G295+$F$4</f>
        <v>288.42999999999995</v>
      </c>
    </row>
    <row r="296" spans="2:7" x14ac:dyDescent="0.3">
      <c r="B296" s="110">
        <f>Datos!B296</f>
        <v>43040</v>
      </c>
      <c r="C296" s="111">
        <f>Datos!C296</f>
        <v>0.53333333333333333</v>
      </c>
      <c r="D296" s="179">
        <f>Datos!D296</f>
        <v>290</v>
      </c>
      <c r="E296" s="151" t="str">
        <f>Datos!E296</f>
        <v>f</v>
      </c>
      <c r="F296" s="149">
        <f>Datos!F296+$F$4</f>
        <v>288.28999999999996</v>
      </c>
      <c r="G296" s="150">
        <f>Datos!G296+$F$4</f>
        <v>288.45</v>
      </c>
    </row>
    <row r="297" spans="2:7" x14ac:dyDescent="0.3">
      <c r="B297" s="110">
        <f>Datos!B297</f>
        <v>43040</v>
      </c>
      <c r="C297" s="111">
        <f>Datos!C297</f>
        <v>0.53402777777777777</v>
      </c>
      <c r="D297" s="179">
        <f>Datos!D297</f>
        <v>291</v>
      </c>
      <c r="E297" s="151" t="str">
        <f>Datos!E297</f>
        <v>f</v>
      </c>
      <c r="F297" s="149">
        <f>Datos!F297+$F$4</f>
        <v>288.27</v>
      </c>
      <c r="G297" s="150">
        <f>Datos!G297+$F$4</f>
        <v>288.42999999999995</v>
      </c>
    </row>
    <row r="298" spans="2:7" x14ac:dyDescent="0.3">
      <c r="B298" s="110">
        <f>Datos!B298</f>
        <v>43040</v>
      </c>
      <c r="C298" s="111">
        <f>Datos!C298</f>
        <v>0.53472222222222221</v>
      </c>
      <c r="D298" s="179">
        <f>Datos!D298</f>
        <v>292</v>
      </c>
      <c r="E298" s="151" t="str">
        <f>Datos!E298</f>
        <v>f</v>
      </c>
      <c r="F298" s="149">
        <f>Datos!F298+$F$4</f>
        <v>288.31</v>
      </c>
      <c r="G298" s="150">
        <f>Datos!G298+$F$4</f>
        <v>288.45999999999998</v>
      </c>
    </row>
    <row r="299" spans="2:7" x14ac:dyDescent="0.3">
      <c r="B299" s="110">
        <f>Datos!B299</f>
        <v>43040</v>
      </c>
      <c r="C299" s="111">
        <f>Datos!C299</f>
        <v>0.53541666666666665</v>
      </c>
      <c r="D299" s="179">
        <f>Datos!D299</f>
        <v>293</v>
      </c>
      <c r="E299" s="151" t="str">
        <f>Datos!E299</f>
        <v>f</v>
      </c>
      <c r="F299" s="149">
        <f>Datos!F299+$F$4</f>
        <v>288.29999999999995</v>
      </c>
      <c r="G299" s="150">
        <f>Datos!G299+$F$4</f>
        <v>288.45999999999998</v>
      </c>
    </row>
    <row r="300" spans="2:7" x14ac:dyDescent="0.3">
      <c r="B300" s="110">
        <f>Datos!B300</f>
        <v>43040</v>
      </c>
      <c r="C300" s="111">
        <f>Datos!C300</f>
        <v>0.53611111111111109</v>
      </c>
      <c r="D300" s="179">
        <f>Datos!D300</f>
        <v>294</v>
      </c>
      <c r="E300" s="151" t="str">
        <f>Datos!E300</f>
        <v>f</v>
      </c>
      <c r="F300" s="149">
        <f>Datos!F300+$F$4</f>
        <v>288.28999999999996</v>
      </c>
      <c r="G300" s="150">
        <f>Datos!G300+$F$4</f>
        <v>288.44</v>
      </c>
    </row>
    <row r="301" spans="2:7" x14ac:dyDescent="0.3">
      <c r="B301" s="110">
        <f>Datos!B301</f>
        <v>43040</v>
      </c>
      <c r="C301" s="111">
        <f>Datos!C301</f>
        <v>0.53680555555555554</v>
      </c>
      <c r="D301" s="179">
        <f>Datos!D301</f>
        <v>295</v>
      </c>
      <c r="E301" s="151" t="str">
        <f>Datos!E301</f>
        <v>f</v>
      </c>
      <c r="F301" s="149">
        <f>Datos!F301+$F$4</f>
        <v>288.27999999999997</v>
      </c>
      <c r="G301" s="150">
        <f>Datos!G301+$F$4</f>
        <v>288.44</v>
      </c>
    </row>
    <row r="302" spans="2:7" x14ac:dyDescent="0.3">
      <c r="B302" s="110">
        <f>Datos!B302</f>
        <v>43040</v>
      </c>
      <c r="C302" s="111">
        <f>Datos!C302</f>
        <v>0.53749999999999998</v>
      </c>
      <c r="D302" s="179">
        <f>Datos!D302</f>
        <v>296</v>
      </c>
      <c r="E302" s="151" t="str">
        <f>Datos!E302</f>
        <v>f</v>
      </c>
      <c r="F302" s="149">
        <f>Datos!F302+$F$4</f>
        <v>288.23999999999995</v>
      </c>
      <c r="G302" s="150">
        <f>Datos!G302+$F$4</f>
        <v>288.39999999999998</v>
      </c>
    </row>
    <row r="303" spans="2:7" x14ac:dyDescent="0.3">
      <c r="B303" s="110">
        <f>Datos!B303</f>
        <v>43040</v>
      </c>
      <c r="C303" s="111">
        <f>Datos!C303</f>
        <v>0.53819444444444442</v>
      </c>
      <c r="D303" s="179">
        <f>Datos!D303</f>
        <v>297</v>
      </c>
      <c r="E303" s="151" t="str">
        <f>Datos!E303</f>
        <v>f</v>
      </c>
      <c r="F303" s="149">
        <f>Datos!F303+$F$4</f>
        <v>288.27</v>
      </c>
      <c r="G303" s="150">
        <f>Datos!G303+$F$4</f>
        <v>288.41999999999996</v>
      </c>
    </row>
    <row r="304" spans="2:7" x14ac:dyDescent="0.3">
      <c r="B304" s="110">
        <f>Datos!B304</f>
        <v>43040</v>
      </c>
      <c r="C304" s="111">
        <f>Datos!C304</f>
        <v>0.53888888888888886</v>
      </c>
      <c r="D304" s="179">
        <f>Datos!D304</f>
        <v>298</v>
      </c>
      <c r="E304" s="151" t="str">
        <f>Datos!E304</f>
        <v>f</v>
      </c>
      <c r="F304" s="149">
        <f>Datos!F304+$F$4</f>
        <v>288.26</v>
      </c>
      <c r="G304" s="150">
        <f>Datos!G304+$F$4</f>
        <v>288.41999999999996</v>
      </c>
    </row>
    <row r="305" spans="2:7" x14ac:dyDescent="0.3">
      <c r="B305" s="110">
        <f>Datos!B305</f>
        <v>43040</v>
      </c>
      <c r="C305" s="111">
        <f>Datos!C305</f>
        <v>0.5395833333333333</v>
      </c>
      <c r="D305" s="179">
        <f>Datos!D305</f>
        <v>299</v>
      </c>
      <c r="E305" s="151" t="str">
        <f>Datos!E305</f>
        <v>f</v>
      </c>
      <c r="F305" s="149">
        <f>Datos!F305+$F$4</f>
        <v>288.31</v>
      </c>
      <c r="G305" s="150">
        <f>Datos!G305+$F$4</f>
        <v>288.45999999999998</v>
      </c>
    </row>
    <row r="306" spans="2:7" x14ac:dyDescent="0.3">
      <c r="B306" s="110">
        <f>Datos!B306</f>
        <v>43040</v>
      </c>
      <c r="C306" s="111">
        <f>Datos!C306</f>
        <v>0.54027777777777775</v>
      </c>
      <c r="D306" s="179">
        <f>Datos!D306</f>
        <v>300</v>
      </c>
      <c r="E306" s="151" t="str">
        <f>Datos!E306</f>
        <v>f</v>
      </c>
      <c r="F306" s="149">
        <f>Datos!F306+$F$4</f>
        <v>288.27999999999997</v>
      </c>
      <c r="G306" s="150">
        <f>Datos!G306+$F$4</f>
        <v>288.44</v>
      </c>
    </row>
    <row r="307" spans="2:7" x14ac:dyDescent="0.3">
      <c r="B307" s="110">
        <f>Datos!B307</f>
        <v>43040</v>
      </c>
      <c r="C307" s="111">
        <f>Datos!C307</f>
        <v>0.54097222222222219</v>
      </c>
      <c r="D307" s="179">
        <f>Datos!D307</f>
        <v>301</v>
      </c>
      <c r="E307" s="151" t="str">
        <f>Datos!E307</f>
        <v>f</v>
      </c>
      <c r="F307" s="149">
        <f>Datos!F307+$F$4</f>
        <v>288.29999999999995</v>
      </c>
      <c r="G307" s="150">
        <f>Datos!G307+$F$4</f>
        <v>288.45</v>
      </c>
    </row>
    <row r="308" spans="2:7" x14ac:dyDescent="0.3">
      <c r="B308" s="110">
        <f>Datos!B308</f>
        <v>43040</v>
      </c>
      <c r="C308" s="111">
        <f>Datos!C308</f>
        <v>0.54166666666666663</v>
      </c>
      <c r="D308" s="179">
        <f>Datos!D308</f>
        <v>302</v>
      </c>
      <c r="E308" s="151" t="str">
        <f>Datos!E308</f>
        <v>f</v>
      </c>
      <c r="F308" s="149">
        <f>Datos!F308+$F$4</f>
        <v>288.32</v>
      </c>
      <c r="G308" s="150">
        <f>Datos!G308+$F$4</f>
        <v>288.46999999999997</v>
      </c>
    </row>
    <row r="309" spans="2:7" x14ac:dyDescent="0.3">
      <c r="B309" s="110">
        <f>Datos!B309</f>
        <v>43040</v>
      </c>
      <c r="C309" s="111">
        <f>Datos!C309</f>
        <v>0.54236111111111118</v>
      </c>
      <c r="D309" s="179">
        <f>Datos!D309</f>
        <v>303</v>
      </c>
      <c r="E309" s="151" t="str">
        <f>Datos!E309</f>
        <v>f</v>
      </c>
      <c r="F309" s="149">
        <f>Datos!F309+$F$4</f>
        <v>288.26</v>
      </c>
      <c r="G309" s="150">
        <f>Datos!G309+$F$4</f>
        <v>288.41999999999996</v>
      </c>
    </row>
    <row r="310" spans="2:7" x14ac:dyDescent="0.3">
      <c r="B310" s="110">
        <f>Datos!B310</f>
        <v>43040</v>
      </c>
      <c r="C310" s="111">
        <f>Datos!C310</f>
        <v>0.54305555555555551</v>
      </c>
      <c r="D310" s="179">
        <f>Datos!D310</f>
        <v>304</v>
      </c>
      <c r="E310" s="151" t="str">
        <f>Datos!E310</f>
        <v>f</v>
      </c>
      <c r="F310" s="149">
        <f>Datos!F310+$F$4</f>
        <v>288.28999999999996</v>
      </c>
      <c r="G310" s="150">
        <f>Datos!G310+$F$4</f>
        <v>288.44</v>
      </c>
    </row>
    <row r="311" spans="2:7" x14ac:dyDescent="0.3">
      <c r="B311" s="110">
        <f>Datos!B311</f>
        <v>43040</v>
      </c>
      <c r="C311" s="111">
        <f>Datos!C311</f>
        <v>0.54375000000000007</v>
      </c>
      <c r="D311" s="179">
        <f>Datos!D311</f>
        <v>305</v>
      </c>
      <c r="E311" s="151" t="str">
        <f>Datos!E311</f>
        <v>f</v>
      </c>
      <c r="F311" s="149">
        <f>Datos!F311+$F$4</f>
        <v>288.28999999999996</v>
      </c>
      <c r="G311" s="150">
        <f>Datos!G311+$F$4</f>
        <v>288.45</v>
      </c>
    </row>
    <row r="312" spans="2:7" x14ac:dyDescent="0.3">
      <c r="B312" s="110">
        <f>Datos!B312</f>
        <v>43040</v>
      </c>
      <c r="C312" s="111">
        <f>Datos!C312</f>
        <v>0.5444444444444444</v>
      </c>
      <c r="D312" s="179">
        <f>Datos!D312</f>
        <v>306</v>
      </c>
      <c r="E312" s="151" t="str">
        <f>Datos!E312</f>
        <v>f</v>
      </c>
      <c r="F312" s="149">
        <f>Datos!F312+$F$4</f>
        <v>288.28999999999996</v>
      </c>
      <c r="G312" s="150">
        <f>Datos!G312+$F$4</f>
        <v>288.45</v>
      </c>
    </row>
    <row r="313" spans="2:7" x14ac:dyDescent="0.3">
      <c r="B313" s="110">
        <f>Datos!B313</f>
        <v>43040</v>
      </c>
      <c r="C313" s="111">
        <f>Datos!C313</f>
        <v>0.54513888888888895</v>
      </c>
      <c r="D313" s="179">
        <f>Datos!D313</f>
        <v>307</v>
      </c>
      <c r="E313" s="151" t="str">
        <f>Datos!E313</f>
        <v>f</v>
      </c>
      <c r="F313" s="149">
        <f>Datos!F313+$F$4</f>
        <v>288.28999999999996</v>
      </c>
      <c r="G313" s="150">
        <f>Datos!G313+$F$4</f>
        <v>288.45</v>
      </c>
    </row>
    <row r="314" spans="2:7" x14ac:dyDescent="0.3">
      <c r="B314" s="110">
        <f>Datos!B314</f>
        <v>43040</v>
      </c>
      <c r="C314" s="111">
        <f>Datos!C314</f>
        <v>0.54583333333333328</v>
      </c>
      <c r="D314" s="179">
        <f>Datos!D314</f>
        <v>308</v>
      </c>
      <c r="E314" s="151" t="str">
        <f>Datos!E314</f>
        <v>f</v>
      </c>
      <c r="F314" s="149">
        <f>Datos!F314+$F$4</f>
        <v>288.27</v>
      </c>
      <c r="G314" s="150">
        <f>Datos!G314+$F$4</f>
        <v>288.41999999999996</v>
      </c>
    </row>
    <row r="315" spans="2:7" x14ac:dyDescent="0.3">
      <c r="B315" s="110">
        <f>Datos!B315</f>
        <v>43040</v>
      </c>
      <c r="C315" s="111">
        <f>Datos!C315</f>
        <v>0.54652777777777783</v>
      </c>
      <c r="D315" s="179">
        <f>Datos!D315</f>
        <v>309</v>
      </c>
      <c r="E315" s="151" t="str">
        <f>Datos!E315</f>
        <v>f</v>
      </c>
      <c r="F315" s="149">
        <f>Datos!F315+$F$4</f>
        <v>288.27999999999997</v>
      </c>
      <c r="G315" s="150">
        <f>Datos!G315+$F$4</f>
        <v>288.44</v>
      </c>
    </row>
    <row r="316" spans="2:7" x14ac:dyDescent="0.3">
      <c r="B316" s="110">
        <f>Datos!B316</f>
        <v>43040</v>
      </c>
      <c r="C316" s="111">
        <f>Datos!C316</f>
        <v>0.54722222222222217</v>
      </c>
      <c r="D316" s="179">
        <f>Datos!D316</f>
        <v>310</v>
      </c>
      <c r="E316" s="151" t="str">
        <f>Datos!E316</f>
        <v>f</v>
      </c>
      <c r="F316" s="149">
        <f>Datos!F316+$F$4</f>
        <v>288.29999999999995</v>
      </c>
      <c r="G316" s="150">
        <f>Datos!G316+$F$4</f>
        <v>288.45999999999998</v>
      </c>
    </row>
    <row r="317" spans="2:7" x14ac:dyDescent="0.3">
      <c r="B317" s="110">
        <f>Datos!B317</f>
        <v>43040</v>
      </c>
      <c r="C317" s="111">
        <f>Datos!C317</f>
        <v>0.54791666666666672</v>
      </c>
      <c r="D317" s="179">
        <f>Datos!D317</f>
        <v>311</v>
      </c>
      <c r="E317" s="151" t="str">
        <f>Datos!E317</f>
        <v>f</v>
      </c>
      <c r="F317" s="149">
        <f>Datos!F317+$F$4</f>
        <v>288.29999999999995</v>
      </c>
      <c r="G317" s="150">
        <f>Datos!G317+$F$4</f>
        <v>288.45999999999998</v>
      </c>
    </row>
    <row r="318" spans="2:7" x14ac:dyDescent="0.3">
      <c r="B318" s="110">
        <f>Datos!B318</f>
        <v>43040</v>
      </c>
      <c r="C318" s="111">
        <f>Datos!C318</f>
        <v>0.54861111111111105</v>
      </c>
      <c r="D318" s="179">
        <f>Datos!D318</f>
        <v>312</v>
      </c>
      <c r="E318" s="151" t="str">
        <f>Datos!E318</f>
        <v>f</v>
      </c>
      <c r="F318" s="149">
        <f>Datos!F318+$F$4</f>
        <v>288.28999999999996</v>
      </c>
      <c r="G318" s="150">
        <f>Datos!G318+$F$4</f>
        <v>288.45</v>
      </c>
    </row>
    <row r="319" spans="2:7" x14ac:dyDescent="0.3">
      <c r="B319" s="110">
        <f>Datos!B319</f>
        <v>43040</v>
      </c>
      <c r="C319" s="111">
        <f>Datos!C319</f>
        <v>0.5493055555555556</v>
      </c>
      <c r="D319" s="179">
        <f>Datos!D319</f>
        <v>313</v>
      </c>
      <c r="E319" s="151" t="str">
        <f>Datos!E319</f>
        <v>f</v>
      </c>
      <c r="F319" s="149">
        <f>Datos!F319+$F$4</f>
        <v>288.26</v>
      </c>
      <c r="G319" s="150">
        <f>Datos!G319+$F$4</f>
        <v>288.41999999999996</v>
      </c>
    </row>
    <row r="320" spans="2:7" x14ac:dyDescent="0.3">
      <c r="B320" s="110">
        <f>Datos!B320</f>
        <v>43040</v>
      </c>
      <c r="C320" s="111">
        <f>Datos!C320</f>
        <v>0.54999999999999993</v>
      </c>
      <c r="D320" s="179">
        <f>Datos!D320</f>
        <v>314</v>
      </c>
      <c r="E320" s="151" t="str">
        <f>Datos!E320</f>
        <v>f</v>
      </c>
      <c r="F320" s="149">
        <f>Datos!F320+$F$4</f>
        <v>288.27999999999997</v>
      </c>
      <c r="G320" s="150">
        <f>Datos!G320+$F$4</f>
        <v>288.44</v>
      </c>
    </row>
    <row r="321" spans="2:7" x14ac:dyDescent="0.3">
      <c r="B321" s="110">
        <f>Datos!B321</f>
        <v>43040</v>
      </c>
      <c r="C321" s="111">
        <f>Datos!C321</f>
        <v>0.55069444444444449</v>
      </c>
      <c r="D321" s="179">
        <f>Datos!D321</f>
        <v>315</v>
      </c>
      <c r="E321" s="151" t="str">
        <f>Datos!E321</f>
        <v>f</v>
      </c>
      <c r="F321" s="149">
        <f>Datos!F321+$F$4</f>
        <v>288.27999999999997</v>
      </c>
      <c r="G321" s="150">
        <f>Datos!G321+$F$4</f>
        <v>288.42999999999995</v>
      </c>
    </row>
    <row r="322" spans="2:7" x14ac:dyDescent="0.3">
      <c r="B322" s="110">
        <f>Datos!B322</f>
        <v>43040</v>
      </c>
      <c r="C322" s="111">
        <f>Datos!C322</f>
        <v>0.55138888888888882</v>
      </c>
      <c r="D322" s="179">
        <f>Datos!D322</f>
        <v>316</v>
      </c>
      <c r="E322" s="151" t="str">
        <f>Datos!E322</f>
        <v>f</v>
      </c>
      <c r="F322" s="149">
        <f>Datos!F322+$F$4</f>
        <v>288.28999999999996</v>
      </c>
      <c r="G322" s="150">
        <f>Datos!G322+$F$4</f>
        <v>288.45</v>
      </c>
    </row>
    <row r="323" spans="2:7" x14ac:dyDescent="0.3">
      <c r="B323" s="110">
        <f>Datos!B323</f>
        <v>43040</v>
      </c>
      <c r="C323" s="111">
        <f>Datos!C323</f>
        <v>0.55208333333333337</v>
      </c>
      <c r="D323" s="179">
        <f>Datos!D323</f>
        <v>317</v>
      </c>
      <c r="E323" s="151" t="str">
        <f>Datos!E323</f>
        <v>f</v>
      </c>
      <c r="F323" s="149">
        <f>Datos!F323+$F$4</f>
        <v>288.26</v>
      </c>
      <c r="G323" s="150">
        <f>Datos!G323+$F$4</f>
        <v>288.42999999999995</v>
      </c>
    </row>
    <row r="324" spans="2:7" x14ac:dyDescent="0.3">
      <c r="B324" s="110">
        <f>Datos!B324</f>
        <v>43040</v>
      </c>
      <c r="C324" s="111">
        <f>Datos!C324</f>
        <v>0.55277777777777781</v>
      </c>
      <c r="D324" s="179">
        <f>Datos!D324</f>
        <v>318</v>
      </c>
      <c r="E324" s="151" t="str">
        <f>Datos!E324</f>
        <v>f</v>
      </c>
      <c r="F324" s="149">
        <f>Datos!F324+$F$4</f>
        <v>288.27</v>
      </c>
      <c r="G324" s="150">
        <f>Datos!G324+$F$4</f>
        <v>288.44</v>
      </c>
    </row>
    <row r="325" spans="2:7" x14ac:dyDescent="0.3">
      <c r="B325" s="110">
        <f>Datos!B325</f>
        <v>43040</v>
      </c>
      <c r="C325" s="111">
        <f>Datos!C325</f>
        <v>0.55347222222222225</v>
      </c>
      <c r="D325" s="179">
        <f>Datos!D325</f>
        <v>319</v>
      </c>
      <c r="E325" s="151" t="str">
        <f>Datos!E325</f>
        <v>f</v>
      </c>
      <c r="F325" s="149">
        <f>Datos!F325+$F$4</f>
        <v>288.28999999999996</v>
      </c>
      <c r="G325" s="150">
        <f>Datos!G325+$F$4</f>
        <v>288.45</v>
      </c>
    </row>
    <row r="326" spans="2:7" x14ac:dyDescent="0.3">
      <c r="B326" s="110">
        <f>Datos!B326</f>
        <v>43040</v>
      </c>
      <c r="C326" s="111">
        <f>Datos!C326</f>
        <v>0.5541666666666667</v>
      </c>
      <c r="D326" s="179">
        <f>Datos!D326</f>
        <v>320</v>
      </c>
      <c r="E326" s="151" t="str">
        <f>Datos!E326</f>
        <v>f</v>
      </c>
      <c r="F326" s="149">
        <f>Datos!F326+$F$4</f>
        <v>288.27</v>
      </c>
      <c r="G326" s="150">
        <f>Datos!G326+$F$4</f>
        <v>288.42999999999995</v>
      </c>
    </row>
    <row r="327" spans="2:7" x14ac:dyDescent="0.3">
      <c r="B327" s="110">
        <f>Datos!B327</f>
        <v>43040</v>
      </c>
      <c r="C327" s="111">
        <f>Datos!C327</f>
        <v>0.55486111111111114</v>
      </c>
      <c r="D327" s="179">
        <f>Datos!D327</f>
        <v>321</v>
      </c>
      <c r="E327" s="151" t="str">
        <f>Datos!E327</f>
        <v>f</v>
      </c>
      <c r="F327" s="149">
        <f>Datos!F327+$F$4</f>
        <v>288.28999999999996</v>
      </c>
      <c r="G327" s="150">
        <f>Datos!G327+$F$4</f>
        <v>288.45999999999998</v>
      </c>
    </row>
    <row r="328" spans="2:7" x14ac:dyDescent="0.3">
      <c r="B328" s="110">
        <f>Datos!B328</f>
        <v>43040</v>
      </c>
      <c r="C328" s="111">
        <f>Datos!C328</f>
        <v>0.55555555555555558</v>
      </c>
      <c r="D328" s="179">
        <f>Datos!D328</f>
        <v>322</v>
      </c>
      <c r="E328" s="151" t="str">
        <f>Datos!E328</f>
        <v>f</v>
      </c>
      <c r="F328" s="149">
        <f>Datos!F328+$F$4</f>
        <v>288.27</v>
      </c>
      <c r="G328" s="150">
        <f>Datos!G328+$F$4</f>
        <v>288.42999999999995</v>
      </c>
    </row>
    <row r="329" spans="2:7" x14ac:dyDescent="0.3">
      <c r="B329" s="110">
        <f>Datos!B329</f>
        <v>43040</v>
      </c>
      <c r="C329" s="111">
        <f>Datos!C329</f>
        <v>0.55625000000000002</v>
      </c>
      <c r="D329" s="179">
        <f>Datos!D329</f>
        <v>323</v>
      </c>
      <c r="E329" s="151" t="str">
        <f>Datos!E329</f>
        <v>f</v>
      </c>
      <c r="F329" s="149">
        <f>Datos!F329+$F$4</f>
        <v>288.29999999999995</v>
      </c>
      <c r="G329" s="150">
        <f>Datos!G329+$F$4</f>
        <v>288.46999999999997</v>
      </c>
    </row>
    <row r="330" spans="2:7" x14ac:dyDescent="0.3">
      <c r="B330" s="110">
        <f>Datos!B330</f>
        <v>43040</v>
      </c>
      <c r="C330" s="111">
        <f>Datos!C330</f>
        <v>0.55694444444444446</v>
      </c>
      <c r="D330" s="179">
        <f>Datos!D330</f>
        <v>324</v>
      </c>
      <c r="E330" s="151" t="str">
        <f>Datos!E330</f>
        <v>f</v>
      </c>
      <c r="F330" s="149">
        <f>Datos!F330+$F$4</f>
        <v>288.27999999999997</v>
      </c>
      <c r="G330" s="150">
        <f>Datos!G330+$F$4</f>
        <v>288.45</v>
      </c>
    </row>
    <row r="331" spans="2:7" x14ac:dyDescent="0.3">
      <c r="B331" s="110">
        <f>Datos!B331</f>
        <v>43040</v>
      </c>
      <c r="C331" s="111">
        <f>Datos!C331</f>
        <v>0.55763888888888891</v>
      </c>
      <c r="D331" s="179">
        <f>Datos!D331</f>
        <v>325</v>
      </c>
      <c r="E331" s="151" t="str">
        <f>Datos!E331</f>
        <v>f</v>
      </c>
      <c r="F331" s="149">
        <f>Datos!F331+$F$4</f>
        <v>288.32</v>
      </c>
      <c r="G331" s="150">
        <f>Datos!G331+$F$4</f>
        <v>288.47999999999996</v>
      </c>
    </row>
    <row r="332" spans="2:7" x14ac:dyDescent="0.3">
      <c r="B332" s="110">
        <f>Datos!B332</f>
        <v>43040</v>
      </c>
      <c r="C332" s="111">
        <f>Datos!C332</f>
        <v>0.55833333333333335</v>
      </c>
      <c r="D332" s="179">
        <f>Datos!D332</f>
        <v>326</v>
      </c>
      <c r="E332" s="151" t="str">
        <f>Datos!E332</f>
        <v>f</v>
      </c>
      <c r="F332" s="149">
        <f>Datos!F332+$F$4</f>
        <v>288.28999999999996</v>
      </c>
      <c r="G332" s="150">
        <f>Datos!G332+$F$4</f>
        <v>288.45</v>
      </c>
    </row>
    <row r="333" spans="2:7" x14ac:dyDescent="0.3">
      <c r="B333" s="110">
        <f>Datos!B333</f>
        <v>43040</v>
      </c>
      <c r="C333" s="111">
        <f>Datos!C333</f>
        <v>0.55902777777777779</v>
      </c>
      <c r="D333" s="179">
        <f>Datos!D333</f>
        <v>327</v>
      </c>
      <c r="E333" s="151" t="str">
        <f>Datos!E333</f>
        <v>f</v>
      </c>
      <c r="F333" s="149">
        <f>Datos!F333+$F$4</f>
        <v>288.31</v>
      </c>
      <c r="G333" s="150">
        <f>Datos!G333+$F$4</f>
        <v>288.46999999999997</v>
      </c>
    </row>
    <row r="334" spans="2:7" x14ac:dyDescent="0.3">
      <c r="B334" s="110">
        <f>Datos!B334</f>
        <v>43040</v>
      </c>
      <c r="C334" s="111">
        <f>Datos!C334</f>
        <v>0.55972222222222223</v>
      </c>
      <c r="D334" s="179">
        <f>Datos!D334</f>
        <v>328</v>
      </c>
      <c r="E334" s="151" t="str">
        <f>Datos!E334</f>
        <v>f</v>
      </c>
      <c r="F334" s="149">
        <f>Datos!F334+$F$4</f>
        <v>288.27999999999997</v>
      </c>
      <c r="G334" s="150">
        <f>Datos!G334+$F$4</f>
        <v>288.45</v>
      </c>
    </row>
    <row r="335" spans="2:7" x14ac:dyDescent="0.3">
      <c r="B335" s="110">
        <f>Datos!B335</f>
        <v>43040</v>
      </c>
      <c r="C335" s="111">
        <f>Datos!C335</f>
        <v>0.56041666666666667</v>
      </c>
      <c r="D335" s="179">
        <f>Datos!D335</f>
        <v>329</v>
      </c>
      <c r="E335" s="151" t="str">
        <f>Datos!E335</f>
        <v>f</v>
      </c>
      <c r="F335" s="149">
        <f>Datos!F335+$F$4</f>
        <v>288.29999999999995</v>
      </c>
      <c r="G335" s="150">
        <f>Datos!G335+$F$4</f>
        <v>288.46999999999997</v>
      </c>
    </row>
    <row r="336" spans="2:7" x14ac:dyDescent="0.3">
      <c r="B336" s="110">
        <f>Datos!B336</f>
        <v>43040</v>
      </c>
      <c r="C336" s="111">
        <f>Datos!C336</f>
        <v>0.56111111111111112</v>
      </c>
      <c r="D336" s="179">
        <f>Datos!D336</f>
        <v>330</v>
      </c>
      <c r="E336" s="151" t="str">
        <f>Datos!E336</f>
        <v>f</v>
      </c>
      <c r="F336" s="149">
        <f>Datos!F336+$F$4</f>
        <v>288.27999999999997</v>
      </c>
      <c r="G336" s="150">
        <f>Datos!G336+$F$4</f>
        <v>288.44</v>
      </c>
    </row>
    <row r="337" spans="2:7" x14ac:dyDescent="0.3">
      <c r="B337" s="110">
        <f>Datos!B337</f>
        <v>43040</v>
      </c>
      <c r="C337" s="111">
        <f>Datos!C337</f>
        <v>0.56180555555555556</v>
      </c>
      <c r="D337" s="179">
        <f>Datos!D337</f>
        <v>331</v>
      </c>
      <c r="E337" s="151" t="str">
        <f>Datos!E337</f>
        <v>f</v>
      </c>
      <c r="F337" s="149">
        <f>Datos!F337+$F$4</f>
        <v>288.31</v>
      </c>
      <c r="G337" s="150">
        <f>Datos!G337+$F$4</f>
        <v>288.46999999999997</v>
      </c>
    </row>
    <row r="338" spans="2:7" x14ac:dyDescent="0.3">
      <c r="B338" s="110">
        <f>Datos!B338</f>
        <v>43040</v>
      </c>
      <c r="C338" s="111">
        <f>Datos!C338</f>
        <v>0.5625</v>
      </c>
      <c r="D338" s="179">
        <f>Datos!D338</f>
        <v>332</v>
      </c>
      <c r="E338" s="151" t="str">
        <f>Datos!E338</f>
        <v>f</v>
      </c>
      <c r="F338" s="149">
        <f>Datos!F338+$F$4</f>
        <v>288.29999999999995</v>
      </c>
      <c r="G338" s="150">
        <f>Datos!G338+$F$4</f>
        <v>288.46999999999997</v>
      </c>
    </row>
    <row r="339" spans="2:7" x14ac:dyDescent="0.3">
      <c r="B339" s="110">
        <f>Datos!B339</f>
        <v>43040</v>
      </c>
      <c r="C339" s="111">
        <f>Datos!C339</f>
        <v>0.56319444444444444</v>
      </c>
      <c r="D339" s="179">
        <f>Datos!D339</f>
        <v>333</v>
      </c>
      <c r="E339" s="151" t="str">
        <f>Datos!E339</f>
        <v>f</v>
      </c>
      <c r="F339" s="149">
        <f>Datos!F339+$F$4</f>
        <v>288.31</v>
      </c>
      <c r="G339" s="150">
        <f>Datos!G339+$F$4</f>
        <v>288.46999999999997</v>
      </c>
    </row>
    <row r="340" spans="2:7" x14ac:dyDescent="0.3">
      <c r="B340" s="110">
        <f>Datos!B340</f>
        <v>43040</v>
      </c>
      <c r="C340" s="111">
        <f>Datos!C340</f>
        <v>0.56388888888888888</v>
      </c>
      <c r="D340" s="179">
        <f>Datos!D340</f>
        <v>334</v>
      </c>
      <c r="E340" s="151" t="str">
        <f>Datos!E340</f>
        <v>f</v>
      </c>
      <c r="F340" s="149">
        <f>Datos!F340+$F$4</f>
        <v>288.28999999999996</v>
      </c>
      <c r="G340" s="150">
        <f>Datos!G340+$F$4</f>
        <v>288.45</v>
      </c>
    </row>
    <row r="341" spans="2:7" x14ac:dyDescent="0.3">
      <c r="B341" s="110">
        <f>Datos!B341</f>
        <v>43040</v>
      </c>
      <c r="C341" s="111">
        <f>Datos!C341</f>
        <v>0.56458333333333333</v>
      </c>
      <c r="D341" s="179">
        <f>Datos!D341</f>
        <v>335</v>
      </c>
      <c r="E341" s="151" t="str">
        <f>Datos!E341</f>
        <v>f</v>
      </c>
      <c r="F341" s="149">
        <f>Datos!F341+$F$4</f>
        <v>288.29999999999995</v>
      </c>
      <c r="G341" s="150">
        <f>Datos!G341+$F$4</f>
        <v>288.45999999999998</v>
      </c>
    </row>
    <row r="342" spans="2:7" x14ac:dyDescent="0.3">
      <c r="B342" s="110">
        <f>Datos!B342</f>
        <v>43040</v>
      </c>
      <c r="C342" s="111">
        <f>Datos!C342</f>
        <v>0.56527777777777777</v>
      </c>
      <c r="D342" s="179">
        <f>Datos!D342</f>
        <v>336</v>
      </c>
      <c r="E342" s="151" t="str">
        <f>Datos!E342</f>
        <v>f</v>
      </c>
      <c r="F342" s="149">
        <f>Datos!F342+$F$4</f>
        <v>288.29999999999995</v>
      </c>
      <c r="G342" s="150">
        <f>Datos!G342+$F$4</f>
        <v>288.46999999999997</v>
      </c>
    </row>
    <row r="343" spans="2:7" x14ac:dyDescent="0.3">
      <c r="B343" s="110">
        <f>Datos!B343</f>
        <v>43040</v>
      </c>
      <c r="C343" s="111">
        <f>Datos!C343</f>
        <v>0.56597222222222221</v>
      </c>
      <c r="D343" s="179">
        <f>Datos!D343</f>
        <v>337</v>
      </c>
      <c r="E343" s="151" t="str">
        <f>Datos!E343</f>
        <v>f</v>
      </c>
      <c r="F343" s="149">
        <f>Datos!F343+$F$4</f>
        <v>288.28999999999996</v>
      </c>
      <c r="G343" s="150">
        <f>Datos!G343+$F$4</f>
        <v>288.45</v>
      </c>
    </row>
    <row r="344" spans="2:7" x14ac:dyDescent="0.3">
      <c r="B344" s="110">
        <f>Datos!B344</f>
        <v>43040</v>
      </c>
      <c r="C344" s="111">
        <f>Datos!C344</f>
        <v>0.56666666666666665</v>
      </c>
      <c r="D344" s="179">
        <f>Datos!D344</f>
        <v>338</v>
      </c>
      <c r="E344" s="151" t="str">
        <f>Datos!E344</f>
        <v>f</v>
      </c>
      <c r="F344" s="149">
        <f>Datos!F344+$F$4</f>
        <v>288.29999999999995</v>
      </c>
      <c r="G344" s="150">
        <f>Datos!G344+$F$4</f>
        <v>288.45999999999998</v>
      </c>
    </row>
    <row r="345" spans="2:7" x14ac:dyDescent="0.3">
      <c r="B345" s="110">
        <f>Datos!B345</f>
        <v>43040</v>
      </c>
      <c r="C345" s="111">
        <f>Datos!C345</f>
        <v>0.56736111111111109</v>
      </c>
      <c r="D345" s="179">
        <f>Datos!D345</f>
        <v>339</v>
      </c>
      <c r="E345" s="151" t="str">
        <f>Datos!E345</f>
        <v>f</v>
      </c>
      <c r="F345" s="149">
        <f>Datos!F345+$F$4</f>
        <v>288.26</v>
      </c>
      <c r="G345" s="150">
        <f>Datos!G345+$F$4</f>
        <v>288.41999999999996</v>
      </c>
    </row>
    <row r="346" spans="2:7" x14ac:dyDescent="0.3">
      <c r="B346" s="110">
        <f>Datos!B346</f>
        <v>43040</v>
      </c>
      <c r="C346" s="111">
        <f>Datos!C346</f>
        <v>0.56805555555555554</v>
      </c>
      <c r="D346" s="179">
        <f>Datos!D346</f>
        <v>340</v>
      </c>
      <c r="E346" s="151" t="str">
        <f>Datos!E346</f>
        <v>f</v>
      </c>
      <c r="F346" s="149">
        <f>Datos!F346+$F$4</f>
        <v>288.29999999999995</v>
      </c>
      <c r="G346" s="150">
        <f>Datos!G346+$F$4</f>
        <v>288.45</v>
      </c>
    </row>
    <row r="347" spans="2:7" x14ac:dyDescent="0.3">
      <c r="B347" s="110">
        <f>Datos!B347</f>
        <v>43040</v>
      </c>
      <c r="C347" s="111">
        <f>Datos!C347</f>
        <v>0.56874999999999998</v>
      </c>
      <c r="D347" s="179">
        <f>Datos!D347</f>
        <v>341</v>
      </c>
      <c r="E347" s="151" t="str">
        <f>Datos!E347</f>
        <v>f</v>
      </c>
      <c r="F347" s="149">
        <f>Datos!F347+$F$4</f>
        <v>288.29999999999995</v>
      </c>
      <c r="G347" s="150">
        <f>Datos!G347+$F$4</f>
        <v>288.45999999999998</v>
      </c>
    </row>
    <row r="348" spans="2:7" x14ac:dyDescent="0.3">
      <c r="B348" s="110">
        <f>Datos!B348</f>
        <v>43040</v>
      </c>
      <c r="C348" s="111">
        <f>Datos!C348</f>
        <v>0.56944444444444442</v>
      </c>
      <c r="D348" s="179">
        <f>Datos!D348</f>
        <v>342</v>
      </c>
      <c r="E348" s="151" t="str">
        <f>Datos!E348</f>
        <v>f</v>
      </c>
      <c r="F348" s="149">
        <f>Datos!F348+$F$4</f>
        <v>288.29999999999995</v>
      </c>
      <c r="G348" s="150">
        <f>Datos!G348+$F$4</f>
        <v>288.45</v>
      </c>
    </row>
    <row r="349" spans="2:7" x14ac:dyDescent="0.3">
      <c r="B349" s="110">
        <f>Datos!B349</f>
        <v>43040</v>
      </c>
      <c r="C349" s="111">
        <f>Datos!C349</f>
        <v>0.57013888888888886</v>
      </c>
      <c r="D349" s="179">
        <f>Datos!D349</f>
        <v>343</v>
      </c>
      <c r="E349" s="151" t="str">
        <f>Datos!E349</f>
        <v>f</v>
      </c>
      <c r="F349" s="149">
        <f>Datos!F349+$F$4</f>
        <v>288.26</v>
      </c>
      <c r="G349" s="150">
        <f>Datos!G349+$F$4</f>
        <v>288.41999999999996</v>
      </c>
    </row>
    <row r="350" spans="2:7" x14ac:dyDescent="0.3">
      <c r="B350" s="110">
        <f>Datos!B350</f>
        <v>43040</v>
      </c>
      <c r="C350" s="111">
        <f>Datos!C350</f>
        <v>0.5708333333333333</v>
      </c>
      <c r="D350" s="179">
        <f>Datos!D350</f>
        <v>344</v>
      </c>
      <c r="E350" s="151" t="str">
        <f>Datos!E350</f>
        <v>f</v>
      </c>
      <c r="F350" s="149">
        <f>Datos!F350+$F$4</f>
        <v>288.28999999999996</v>
      </c>
      <c r="G350" s="150">
        <f>Datos!G350+$F$4</f>
        <v>288.44</v>
      </c>
    </row>
    <row r="351" spans="2:7" x14ac:dyDescent="0.3">
      <c r="B351" s="110">
        <f>Datos!B351</f>
        <v>43040</v>
      </c>
      <c r="C351" s="111">
        <f>Datos!C351</f>
        <v>0.57152777777777775</v>
      </c>
      <c r="D351" s="179">
        <f>Datos!D351</f>
        <v>345</v>
      </c>
      <c r="E351" s="151" t="str">
        <f>Datos!E351</f>
        <v>f</v>
      </c>
      <c r="F351" s="149">
        <f>Datos!F351+$F$4</f>
        <v>288.28999999999996</v>
      </c>
      <c r="G351" s="150">
        <f>Datos!G351+$F$4</f>
        <v>288.45</v>
      </c>
    </row>
    <row r="352" spans="2:7" x14ac:dyDescent="0.3">
      <c r="B352" s="110">
        <f>Datos!B352</f>
        <v>43040</v>
      </c>
      <c r="C352" s="111">
        <f>Datos!C352</f>
        <v>0.57222222222222219</v>
      </c>
      <c r="D352" s="179">
        <f>Datos!D352</f>
        <v>346</v>
      </c>
      <c r="E352" s="151" t="str">
        <f>Datos!E352</f>
        <v>f</v>
      </c>
      <c r="F352" s="149">
        <f>Datos!F352+$F$4</f>
        <v>288.28999999999996</v>
      </c>
      <c r="G352" s="150">
        <f>Datos!G352+$F$4</f>
        <v>288.44</v>
      </c>
    </row>
    <row r="353" spans="2:7" x14ac:dyDescent="0.3">
      <c r="B353" s="110">
        <f>Datos!B353</f>
        <v>43040</v>
      </c>
      <c r="C353" s="111">
        <f>Datos!C353</f>
        <v>0.57291666666666663</v>
      </c>
      <c r="D353" s="179">
        <f>Datos!D353</f>
        <v>347</v>
      </c>
      <c r="E353" s="151" t="str">
        <f>Datos!E353</f>
        <v>f</v>
      </c>
      <c r="F353" s="149">
        <f>Datos!F353+$F$4</f>
        <v>288.31</v>
      </c>
      <c r="G353" s="150">
        <f>Datos!G353+$F$4</f>
        <v>288.46999999999997</v>
      </c>
    </row>
    <row r="354" spans="2:7" x14ac:dyDescent="0.3">
      <c r="B354" s="110">
        <f>Datos!B354</f>
        <v>43040</v>
      </c>
      <c r="C354" s="111">
        <f>Datos!C354</f>
        <v>0.57361111111111118</v>
      </c>
      <c r="D354" s="179">
        <f>Datos!D354</f>
        <v>348</v>
      </c>
      <c r="E354" s="151" t="str">
        <f>Datos!E354</f>
        <v>f</v>
      </c>
      <c r="F354" s="149">
        <f>Datos!F354+$F$4</f>
        <v>288.27</v>
      </c>
      <c r="G354" s="150">
        <f>Datos!G354+$F$4</f>
        <v>288.42999999999995</v>
      </c>
    </row>
    <row r="355" spans="2:7" x14ac:dyDescent="0.3">
      <c r="B355" s="110">
        <f>Datos!B355</f>
        <v>43040</v>
      </c>
      <c r="C355" s="111">
        <f>Datos!C355</f>
        <v>0.57430555555555551</v>
      </c>
      <c r="D355" s="179">
        <f>Datos!D355</f>
        <v>349</v>
      </c>
      <c r="E355" s="151" t="str">
        <f>Datos!E355</f>
        <v>f</v>
      </c>
      <c r="F355" s="149">
        <f>Datos!F355+$F$4</f>
        <v>288.28999999999996</v>
      </c>
      <c r="G355" s="150">
        <f>Datos!G355+$F$4</f>
        <v>288.45</v>
      </c>
    </row>
    <row r="356" spans="2:7" x14ac:dyDescent="0.3">
      <c r="B356" s="110">
        <f>Datos!B356</f>
        <v>43040</v>
      </c>
      <c r="C356" s="111">
        <f>Datos!C356</f>
        <v>0.57500000000000007</v>
      </c>
      <c r="D356" s="179">
        <f>Datos!D356</f>
        <v>350</v>
      </c>
      <c r="E356" s="151" t="str">
        <f>Datos!E356</f>
        <v>f</v>
      </c>
      <c r="F356" s="149">
        <f>Datos!F356+$F$4</f>
        <v>288.29999999999995</v>
      </c>
      <c r="G356" s="150">
        <f>Datos!G356+$F$4</f>
        <v>288.45999999999998</v>
      </c>
    </row>
    <row r="357" spans="2:7" x14ac:dyDescent="0.3">
      <c r="B357" s="110">
        <f>Datos!B357</f>
        <v>43040</v>
      </c>
      <c r="C357" s="111">
        <f>Datos!C357</f>
        <v>0.5756944444444444</v>
      </c>
      <c r="D357" s="179">
        <f>Datos!D357</f>
        <v>351</v>
      </c>
      <c r="E357" s="151" t="str">
        <f>Datos!E357</f>
        <v>f</v>
      </c>
      <c r="F357" s="149">
        <f>Datos!F357+$F$4</f>
        <v>288.32</v>
      </c>
      <c r="G357" s="150">
        <f>Datos!G357+$F$4</f>
        <v>288.47999999999996</v>
      </c>
    </row>
    <row r="358" spans="2:7" x14ac:dyDescent="0.3">
      <c r="B358" s="110">
        <f>Datos!B358</f>
        <v>43040</v>
      </c>
      <c r="C358" s="111">
        <f>Datos!C358</f>
        <v>0.57638888888888895</v>
      </c>
      <c r="D358" s="179">
        <f>Datos!D358</f>
        <v>352</v>
      </c>
      <c r="E358" s="151" t="str">
        <f>Datos!E358</f>
        <v>f</v>
      </c>
      <c r="F358" s="149">
        <f>Datos!F358+$F$4</f>
        <v>288.28999999999996</v>
      </c>
      <c r="G358" s="150">
        <f>Datos!G358+$F$4</f>
        <v>288.44</v>
      </c>
    </row>
    <row r="359" spans="2:7" x14ac:dyDescent="0.3">
      <c r="B359" s="110">
        <f>Datos!B359</f>
        <v>43040</v>
      </c>
      <c r="C359" s="111">
        <f>Datos!C359</f>
        <v>0.57708333333333328</v>
      </c>
      <c r="D359" s="179">
        <f>Datos!D359</f>
        <v>353</v>
      </c>
      <c r="E359" s="151" t="str">
        <f>Datos!E359</f>
        <v>f</v>
      </c>
      <c r="F359" s="149">
        <f>Datos!F359+$F$4</f>
        <v>288.28999999999996</v>
      </c>
      <c r="G359" s="150">
        <f>Datos!G359+$F$4</f>
        <v>288.45</v>
      </c>
    </row>
    <row r="360" spans="2:7" x14ac:dyDescent="0.3">
      <c r="B360" s="110">
        <f>Datos!B360</f>
        <v>43040</v>
      </c>
      <c r="C360" s="111">
        <f>Datos!C360</f>
        <v>0.57777777777777783</v>
      </c>
      <c r="D360" s="179">
        <f>Datos!D360</f>
        <v>354</v>
      </c>
      <c r="E360" s="151" t="str">
        <f>Datos!E360</f>
        <v>f</v>
      </c>
      <c r="F360" s="149">
        <f>Datos!F360+$F$4</f>
        <v>288.29999999999995</v>
      </c>
      <c r="G360" s="150">
        <f>Datos!G360+$F$4</f>
        <v>288.45999999999998</v>
      </c>
    </row>
    <row r="361" spans="2:7" x14ac:dyDescent="0.3">
      <c r="B361" s="110">
        <f>Datos!B361</f>
        <v>43040</v>
      </c>
      <c r="C361" s="111">
        <f>Datos!C361</f>
        <v>0.57847222222222217</v>
      </c>
      <c r="D361" s="179">
        <f>Datos!D361</f>
        <v>355</v>
      </c>
      <c r="E361" s="151" t="str">
        <f>Datos!E361</f>
        <v>f</v>
      </c>
      <c r="F361" s="149">
        <f>Datos!F361+$F$4</f>
        <v>288.27999999999997</v>
      </c>
      <c r="G361" s="150">
        <f>Datos!G361+$F$4</f>
        <v>288.44</v>
      </c>
    </row>
    <row r="362" spans="2:7" x14ac:dyDescent="0.3">
      <c r="B362" s="110">
        <f>Datos!B362</f>
        <v>43040</v>
      </c>
      <c r="C362" s="111">
        <f>Datos!C362</f>
        <v>0.57916666666666672</v>
      </c>
      <c r="D362" s="179">
        <f>Datos!D362</f>
        <v>356</v>
      </c>
      <c r="E362" s="151" t="str">
        <f>Datos!E362</f>
        <v>f</v>
      </c>
      <c r="F362" s="149">
        <f>Datos!F362+$F$4</f>
        <v>288.28999999999996</v>
      </c>
      <c r="G362" s="150">
        <f>Datos!G362+$F$4</f>
        <v>288.45</v>
      </c>
    </row>
    <row r="363" spans="2:7" x14ac:dyDescent="0.3">
      <c r="B363" s="110">
        <f>Datos!B363</f>
        <v>43040</v>
      </c>
      <c r="C363" s="111">
        <f>Datos!C363</f>
        <v>0.57986111111111105</v>
      </c>
      <c r="D363" s="179">
        <f>Datos!D363</f>
        <v>357</v>
      </c>
      <c r="E363" s="151" t="str">
        <f>Datos!E363</f>
        <v>f</v>
      </c>
      <c r="F363" s="149">
        <f>Datos!F363+$F$4</f>
        <v>288.26</v>
      </c>
      <c r="G363" s="150">
        <f>Datos!G363+$F$4</f>
        <v>288.41999999999996</v>
      </c>
    </row>
    <row r="364" spans="2:7" x14ac:dyDescent="0.3">
      <c r="B364" s="110">
        <f>Datos!B364</f>
        <v>43040</v>
      </c>
      <c r="C364" s="111">
        <f>Datos!C364</f>
        <v>0.5805555555555556</v>
      </c>
      <c r="D364" s="179">
        <f>Datos!D364</f>
        <v>358</v>
      </c>
      <c r="E364" s="151" t="str">
        <f>Datos!E364</f>
        <v>f</v>
      </c>
      <c r="F364" s="149">
        <f>Datos!F364+$F$4</f>
        <v>288.29999999999995</v>
      </c>
      <c r="G364" s="150">
        <f>Datos!G364+$F$4</f>
        <v>288.45</v>
      </c>
    </row>
    <row r="365" spans="2:7" x14ac:dyDescent="0.3">
      <c r="B365" s="110">
        <f>Datos!B365</f>
        <v>43040</v>
      </c>
      <c r="C365" s="111">
        <f>Datos!C365</f>
        <v>0.58124999999999993</v>
      </c>
      <c r="D365" s="179">
        <f>Datos!D365</f>
        <v>359</v>
      </c>
      <c r="E365" s="151" t="str">
        <f>Datos!E365</f>
        <v>f</v>
      </c>
      <c r="F365" s="149">
        <f>Datos!F365+$F$4</f>
        <v>288.27999999999997</v>
      </c>
      <c r="G365" s="150">
        <f>Datos!G365+$F$4</f>
        <v>288.44</v>
      </c>
    </row>
    <row r="366" spans="2:7" x14ac:dyDescent="0.3">
      <c r="B366" s="110">
        <f>Datos!B366</f>
        <v>43040</v>
      </c>
      <c r="C366" s="111">
        <f>Datos!C366</f>
        <v>0.58194444444444449</v>
      </c>
      <c r="D366" s="179">
        <f>Datos!D366</f>
        <v>360</v>
      </c>
      <c r="E366" s="151" t="str">
        <f>Datos!E366</f>
        <v>f</v>
      </c>
      <c r="F366" s="149">
        <f>Datos!F366+$F$4</f>
        <v>288.31</v>
      </c>
      <c r="G366" s="150">
        <f>Datos!G366+$F$4</f>
        <v>288.46999999999997</v>
      </c>
    </row>
    <row r="367" spans="2:7" x14ac:dyDescent="0.3">
      <c r="B367" s="110">
        <f>Datos!B367</f>
        <v>43040</v>
      </c>
      <c r="C367" s="111">
        <f>Datos!C367</f>
        <v>0.58263888888888882</v>
      </c>
      <c r="D367" s="179">
        <f>Datos!D367</f>
        <v>361</v>
      </c>
      <c r="E367" s="151" t="str">
        <f>Datos!E367</f>
        <v>f</v>
      </c>
      <c r="F367" s="149">
        <f>Datos!F367+$F$4</f>
        <v>288.32</v>
      </c>
      <c r="G367" s="150">
        <f>Datos!G367+$F$4</f>
        <v>288.46999999999997</v>
      </c>
    </row>
    <row r="368" spans="2:7" x14ac:dyDescent="0.3">
      <c r="B368" s="110">
        <f>Datos!B368</f>
        <v>43040</v>
      </c>
      <c r="C368" s="111">
        <f>Datos!C368</f>
        <v>0.58333333333333337</v>
      </c>
      <c r="D368" s="179">
        <f>Datos!D368</f>
        <v>362</v>
      </c>
      <c r="E368" s="151" t="str">
        <f>Datos!E368</f>
        <v>f</v>
      </c>
      <c r="F368" s="149">
        <f>Datos!F368+$F$4</f>
        <v>288.28999999999996</v>
      </c>
      <c r="G368" s="150">
        <f>Datos!G368+$F$4</f>
        <v>288.44</v>
      </c>
    </row>
    <row r="369" spans="2:7" x14ac:dyDescent="0.3">
      <c r="B369" s="110">
        <f>Datos!B369</f>
        <v>43040</v>
      </c>
      <c r="C369" s="111">
        <f>Datos!C369</f>
        <v>0.58402777777777781</v>
      </c>
      <c r="D369" s="179">
        <f>Datos!D369</f>
        <v>363</v>
      </c>
      <c r="E369" s="151" t="str">
        <f>Datos!E369</f>
        <v>f</v>
      </c>
      <c r="F369" s="149">
        <f>Datos!F369+$F$4</f>
        <v>288.27999999999997</v>
      </c>
      <c r="G369" s="150">
        <f>Datos!G369+$F$4</f>
        <v>288.44</v>
      </c>
    </row>
    <row r="370" spans="2:7" x14ac:dyDescent="0.3">
      <c r="B370" s="110">
        <f>Datos!B370</f>
        <v>43040</v>
      </c>
      <c r="C370" s="111">
        <f>Datos!C370</f>
        <v>0.58472222222222225</v>
      </c>
      <c r="D370" s="179">
        <f>Datos!D370</f>
        <v>364</v>
      </c>
      <c r="E370" s="151" t="str">
        <f>Datos!E370</f>
        <v>f</v>
      </c>
      <c r="F370" s="149">
        <f>Datos!F370+$F$4</f>
        <v>288.27</v>
      </c>
      <c r="G370" s="150">
        <f>Datos!G370+$F$4</f>
        <v>288.42999999999995</v>
      </c>
    </row>
    <row r="371" spans="2:7" x14ac:dyDescent="0.3">
      <c r="B371" s="110">
        <f>Datos!B371</f>
        <v>43040</v>
      </c>
      <c r="C371" s="111">
        <f>Datos!C371</f>
        <v>0.5854166666666667</v>
      </c>
      <c r="D371" s="179">
        <f>Datos!D371</f>
        <v>365</v>
      </c>
      <c r="E371" s="151" t="str">
        <f>Datos!E371</f>
        <v>f</v>
      </c>
      <c r="F371" s="149">
        <f>Datos!F371+$F$4</f>
        <v>288.28999999999996</v>
      </c>
      <c r="G371" s="150">
        <f>Datos!G371+$F$4</f>
        <v>288.44</v>
      </c>
    </row>
    <row r="372" spans="2:7" x14ac:dyDescent="0.3">
      <c r="B372" s="110">
        <f>Datos!B372</f>
        <v>43040</v>
      </c>
      <c r="C372" s="111">
        <f>Datos!C372</f>
        <v>0.58611111111111114</v>
      </c>
      <c r="D372" s="179">
        <f>Datos!D372</f>
        <v>366</v>
      </c>
      <c r="E372" s="151" t="str">
        <f>Datos!E372</f>
        <v>f</v>
      </c>
      <c r="F372" s="149">
        <f>Datos!F372+$F$4</f>
        <v>288.28999999999996</v>
      </c>
      <c r="G372" s="150">
        <f>Datos!G372+$F$4</f>
        <v>288.44</v>
      </c>
    </row>
    <row r="373" spans="2:7" x14ac:dyDescent="0.3">
      <c r="B373" s="110">
        <f>Datos!B373</f>
        <v>43040</v>
      </c>
      <c r="C373" s="111">
        <f>Datos!C373</f>
        <v>0.58680555555555558</v>
      </c>
      <c r="D373" s="179">
        <f>Datos!D373</f>
        <v>367</v>
      </c>
      <c r="E373" s="151" t="str">
        <f>Datos!E373</f>
        <v>f</v>
      </c>
      <c r="F373" s="149">
        <f>Datos!F373+$F$4</f>
        <v>288.26</v>
      </c>
      <c r="G373" s="150">
        <f>Datos!G373+$F$4</f>
        <v>288.40999999999997</v>
      </c>
    </row>
    <row r="374" spans="2:7" x14ac:dyDescent="0.3">
      <c r="B374" s="110">
        <f>Datos!B374</f>
        <v>43040</v>
      </c>
      <c r="C374" s="111">
        <f>Datos!C374</f>
        <v>0.58750000000000002</v>
      </c>
      <c r="D374" s="179">
        <f>Datos!D374</f>
        <v>368</v>
      </c>
      <c r="E374" s="151" t="str">
        <f>Datos!E374</f>
        <v>f</v>
      </c>
      <c r="F374" s="149">
        <f>Datos!F374+$F$4</f>
        <v>288.27999999999997</v>
      </c>
      <c r="G374" s="150">
        <f>Datos!G374+$F$4</f>
        <v>288.42999999999995</v>
      </c>
    </row>
    <row r="375" spans="2:7" x14ac:dyDescent="0.3">
      <c r="B375" s="110">
        <f>Datos!B375</f>
        <v>43040</v>
      </c>
      <c r="C375" s="111">
        <f>Datos!C375</f>
        <v>0.58819444444444446</v>
      </c>
      <c r="D375" s="179">
        <f>Datos!D375</f>
        <v>369</v>
      </c>
      <c r="E375" s="151" t="str">
        <f>Datos!E375</f>
        <v>f</v>
      </c>
      <c r="F375" s="149">
        <f>Datos!F375+$F$4</f>
        <v>288.23999999999995</v>
      </c>
      <c r="G375" s="150">
        <f>Datos!G375+$F$4</f>
        <v>288.39999999999998</v>
      </c>
    </row>
    <row r="376" spans="2:7" x14ac:dyDescent="0.3">
      <c r="B376" s="110">
        <f>Datos!B376</f>
        <v>43040</v>
      </c>
      <c r="C376" s="111">
        <f>Datos!C376</f>
        <v>0.58888888888888891</v>
      </c>
      <c r="D376" s="179">
        <f>Datos!D376</f>
        <v>370</v>
      </c>
      <c r="E376" s="151" t="str">
        <f>Datos!E376</f>
        <v>f</v>
      </c>
      <c r="F376" s="149">
        <f>Datos!F376+$F$4</f>
        <v>288.29999999999995</v>
      </c>
      <c r="G376" s="150">
        <f>Datos!G376+$F$4</f>
        <v>288.45</v>
      </c>
    </row>
    <row r="377" spans="2:7" x14ac:dyDescent="0.3">
      <c r="B377" s="110">
        <f>Datos!B377</f>
        <v>43040</v>
      </c>
      <c r="C377" s="111">
        <f>Datos!C377</f>
        <v>0.58958333333333335</v>
      </c>
      <c r="D377" s="179">
        <f>Datos!D377</f>
        <v>371</v>
      </c>
      <c r="E377" s="151" t="str">
        <f>Datos!E377</f>
        <v>f</v>
      </c>
      <c r="F377" s="149">
        <f>Datos!F377+$F$4</f>
        <v>288.27999999999997</v>
      </c>
      <c r="G377" s="150">
        <f>Datos!G377+$F$4</f>
        <v>288.44</v>
      </c>
    </row>
    <row r="378" spans="2:7" x14ac:dyDescent="0.3">
      <c r="B378" s="110">
        <f>Datos!B378</f>
        <v>43040</v>
      </c>
      <c r="C378" s="111">
        <f>Datos!C378</f>
        <v>0.59027777777777779</v>
      </c>
      <c r="D378" s="179">
        <f>Datos!D378</f>
        <v>372</v>
      </c>
      <c r="E378" s="151" t="str">
        <f>Datos!E378</f>
        <v>f</v>
      </c>
      <c r="F378" s="149">
        <f>Datos!F378+$F$4</f>
        <v>288.29999999999995</v>
      </c>
      <c r="G378" s="150">
        <f>Datos!G378+$F$4</f>
        <v>288.45</v>
      </c>
    </row>
    <row r="379" spans="2:7" x14ac:dyDescent="0.3">
      <c r="B379" s="110">
        <f>Datos!B379</f>
        <v>43040</v>
      </c>
      <c r="C379" s="111">
        <f>Datos!C379</f>
        <v>0.59097222222222223</v>
      </c>
      <c r="D379" s="179">
        <f>Datos!D379</f>
        <v>373</v>
      </c>
      <c r="E379" s="151" t="str">
        <f>Datos!E379</f>
        <v>f</v>
      </c>
      <c r="F379" s="149">
        <f>Datos!F379+$F$4</f>
        <v>288.27999999999997</v>
      </c>
      <c r="G379" s="150">
        <f>Datos!G379+$F$4</f>
        <v>288.42999999999995</v>
      </c>
    </row>
    <row r="380" spans="2:7" x14ac:dyDescent="0.3">
      <c r="B380" s="110">
        <f>Datos!B380</f>
        <v>43040</v>
      </c>
      <c r="C380" s="111">
        <f>Datos!C380</f>
        <v>0.59166666666666667</v>
      </c>
      <c r="D380" s="179">
        <f>Datos!D380</f>
        <v>374</v>
      </c>
      <c r="E380" s="151" t="str">
        <f>Datos!E380</f>
        <v>f</v>
      </c>
      <c r="F380" s="149">
        <f>Datos!F380+$F$4</f>
        <v>288.29999999999995</v>
      </c>
      <c r="G380" s="150">
        <f>Datos!G380+$F$4</f>
        <v>288.45999999999998</v>
      </c>
    </row>
    <row r="381" spans="2:7" x14ac:dyDescent="0.3">
      <c r="B381" s="110">
        <f>Datos!B381</f>
        <v>43040</v>
      </c>
      <c r="C381" s="111">
        <f>Datos!C381</f>
        <v>0.59236111111111112</v>
      </c>
      <c r="D381" s="179">
        <f>Datos!D381</f>
        <v>375</v>
      </c>
      <c r="E381" s="151" t="str">
        <f>Datos!E381</f>
        <v>f</v>
      </c>
      <c r="F381" s="149">
        <f>Datos!F381+$F$4</f>
        <v>288.29999999999995</v>
      </c>
      <c r="G381" s="150">
        <f>Datos!G381+$F$4</f>
        <v>288.45</v>
      </c>
    </row>
    <row r="382" spans="2:7" x14ac:dyDescent="0.3">
      <c r="B382" s="110">
        <f>Datos!B382</f>
        <v>43040</v>
      </c>
      <c r="C382" s="111">
        <f>Datos!C382</f>
        <v>0.59305555555555556</v>
      </c>
      <c r="D382" s="179">
        <f>Datos!D382</f>
        <v>376</v>
      </c>
      <c r="E382" s="151" t="str">
        <f>Datos!E382</f>
        <v>f</v>
      </c>
      <c r="F382" s="149">
        <f>Datos!F382+$F$4</f>
        <v>288.28999999999996</v>
      </c>
      <c r="G382" s="150">
        <f>Datos!G382+$F$4</f>
        <v>288.44</v>
      </c>
    </row>
    <row r="383" spans="2:7" x14ac:dyDescent="0.3">
      <c r="B383" s="110">
        <f>Datos!B383</f>
        <v>43040</v>
      </c>
      <c r="C383" s="111">
        <f>Datos!C383</f>
        <v>0.59375</v>
      </c>
      <c r="D383" s="179">
        <f>Datos!D383</f>
        <v>377</v>
      </c>
      <c r="E383" s="151" t="str">
        <f>Datos!E383</f>
        <v>f</v>
      </c>
      <c r="F383" s="149">
        <f>Datos!F383+$F$4</f>
        <v>288.28999999999996</v>
      </c>
      <c r="G383" s="150">
        <f>Datos!G383+$F$4</f>
        <v>288.45</v>
      </c>
    </row>
    <row r="384" spans="2:7" x14ac:dyDescent="0.3">
      <c r="B384" s="110">
        <f>Datos!B384</f>
        <v>43040</v>
      </c>
      <c r="C384" s="111">
        <f>Datos!C384</f>
        <v>0.59444444444444444</v>
      </c>
      <c r="D384" s="179">
        <f>Datos!D384</f>
        <v>378</v>
      </c>
      <c r="E384" s="151" t="str">
        <f>Datos!E384</f>
        <v>f</v>
      </c>
      <c r="F384" s="149">
        <f>Datos!F384+$F$4</f>
        <v>288.27</v>
      </c>
      <c r="G384" s="150">
        <f>Datos!G384+$F$4</f>
        <v>288.42999999999995</v>
      </c>
    </row>
    <row r="385" spans="2:7" x14ac:dyDescent="0.3">
      <c r="B385" s="110">
        <f>Datos!B385</f>
        <v>43040</v>
      </c>
      <c r="C385" s="111">
        <f>Datos!C385</f>
        <v>0.59513888888888888</v>
      </c>
      <c r="D385" s="179">
        <f>Datos!D385</f>
        <v>379</v>
      </c>
      <c r="E385" s="151" t="str">
        <f>Datos!E385</f>
        <v>f</v>
      </c>
      <c r="F385" s="149">
        <f>Datos!F385+$F$4</f>
        <v>288.27999999999997</v>
      </c>
      <c r="G385" s="150">
        <f>Datos!G385+$F$4</f>
        <v>288.44</v>
      </c>
    </row>
    <row r="386" spans="2:7" x14ac:dyDescent="0.3">
      <c r="B386" s="110">
        <f>Datos!B386</f>
        <v>43040</v>
      </c>
      <c r="C386" s="111">
        <f>Datos!C386</f>
        <v>0.59583333333333333</v>
      </c>
      <c r="D386" s="179">
        <f>Datos!D386</f>
        <v>380</v>
      </c>
      <c r="E386" s="151" t="str">
        <f>Datos!E386</f>
        <v>f</v>
      </c>
      <c r="F386" s="149">
        <f>Datos!F386+$F$4</f>
        <v>288.26</v>
      </c>
      <c r="G386" s="150">
        <f>Datos!G386+$F$4</f>
        <v>288.41999999999996</v>
      </c>
    </row>
    <row r="387" spans="2:7" x14ac:dyDescent="0.3">
      <c r="B387" s="110">
        <f>Datos!B387</f>
        <v>43040</v>
      </c>
      <c r="C387" s="111">
        <f>Datos!C387</f>
        <v>0.59652777777777777</v>
      </c>
      <c r="D387" s="179">
        <f>Datos!D387</f>
        <v>381</v>
      </c>
      <c r="E387" s="151" t="str">
        <f>Datos!E387</f>
        <v>f</v>
      </c>
      <c r="F387" s="149">
        <f>Datos!F387+$F$4</f>
        <v>288.27</v>
      </c>
      <c r="G387" s="150">
        <f>Datos!G387+$F$4</f>
        <v>288.42999999999995</v>
      </c>
    </row>
    <row r="388" spans="2:7" x14ac:dyDescent="0.3">
      <c r="B388" s="110">
        <f>Datos!B388</f>
        <v>43040</v>
      </c>
      <c r="C388" s="111">
        <f>Datos!C388</f>
        <v>0.59722222222222221</v>
      </c>
      <c r="D388" s="179">
        <f>Datos!D388</f>
        <v>382</v>
      </c>
      <c r="E388" s="151" t="str">
        <f>Datos!E388</f>
        <v>f</v>
      </c>
      <c r="F388" s="149">
        <f>Datos!F388+$F$4</f>
        <v>288.27</v>
      </c>
      <c r="G388" s="150">
        <f>Datos!G388+$F$4</f>
        <v>288.42999999999995</v>
      </c>
    </row>
    <row r="389" spans="2:7" x14ac:dyDescent="0.3">
      <c r="B389" s="110">
        <f>Datos!B389</f>
        <v>43040</v>
      </c>
      <c r="C389" s="111">
        <f>Datos!C389</f>
        <v>0.59791666666666665</v>
      </c>
      <c r="D389" s="179">
        <f>Datos!D389</f>
        <v>383</v>
      </c>
      <c r="E389" s="151" t="str">
        <f>Datos!E389</f>
        <v>f</v>
      </c>
      <c r="F389" s="149">
        <f>Datos!F389+$F$4</f>
        <v>288.28999999999996</v>
      </c>
      <c r="G389" s="150">
        <f>Datos!G389+$F$4</f>
        <v>288.44</v>
      </c>
    </row>
    <row r="390" spans="2:7" x14ac:dyDescent="0.3">
      <c r="B390" s="110">
        <f>Datos!B390</f>
        <v>43040</v>
      </c>
      <c r="C390" s="111">
        <f>Datos!C390</f>
        <v>0.59861111111111109</v>
      </c>
      <c r="D390" s="179">
        <f>Datos!D390</f>
        <v>384</v>
      </c>
      <c r="E390" s="151" t="str">
        <f>Datos!E390</f>
        <v>f</v>
      </c>
      <c r="F390" s="149">
        <f>Datos!F390+$F$4</f>
        <v>288.27999999999997</v>
      </c>
      <c r="G390" s="150">
        <f>Datos!G390+$F$4</f>
        <v>288.44</v>
      </c>
    </row>
    <row r="391" spans="2:7" x14ac:dyDescent="0.3">
      <c r="B391" s="110">
        <f>Datos!B391</f>
        <v>43040</v>
      </c>
      <c r="C391" s="111">
        <f>Datos!C391</f>
        <v>0.59930555555555554</v>
      </c>
      <c r="D391" s="179">
        <f>Datos!D391</f>
        <v>385</v>
      </c>
      <c r="E391" s="151" t="str">
        <f>Datos!E391</f>
        <v>f</v>
      </c>
      <c r="F391" s="149">
        <f>Datos!F391+$F$4</f>
        <v>288.27</v>
      </c>
      <c r="G391" s="150">
        <f>Datos!G391+$F$4</f>
        <v>288.41999999999996</v>
      </c>
    </row>
    <row r="392" spans="2:7" x14ac:dyDescent="0.3">
      <c r="B392" s="110">
        <f>Datos!B392</f>
        <v>43040</v>
      </c>
      <c r="C392" s="111">
        <f>Datos!C392</f>
        <v>0.6</v>
      </c>
      <c r="D392" s="179">
        <f>Datos!D392</f>
        <v>386</v>
      </c>
      <c r="E392" s="151" t="str">
        <f>Datos!E392</f>
        <v>f</v>
      </c>
      <c r="F392" s="149">
        <f>Datos!F392+$F$4</f>
        <v>288.26</v>
      </c>
      <c r="G392" s="150">
        <f>Datos!G392+$F$4</f>
        <v>288.41999999999996</v>
      </c>
    </row>
    <row r="393" spans="2:7" x14ac:dyDescent="0.3">
      <c r="B393" s="110">
        <f>Datos!B393</f>
        <v>43040</v>
      </c>
      <c r="C393" s="111">
        <f>Datos!C393</f>
        <v>0.60069444444444442</v>
      </c>
      <c r="D393" s="179">
        <f>Datos!D393</f>
        <v>387</v>
      </c>
      <c r="E393" s="151" t="str">
        <f>Datos!E393</f>
        <v>f</v>
      </c>
      <c r="F393" s="149">
        <f>Datos!F393+$F$4</f>
        <v>288.26</v>
      </c>
      <c r="G393" s="150">
        <f>Datos!G393+$F$4</f>
        <v>288.41999999999996</v>
      </c>
    </row>
    <row r="394" spans="2:7" x14ac:dyDescent="0.3">
      <c r="B394" s="110">
        <f>Datos!B394</f>
        <v>43040</v>
      </c>
      <c r="C394" s="111">
        <f>Datos!C394</f>
        <v>0.60138888888888886</v>
      </c>
      <c r="D394" s="179">
        <f>Datos!D394</f>
        <v>388</v>
      </c>
      <c r="E394" s="151" t="str">
        <f>Datos!E394</f>
        <v>f</v>
      </c>
      <c r="F394" s="149">
        <f>Datos!F394+$F$4</f>
        <v>288.27</v>
      </c>
      <c r="G394" s="150">
        <f>Datos!G394+$F$4</f>
        <v>288.42999999999995</v>
      </c>
    </row>
    <row r="395" spans="2:7" x14ac:dyDescent="0.3">
      <c r="B395" s="110">
        <f>Datos!B395</f>
        <v>43040</v>
      </c>
      <c r="C395" s="111">
        <f>Datos!C395</f>
        <v>0.6020833333333333</v>
      </c>
      <c r="D395" s="179">
        <f>Datos!D395</f>
        <v>389</v>
      </c>
      <c r="E395" s="151" t="str">
        <f>Datos!E395</f>
        <v>f</v>
      </c>
      <c r="F395" s="149">
        <f>Datos!F395+$F$4</f>
        <v>288.27</v>
      </c>
      <c r="G395" s="150">
        <f>Datos!G395+$F$4</f>
        <v>288.41999999999996</v>
      </c>
    </row>
    <row r="396" spans="2:7" x14ac:dyDescent="0.3">
      <c r="B396" s="110">
        <f>Datos!B396</f>
        <v>43040</v>
      </c>
      <c r="C396" s="111">
        <f>Datos!C396</f>
        <v>0.60277777777777775</v>
      </c>
      <c r="D396" s="179">
        <f>Datos!D396</f>
        <v>390</v>
      </c>
      <c r="E396" s="151" t="str">
        <f>Datos!E396</f>
        <v>f</v>
      </c>
      <c r="F396" s="149">
        <f>Datos!F396+$F$4</f>
        <v>288.25</v>
      </c>
      <c r="G396" s="150">
        <f>Datos!G396+$F$4</f>
        <v>288.39999999999998</v>
      </c>
    </row>
    <row r="397" spans="2:7" x14ac:dyDescent="0.3">
      <c r="B397" s="110">
        <f>Datos!B397</f>
        <v>43040</v>
      </c>
      <c r="C397" s="111">
        <f>Datos!C397</f>
        <v>0.60347222222222219</v>
      </c>
      <c r="D397" s="179">
        <f>Datos!D397</f>
        <v>391</v>
      </c>
      <c r="E397" s="151" t="str">
        <f>Datos!E397</f>
        <v>f</v>
      </c>
      <c r="F397" s="149">
        <f>Datos!F397+$F$4</f>
        <v>288.25</v>
      </c>
      <c r="G397" s="150">
        <f>Datos!G397+$F$4</f>
        <v>288.40999999999997</v>
      </c>
    </row>
    <row r="398" spans="2:7" x14ac:dyDescent="0.3">
      <c r="B398" s="110">
        <f>Datos!B398</f>
        <v>43040</v>
      </c>
      <c r="C398" s="111">
        <f>Datos!C398</f>
        <v>0.60416666666666663</v>
      </c>
      <c r="D398" s="179">
        <f>Datos!D398</f>
        <v>392</v>
      </c>
      <c r="E398" s="151" t="str">
        <f>Datos!E398</f>
        <v>f</v>
      </c>
      <c r="F398" s="149">
        <f>Datos!F398+$F$4</f>
        <v>288.27</v>
      </c>
      <c r="G398" s="150">
        <f>Datos!G398+$F$4</f>
        <v>288.42999999999995</v>
      </c>
    </row>
    <row r="399" spans="2:7" x14ac:dyDescent="0.3">
      <c r="B399" s="110">
        <f>Datos!B399</f>
        <v>43040</v>
      </c>
      <c r="C399" s="111">
        <f>Datos!C399</f>
        <v>0.60486111111111118</v>
      </c>
      <c r="D399" s="179">
        <f>Datos!D399</f>
        <v>393</v>
      </c>
      <c r="E399" s="151" t="str">
        <f>Datos!E399</f>
        <v>f</v>
      </c>
      <c r="F399" s="149">
        <f>Datos!F399+$F$4</f>
        <v>288.29999999999995</v>
      </c>
      <c r="G399" s="150">
        <f>Datos!G399+$F$4</f>
        <v>288.45</v>
      </c>
    </row>
    <row r="400" spans="2:7" x14ac:dyDescent="0.3">
      <c r="B400" s="110">
        <f>Datos!B400</f>
        <v>43040</v>
      </c>
      <c r="C400" s="111">
        <f>Datos!C400</f>
        <v>0.60555555555555551</v>
      </c>
      <c r="D400" s="179">
        <f>Datos!D400</f>
        <v>394</v>
      </c>
      <c r="E400" s="151" t="str">
        <f>Datos!E400</f>
        <v>f</v>
      </c>
      <c r="F400" s="149">
        <f>Datos!F400+$F$4</f>
        <v>288.27</v>
      </c>
      <c r="G400" s="150">
        <f>Datos!G400+$F$4</f>
        <v>288.42999999999995</v>
      </c>
    </row>
    <row r="401" spans="2:7" x14ac:dyDescent="0.3">
      <c r="B401" s="110">
        <f>Datos!B401</f>
        <v>43040</v>
      </c>
      <c r="C401" s="111">
        <f>Datos!C401</f>
        <v>0.60625000000000007</v>
      </c>
      <c r="D401" s="179">
        <f>Datos!D401</f>
        <v>395</v>
      </c>
      <c r="E401" s="151" t="str">
        <f>Datos!E401</f>
        <v>f</v>
      </c>
      <c r="F401" s="149">
        <f>Datos!F401+$F$4</f>
        <v>288.27999999999997</v>
      </c>
      <c r="G401" s="150">
        <f>Datos!G401+$F$4</f>
        <v>288.44</v>
      </c>
    </row>
    <row r="402" spans="2:7" x14ac:dyDescent="0.3">
      <c r="B402" s="110">
        <f>Datos!B402</f>
        <v>43040</v>
      </c>
      <c r="C402" s="111">
        <f>Datos!C402</f>
        <v>0.6069444444444444</v>
      </c>
      <c r="D402" s="179">
        <f>Datos!D402</f>
        <v>396</v>
      </c>
      <c r="E402" s="151" t="str">
        <f>Datos!E402</f>
        <v>f</v>
      </c>
      <c r="F402" s="149">
        <f>Datos!F402+$F$4</f>
        <v>288.27</v>
      </c>
      <c r="G402" s="150">
        <f>Datos!G402+$F$4</f>
        <v>288.42999999999995</v>
      </c>
    </row>
    <row r="403" spans="2:7" x14ac:dyDescent="0.3">
      <c r="B403" s="110">
        <f>Datos!B403</f>
        <v>43040</v>
      </c>
      <c r="C403" s="111">
        <f>Datos!C403</f>
        <v>0.60763888888888895</v>
      </c>
      <c r="D403" s="179">
        <f>Datos!D403</f>
        <v>397</v>
      </c>
      <c r="E403" s="151" t="str">
        <f>Datos!E403</f>
        <v>f</v>
      </c>
      <c r="F403" s="149">
        <f>Datos!F403+$F$4</f>
        <v>288.28999999999996</v>
      </c>
      <c r="G403" s="150">
        <f>Datos!G403+$F$4</f>
        <v>288.44</v>
      </c>
    </row>
    <row r="404" spans="2:7" x14ac:dyDescent="0.3">
      <c r="B404" s="110">
        <f>Datos!B404</f>
        <v>43040</v>
      </c>
      <c r="C404" s="111">
        <f>Datos!C404</f>
        <v>0.60833333333333328</v>
      </c>
      <c r="D404" s="179">
        <f>Datos!D404</f>
        <v>398</v>
      </c>
      <c r="E404" s="151" t="str">
        <f>Datos!E404</f>
        <v>f</v>
      </c>
      <c r="F404" s="149">
        <f>Datos!F404+$F$4</f>
        <v>288.26</v>
      </c>
      <c r="G404" s="150">
        <f>Datos!G404+$F$4</f>
        <v>288.40999999999997</v>
      </c>
    </row>
    <row r="405" spans="2:7" x14ac:dyDescent="0.3">
      <c r="B405" s="110">
        <f>Datos!B405</f>
        <v>43040</v>
      </c>
      <c r="C405" s="111">
        <f>Datos!C405</f>
        <v>0.60902777777777783</v>
      </c>
      <c r="D405" s="179">
        <f>Datos!D405</f>
        <v>399</v>
      </c>
      <c r="E405" s="151" t="str">
        <f>Datos!E405</f>
        <v>f</v>
      </c>
      <c r="F405" s="149">
        <f>Datos!F405+$F$4</f>
        <v>288.27</v>
      </c>
      <c r="G405" s="150">
        <f>Datos!G405+$F$4</f>
        <v>288.42999999999995</v>
      </c>
    </row>
    <row r="406" spans="2:7" x14ac:dyDescent="0.3">
      <c r="B406" s="110">
        <f>Datos!B406</f>
        <v>43040</v>
      </c>
      <c r="C406" s="111">
        <f>Datos!C406</f>
        <v>0.60972222222222217</v>
      </c>
      <c r="D406" s="179">
        <f>Datos!D406</f>
        <v>400</v>
      </c>
      <c r="E406" s="151" t="str">
        <f>Datos!E406</f>
        <v>f</v>
      </c>
      <c r="F406" s="149">
        <f>Datos!F406+$F$4</f>
        <v>288.26</v>
      </c>
      <c r="G406" s="150">
        <f>Datos!G406+$F$4</f>
        <v>288.41999999999996</v>
      </c>
    </row>
    <row r="407" spans="2:7" x14ac:dyDescent="0.3">
      <c r="B407" s="110">
        <f>Datos!B407</f>
        <v>43040</v>
      </c>
      <c r="C407" s="111">
        <f>Datos!C407</f>
        <v>0.61041666666666672</v>
      </c>
      <c r="D407" s="179">
        <f>Datos!D407</f>
        <v>401</v>
      </c>
      <c r="E407" s="151" t="str">
        <f>Datos!E407</f>
        <v>f</v>
      </c>
      <c r="F407" s="149">
        <f>Datos!F407+$F$4</f>
        <v>288.27999999999997</v>
      </c>
      <c r="G407" s="150">
        <f>Datos!G407+$F$4</f>
        <v>288.44</v>
      </c>
    </row>
    <row r="408" spans="2:7" x14ac:dyDescent="0.3">
      <c r="B408" s="110">
        <f>Datos!B408</f>
        <v>43040</v>
      </c>
      <c r="C408" s="111">
        <f>Datos!C408</f>
        <v>0.61111111111111105</v>
      </c>
      <c r="D408" s="179">
        <f>Datos!D408</f>
        <v>402</v>
      </c>
      <c r="E408" s="151" t="str">
        <f>Datos!E408</f>
        <v>f</v>
      </c>
      <c r="F408" s="149">
        <f>Datos!F408+$F$4</f>
        <v>288.28999999999996</v>
      </c>
      <c r="G408" s="150">
        <f>Datos!G408+$F$4</f>
        <v>288.44</v>
      </c>
    </row>
    <row r="409" spans="2:7" x14ac:dyDescent="0.3">
      <c r="B409" s="110">
        <f>Datos!B409</f>
        <v>43040</v>
      </c>
      <c r="C409" s="111">
        <f>Datos!C409</f>
        <v>0.6118055555555556</v>
      </c>
      <c r="D409" s="179">
        <f>Datos!D409</f>
        <v>403</v>
      </c>
      <c r="E409" s="151" t="str">
        <f>Datos!E409</f>
        <v>f</v>
      </c>
      <c r="F409" s="149">
        <f>Datos!F409+$F$4</f>
        <v>288.26</v>
      </c>
      <c r="G409" s="150">
        <f>Datos!G409+$F$4</f>
        <v>288.40999999999997</v>
      </c>
    </row>
    <row r="410" spans="2:7" x14ac:dyDescent="0.3">
      <c r="B410" s="110">
        <f>Datos!B410</f>
        <v>43040</v>
      </c>
      <c r="C410" s="111">
        <f>Datos!C410</f>
        <v>0.61249999999999993</v>
      </c>
      <c r="D410" s="179">
        <f>Datos!D410</f>
        <v>404</v>
      </c>
      <c r="E410" s="151" t="str">
        <f>Datos!E410</f>
        <v>f</v>
      </c>
      <c r="F410" s="149">
        <f>Datos!F410+$F$4</f>
        <v>288.27999999999997</v>
      </c>
      <c r="G410" s="150">
        <f>Datos!G410+$F$4</f>
        <v>288.44</v>
      </c>
    </row>
    <row r="411" spans="2:7" x14ac:dyDescent="0.3">
      <c r="B411" s="110">
        <f>Datos!B411</f>
        <v>43040</v>
      </c>
      <c r="C411" s="111">
        <f>Datos!C411</f>
        <v>0.61319444444444449</v>
      </c>
      <c r="D411" s="179">
        <f>Datos!D411</f>
        <v>405</v>
      </c>
      <c r="E411" s="151" t="str">
        <f>Datos!E411</f>
        <v>f</v>
      </c>
      <c r="F411" s="149">
        <f>Datos!F411+$F$4</f>
        <v>288.26</v>
      </c>
      <c r="G411" s="150">
        <f>Datos!G411+$F$4</f>
        <v>288.41999999999996</v>
      </c>
    </row>
    <row r="412" spans="2:7" x14ac:dyDescent="0.3">
      <c r="B412" s="110">
        <f>Datos!B412</f>
        <v>43040</v>
      </c>
      <c r="C412" s="111">
        <f>Datos!C412</f>
        <v>0.61388888888888882</v>
      </c>
      <c r="D412" s="179">
        <f>Datos!D412</f>
        <v>406</v>
      </c>
      <c r="E412" s="151" t="str">
        <f>Datos!E412</f>
        <v>f</v>
      </c>
      <c r="F412" s="149">
        <f>Datos!F412+$F$4</f>
        <v>288.29999999999995</v>
      </c>
      <c r="G412" s="150">
        <f>Datos!G412+$F$4</f>
        <v>288.45999999999998</v>
      </c>
    </row>
    <row r="413" spans="2:7" x14ac:dyDescent="0.3">
      <c r="B413" s="110">
        <f>Datos!B413</f>
        <v>43040</v>
      </c>
      <c r="C413" s="111">
        <f>Datos!C413</f>
        <v>0.61458333333333337</v>
      </c>
      <c r="D413" s="179">
        <f>Datos!D413</f>
        <v>407</v>
      </c>
      <c r="E413" s="151" t="str">
        <f>Datos!E413</f>
        <v>f</v>
      </c>
      <c r="F413" s="149">
        <f>Datos!F413+$F$4</f>
        <v>288.29999999999995</v>
      </c>
      <c r="G413" s="150">
        <f>Datos!G413+$F$4</f>
        <v>288.45999999999998</v>
      </c>
    </row>
    <row r="414" spans="2:7" x14ac:dyDescent="0.3">
      <c r="B414" s="110">
        <f>Datos!B414</f>
        <v>43040</v>
      </c>
      <c r="C414" s="111">
        <f>Datos!C414</f>
        <v>0.61527777777777781</v>
      </c>
      <c r="D414" s="179">
        <f>Datos!D414</f>
        <v>408</v>
      </c>
      <c r="E414" s="151" t="str">
        <f>Datos!E414</f>
        <v>f</v>
      </c>
      <c r="F414" s="149">
        <f>Datos!F414+$F$4</f>
        <v>288.28999999999996</v>
      </c>
      <c r="G414" s="150">
        <f>Datos!G414+$F$4</f>
        <v>288.45</v>
      </c>
    </row>
    <row r="415" spans="2:7" x14ac:dyDescent="0.3">
      <c r="B415" s="110">
        <f>Datos!B415</f>
        <v>43040</v>
      </c>
      <c r="C415" s="111">
        <f>Datos!C415</f>
        <v>0.61597222222222225</v>
      </c>
      <c r="D415" s="179">
        <f>Datos!D415</f>
        <v>409</v>
      </c>
      <c r="E415" s="151" t="str">
        <f>Datos!E415</f>
        <v>f</v>
      </c>
      <c r="F415" s="149">
        <f>Datos!F415+$F$4</f>
        <v>288.28999999999996</v>
      </c>
      <c r="G415" s="150">
        <f>Datos!G415+$F$4</f>
        <v>288.44</v>
      </c>
    </row>
    <row r="416" spans="2:7" x14ac:dyDescent="0.3">
      <c r="B416" s="110">
        <f>Datos!B416</f>
        <v>43040</v>
      </c>
      <c r="C416" s="111">
        <f>Datos!C416</f>
        <v>0.6166666666666667</v>
      </c>
      <c r="D416" s="179">
        <f>Datos!D416</f>
        <v>410</v>
      </c>
      <c r="E416" s="151" t="str">
        <f>Datos!E416</f>
        <v>f</v>
      </c>
      <c r="F416" s="149">
        <f>Datos!F416+$F$4</f>
        <v>288.27</v>
      </c>
      <c r="G416" s="150">
        <f>Datos!G416+$F$4</f>
        <v>288.42999999999995</v>
      </c>
    </row>
    <row r="417" spans="2:7" x14ac:dyDescent="0.3">
      <c r="B417" s="110">
        <f>Datos!B417</f>
        <v>43040</v>
      </c>
      <c r="C417" s="111">
        <f>Datos!C417</f>
        <v>0.61736111111111114</v>
      </c>
      <c r="D417" s="179">
        <f>Datos!D417</f>
        <v>411</v>
      </c>
      <c r="E417" s="151" t="str">
        <f>Datos!E417</f>
        <v>f</v>
      </c>
      <c r="F417" s="149">
        <f>Datos!F417+$F$4</f>
        <v>288.27999999999997</v>
      </c>
      <c r="G417" s="150">
        <f>Datos!G417+$F$4</f>
        <v>288.42999999999995</v>
      </c>
    </row>
    <row r="418" spans="2:7" x14ac:dyDescent="0.3">
      <c r="B418" s="110">
        <f>Datos!B418</f>
        <v>43040</v>
      </c>
      <c r="C418" s="111">
        <f>Datos!C418</f>
        <v>0.61805555555555558</v>
      </c>
      <c r="D418" s="179">
        <f>Datos!D418</f>
        <v>412</v>
      </c>
      <c r="E418" s="151" t="str">
        <f>Datos!E418</f>
        <v>f</v>
      </c>
      <c r="F418" s="149">
        <f>Datos!F418+$F$4</f>
        <v>288.27</v>
      </c>
      <c r="G418" s="150">
        <f>Datos!G418+$F$4</f>
        <v>288.42999999999995</v>
      </c>
    </row>
    <row r="419" spans="2:7" x14ac:dyDescent="0.3">
      <c r="B419" s="110">
        <f>Datos!B419</f>
        <v>43040</v>
      </c>
      <c r="C419" s="111">
        <f>Datos!C419</f>
        <v>0.61875000000000002</v>
      </c>
      <c r="D419" s="179">
        <f>Datos!D419</f>
        <v>413</v>
      </c>
      <c r="E419" s="151" t="str">
        <f>Datos!E419</f>
        <v>f</v>
      </c>
      <c r="F419" s="149">
        <f>Datos!F419+$F$4</f>
        <v>288.29999999999995</v>
      </c>
      <c r="G419" s="150">
        <f>Datos!G419+$F$4</f>
        <v>288.45999999999998</v>
      </c>
    </row>
    <row r="420" spans="2:7" x14ac:dyDescent="0.3">
      <c r="B420" s="110">
        <f>Datos!B420</f>
        <v>43040</v>
      </c>
      <c r="C420" s="111">
        <f>Datos!C420</f>
        <v>0.61944444444444446</v>
      </c>
      <c r="D420" s="179">
        <f>Datos!D420</f>
        <v>414</v>
      </c>
      <c r="E420" s="151" t="str">
        <f>Datos!E420</f>
        <v>f</v>
      </c>
      <c r="F420" s="149">
        <f>Datos!F420+$F$4</f>
        <v>288.27999999999997</v>
      </c>
      <c r="G420" s="150">
        <f>Datos!G420+$F$4</f>
        <v>288.42999999999995</v>
      </c>
    </row>
    <row r="421" spans="2:7" x14ac:dyDescent="0.3">
      <c r="B421" s="110">
        <f>Datos!B421</f>
        <v>43040</v>
      </c>
      <c r="C421" s="111">
        <f>Datos!C421</f>
        <v>0.62013888888888891</v>
      </c>
      <c r="D421" s="179">
        <f>Datos!D421</f>
        <v>415</v>
      </c>
      <c r="E421" s="151" t="str">
        <f>Datos!E421</f>
        <v>f</v>
      </c>
      <c r="F421" s="149">
        <f>Datos!F421+$F$4</f>
        <v>288.28999999999996</v>
      </c>
      <c r="G421" s="150">
        <f>Datos!G421+$F$4</f>
        <v>288.45</v>
      </c>
    </row>
    <row r="422" spans="2:7" x14ac:dyDescent="0.3">
      <c r="B422" s="110">
        <f>Datos!B422</f>
        <v>43040</v>
      </c>
      <c r="C422" s="111">
        <f>Datos!C422</f>
        <v>0.62083333333333335</v>
      </c>
      <c r="D422" s="179">
        <f>Datos!D422</f>
        <v>416</v>
      </c>
      <c r="E422" s="151" t="str">
        <f>Datos!E422</f>
        <v>f</v>
      </c>
      <c r="F422" s="149">
        <f>Datos!F422+$F$4</f>
        <v>288.27999999999997</v>
      </c>
      <c r="G422" s="150">
        <f>Datos!G422+$F$4</f>
        <v>288.44</v>
      </c>
    </row>
    <row r="423" spans="2:7" x14ac:dyDescent="0.3">
      <c r="B423" s="110">
        <f>Datos!B423</f>
        <v>43040</v>
      </c>
      <c r="C423" s="111">
        <f>Datos!C423</f>
        <v>0.62152777777777779</v>
      </c>
      <c r="D423" s="179">
        <f>Datos!D423</f>
        <v>417</v>
      </c>
      <c r="E423" s="151" t="str">
        <f>Datos!E423</f>
        <v>f</v>
      </c>
      <c r="F423" s="149">
        <f>Datos!F423+$F$4</f>
        <v>288.28999999999996</v>
      </c>
      <c r="G423" s="150">
        <f>Datos!G423+$F$4</f>
        <v>288.45</v>
      </c>
    </row>
    <row r="424" spans="2:7" x14ac:dyDescent="0.3">
      <c r="B424" s="110">
        <f>Datos!B424</f>
        <v>43040</v>
      </c>
      <c r="C424" s="111">
        <f>Datos!C424</f>
        <v>0.62222222222222223</v>
      </c>
      <c r="D424" s="179">
        <f>Datos!D424</f>
        <v>418</v>
      </c>
      <c r="E424" s="151" t="str">
        <f>Datos!E424</f>
        <v>f</v>
      </c>
      <c r="F424" s="149">
        <f>Datos!F424+$F$4</f>
        <v>288.27999999999997</v>
      </c>
      <c r="G424" s="150">
        <f>Datos!G424+$F$4</f>
        <v>288.44</v>
      </c>
    </row>
    <row r="425" spans="2:7" x14ac:dyDescent="0.3">
      <c r="B425" s="110">
        <f>Datos!B425</f>
        <v>43040</v>
      </c>
      <c r="C425" s="111">
        <f>Datos!C425</f>
        <v>0.62291666666666667</v>
      </c>
      <c r="D425" s="179">
        <f>Datos!D425</f>
        <v>419</v>
      </c>
      <c r="E425" s="151" t="str">
        <f>Datos!E425</f>
        <v>f</v>
      </c>
      <c r="F425" s="149">
        <f>Datos!F425+$F$4</f>
        <v>288.26</v>
      </c>
      <c r="G425" s="150">
        <f>Datos!G425+$F$4</f>
        <v>288.41999999999996</v>
      </c>
    </row>
    <row r="426" spans="2:7" x14ac:dyDescent="0.3">
      <c r="B426" s="110">
        <f>Datos!B426</f>
        <v>43040</v>
      </c>
      <c r="C426" s="111">
        <f>Datos!C426</f>
        <v>0.62361111111111112</v>
      </c>
      <c r="D426" s="179">
        <f>Datos!D426</f>
        <v>420</v>
      </c>
      <c r="E426" s="151" t="str">
        <f>Datos!E426</f>
        <v>f</v>
      </c>
      <c r="F426" s="149">
        <f>Datos!F426+$F$4</f>
        <v>288.27999999999997</v>
      </c>
      <c r="G426" s="150">
        <f>Datos!G426+$F$4</f>
        <v>288.42999999999995</v>
      </c>
    </row>
    <row r="427" spans="2:7" x14ac:dyDescent="0.3">
      <c r="B427" s="110">
        <f>Datos!B427</f>
        <v>43040</v>
      </c>
      <c r="C427" s="111">
        <f>Datos!C427</f>
        <v>0.62430555555555556</v>
      </c>
      <c r="D427" s="179">
        <f>Datos!D427</f>
        <v>421</v>
      </c>
      <c r="E427" s="151" t="str">
        <f>Datos!E427</f>
        <v>f</v>
      </c>
      <c r="F427" s="149">
        <f>Datos!F427+$F$4</f>
        <v>288.27</v>
      </c>
      <c r="G427" s="150">
        <f>Datos!G427+$F$4</f>
        <v>288.42999999999995</v>
      </c>
    </row>
    <row r="428" spans="2:7" x14ac:dyDescent="0.3">
      <c r="B428" s="110">
        <f>Datos!B428</f>
        <v>43040</v>
      </c>
      <c r="C428" s="111">
        <f>Datos!C428</f>
        <v>0.625</v>
      </c>
      <c r="D428" s="179">
        <f>Datos!D428</f>
        <v>422</v>
      </c>
      <c r="E428" s="151" t="str">
        <f>Datos!E428</f>
        <v>f</v>
      </c>
      <c r="F428" s="149">
        <f>Datos!F428+$F$4</f>
        <v>288.29999999999995</v>
      </c>
      <c r="G428" s="150">
        <f>Datos!G428+$F$4</f>
        <v>288.45</v>
      </c>
    </row>
    <row r="429" spans="2:7" x14ac:dyDescent="0.3">
      <c r="B429" s="110">
        <f>Datos!B429</f>
        <v>43040</v>
      </c>
      <c r="C429" s="111">
        <f>Datos!C429</f>
        <v>0.62569444444444444</v>
      </c>
      <c r="D429" s="179">
        <f>Datos!D429</f>
        <v>423</v>
      </c>
      <c r="E429" s="151" t="str">
        <f>Datos!E429</f>
        <v>f</v>
      </c>
      <c r="F429" s="149">
        <f>Datos!F429+$F$4</f>
        <v>288.27999999999997</v>
      </c>
      <c r="G429" s="150">
        <f>Datos!G429+$F$4</f>
        <v>288.44</v>
      </c>
    </row>
    <row r="430" spans="2:7" x14ac:dyDescent="0.3">
      <c r="B430" s="110">
        <f>Datos!B430</f>
        <v>43040</v>
      </c>
      <c r="C430" s="111">
        <f>Datos!C430</f>
        <v>0.62638888888888888</v>
      </c>
      <c r="D430" s="179">
        <f>Datos!D430</f>
        <v>424</v>
      </c>
      <c r="E430" s="151" t="str">
        <f>Datos!E430</f>
        <v>f</v>
      </c>
      <c r="F430" s="149">
        <f>Datos!F430+$F$4</f>
        <v>288.27999999999997</v>
      </c>
      <c r="G430" s="150">
        <f>Datos!G430+$F$4</f>
        <v>288.42999999999995</v>
      </c>
    </row>
    <row r="431" spans="2:7" x14ac:dyDescent="0.3">
      <c r="B431" s="110">
        <f>Datos!B431</f>
        <v>43040</v>
      </c>
      <c r="C431" s="111">
        <f>Datos!C431</f>
        <v>0.62708333333333333</v>
      </c>
      <c r="D431" s="179">
        <f>Datos!D431</f>
        <v>425</v>
      </c>
      <c r="E431" s="151" t="str">
        <f>Datos!E431</f>
        <v>f</v>
      </c>
      <c r="F431" s="149">
        <f>Datos!F431+$F$4</f>
        <v>288.27999999999997</v>
      </c>
      <c r="G431" s="150">
        <f>Datos!G431+$F$4</f>
        <v>288.44</v>
      </c>
    </row>
    <row r="432" spans="2:7" x14ac:dyDescent="0.3">
      <c r="B432" s="110">
        <f>Datos!B432</f>
        <v>43040</v>
      </c>
      <c r="C432" s="111">
        <f>Datos!C432</f>
        <v>0.62777777777777777</v>
      </c>
      <c r="D432" s="179">
        <f>Datos!D432</f>
        <v>426</v>
      </c>
      <c r="E432" s="151" t="str">
        <f>Datos!E432</f>
        <v>f</v>
      </c>
      <c r="F432" s="149">
        <f>Datos!F432+$F$4</f>
        <v>288.25</v>
      </c>
      <c r="G432" s="150">
        <f>Datos!G432+$F$4</f>
        <v>288.40999999999997</v>
      </c>
    </row>
    <row r="433" spans="2:7" x14ac:dyDescent="0.3">
      <c r="B433" s="110">
        <f>Datos!B433</f>
        <v>43040</v>
      </c>
      <c r="C433" s="111">
        <f>Datos!C433</f>
        <v>0.62847222222222221</v>
      </c>
      <c r="D433" s="179">
        <f>Datos!D433</f>
        <v>427</v>
      </c>
      <c r="E433" s="151" t="str">
        <f>Datos!E433</f>
        <v>f</v>
      </c>
      <c r="F433" s="149">
        <f>Datos!F433+$F$4</f>
        <v>288.27999999999997</v>
      </c>
      <c r="G433" s="150">
        <f>Datos!G433+$F$4</f>
        <v>288.44</v>
      </c>
    </row>
    <row r="434" spans="2:7" x14ac:dyDescent="0.3">
      <c r="B434" s="110">
        <f>Datos!B434</f>
        <v>43040</v>
      </c>
      <c r="C434" s="111">
        <f>Datos!C434</f>
        <v>0.62916666666666665</v>
      </c>
      <c r="D434" s="179">
        <f>Datos!D434</f>
        <v>428</v>
      </c>
      <c r="E434" s="151" t="str">
        <f>Datos!E434</f>
        <v>f</v>
      </c>
      <c r="F434" s="149">
        <f>Datos!F434+$F$4</f>
        <v>288.26</v>
      </c>
      <c r="G434" s="150">
        <f>Datos!G434+$F$4</f>
        <v>288.41999999999996</v>
      </c>
    </row>
    <row r="435" spans="2:7" x14ac:dyDescent="0.3">
      <c r="B435" s="110">
        <f>Datos!B435</f>
        <v>43040</v>
      </c>
      <c r="C435" s="111">
        <f>Datos!C435</f>
        <v>0.62986111111111109</v>
      </c>
      <c r="D435" s="179">
        <f>Datos!D435</f>
        <v>429</v>
      </c>
      <c r="E435" s="151" t="str">
        <f>Datos!E435</f>
        <v>f</v>
      </c>
      <c r="F435" s="149">
        <f>Datos!F435+$F$4</f>
        <v>288.28999999999996</v>
      </c>
      <c r="G435" s="150">
        <f>Datos!G435+$F$4</f>
        <v>288.45</v>
      </c>
    </row>
    <row r="436" spans="2:7" x14ac:dyDescent="0.3">
      <c r="B436" s="110">
        <f>Datos!B436</f>
        <v>43040</v>
      </c>
      <c r="C436" s="111">
        <f>Datos!C436</f>
        <v>0.63055555555555554</v>
      </c>
      <c r="D436" s="179">
        <f>Datos!D436</f>
        <v>430</v>
      </c>
      <c r="E436" s="151" t="str">
        <f>Datos!E436</f>
        <v>f</v>
      </c>
      <c r="F436" s="149">
        <f>Datos!F436+$F$4</f>
        <v>288.27999999999997</v>
      </c>
      <c r="G436" s="150">
        <f>Datos!G436+$F$4</f>
        <v>288.44</v>
      </c>
    </row>
    <row r="437" spans="2:7" x14ac:dyDescent="0.3">
      <c r="B437" s="110">
        <f>Datos!B437</f>
        <v>43040</v>
      </c>
      <c r="C437" s="111">
        <f>Datos!C437</f>
        <v>0.63124999999999998</v>
      </c>
      <c r="D437" s="179">
        <f>Datos!D437</f>
        <v>431</v>
      </c>
      <c r="E437" s="151" t="str">
        <f>Datos!E437</f>
        <v>f</v>
      </c>
      <c r="F437" s="149">
        <f>Datos!F437+$F$4</f>
        <v>288.28999999999996</v>
      </c>
      <c r="G437" s="150">
        <f>Datos!G437+$F$4</f>
        <v>288.45</v>
      </c>
    </row>
    <row r="438" spans="2:7" x14ac:dyDescent="0.3">
      <c r="B438" s="110">
        <f>Datos!B438</f>
        <v>43040</v>
      </c>
      <c r="C438" s="111">
        <f>Datos!C438</f>
        <v>0.63194444444444442</v>
      </c>
      <c r="D438" s="179">
        <f>Datos!D438</f>
        <v>432</v>
      </c>
      <c r="E438" s="151" t="str">
        <f>Datos!E438</f>
        <v>f</v>
      </c>
      <c r="F438" s="149">
        <f>Datos!F438+$F$4</f>
        <v>288.27999999999997</v>
      </c>
      <c r="G438" s="150">
        <f>Datos!G438+$F$4</f>
        <v>288.44</v>
      </c>
    </row>
    <row r="439" spans="2:7" x14ac:dyDescent="0.3">
      <c r="B439" s="110">
        <f>Datos!B439</f>
        <v>43040</v>
      </c>
      <c r="C439" s="111">
        <f>Datos!C439</f>
        <v>0.63263888888888886</v>
      </c>
      <c r="D439" s="179">
        <f>Datos!D439</f>
        <v>433</v>
      </c>
      <c r="E439" s="151" t="str">
        <f>Datos!E439</f>
        <v>f</v>
      </c>
      <c r="F439" s="149">
        <f>Datos!F439+$F$4</f>
        <v>288.28999999999996</v>
      </c>
      <c r="G439" s="150">
        <f>Datos!G439+$F$4</f>
        <v>288.44</v>
      </c>
    </row>
    <row r="440" spans="2:7" x14ac:dyDescent="0.3">
      <c r="B440" s="110">
        <f>Datos!B440</f>
        <v>43040</v>
      </c>
      <c r="C440" s="111">
        <f>Datos!C440</f>
        <v>0.6333333333333333</v>
      </c>
      <c r="D440" s="179">
        <f>Datos!D440</f>
        <v>434</v>
      </c>
      <c r="E440" s="151" t="str">
        <f>Datos!E440</f>
        <v>f</v>
      </c>
      <c r="F440" s="149">
        <f>Datos!F440+$F$4</f>
        <v>288.27999999999997</v>
      </c>
      <c r="G440" s="150">
        <f>Datos!G440+$F$4</f>
        <v>288.44</v>
      </c>
    </row>
    <row r="441" spans="2:7" x14ac:dyDescent="0.3">
      <c r="B441" s="110">
        <f>Datos!B441</f>
        <v>43040</v>
      </c>
      <c r="C441" s="111">
        <f>Datos!C441</f>
        <v>0.63402777777777775</v>
      </c>
      <c r="D441" s="179">
        <f>Datos!D441</f>
        <v>435</v>
      </c>
      <c r="E441" s="151" t="str">
        <f>Datos!E441</f>
        <v>f</v>
      </c>
      <c r="F441" s="149">
        <f>Datos!F441+$F$4</f>
        <v>288.28999999999996</v>
      </c>
      <c r="G441" s="150">
        <f>Datos!G441+$F$4</f>
        <v>288.44</v>
      </c>
    </row>
    <row r="442" spans="2:7" x14ac:dyDescent="0.3">
      <c r="B442" s="110">
        <f>Datos!B442</f>
        <v>43040</v>
      </c>
      <c r="C442" s="111">
        <f>Datos!C442</f>
        <v>0.63472222222222219</v>
      </c>
      <c r="D442" s="179">
        <f>Datos!D442</f>
        <v>436</v>
      </c>
      <c r="E442" s="151" t="str">
        <f>Datos!E442</f>
        <v>f</v>
      </c>
      <c r="F442" s="149">
        <f>Datos!F442+$F$4</f>
        <v>288.29999999999995</v>
      </c>
      <c r="G442" s="150">
        <f>Datos!G442+$F$4</f>
        <v>288.45999999999998</v>
      </c>
    </row>
    <row r="443" spans="2:7" x14ac:dyDescent="0.3">
      <c r="B443" s="110">
        <f>Datos!B443</f>
        <v>43040</v>
      </c>
      <c r="C443" s="111">
        <f>Datos!C443</f>
        <v>0.63541666666666663</v>
      </c>
      <c r="D443" s="179">
        <f>Datos!D443</f>
        <v>437</v>
      </c>
      <c r="E443" s="151" t="str">
        <f>Datos!E443</f>
        <v>f</v>
      </c>
      <c r="F443" s="149">
        <f>Datos!F443+$F$4</f>
        <v>288.29999999999995</v>
      </c>
      <c r="G443" s="150">
        <f>Datos!G443+$F$4</f>
        <v>288.45999999999998</v>
      </c>
    </row>
    <row r="444" spans="2:7" x14ac:dyDescent="0.3">
      <c r="B444" s="110">
        <f>Datos!B444</f>
        <v>43038</v>
      </c>
      <c r="C444" s="111">
        <f>Datos!C444</f>
        <v>0.59513888888888888</v>
      </c>
      <c r="D444" s="179">
        <f>Datos!D444</f>
        <v>438</v>
      </c>
      <c r="E444" s="151" t="str">
        <f>Datos!E444</f>
        <v>g</v>
      </c>
      <c r="F444" s="149">
        <f>Datos!F444+$F$4</f>
        <v>298.31</v>
      </c>
      <c r="G444" s="150">
        <f>Datos!G444+$F$4</f>
        <v>298.47999999999996</v>
      </c>
    </row>
    <row r="445" spans="2:7" x14ac:dyDescent="0.3">
      <c r="B445" s="110">
        <f>Datos!B445</f>
        <v>43038</v>
      </c>
      <c r="C445" s="111">
        <f>Datos!C445</f>
        <v>0.59583333333333333</v>
      </c>
      <c r="D445" s="179">
        <f>Datos!D445</f>
        <v>439</v>
      </c>
      <c r="E445" s="151" t="str">
        <f>Datos!E445</f>
        <v>g</v>
      </c>
      <c r="F445" s="149">
        <f>Datos!F445+$F$4</f>
        <v>298.29999999999995</v>
      </c>
      <c r="G445" s="150">
        <f>Datos!G445+$F$4</f>
        <v>298.45999999999998</v>
      </c>
    </row>
    <row r="446" spans="2:7" x14ac:dyDescent="0.3">
      <c r="B446" s="110">
        <f>Datos!B446</f>
        <v>43038</v>
      </c>
      <c r="C446" s="111">
        <f>Datos!C446</f>
        <v>0.59652777777777777</v>
      </c>
      <c r="D446" s="179">
        <f>Datos!D446</f>
        <v>440</v>
      </c>
      <c r="E446" s="151" t="str">
        <f>Datos!E446</f>
        <v>g</v>
      </c>
      <c r="F446" s="149">
        <f>Datos!F446+$F$4</f>
        <v>298.28999999999996</v>
      </c>
      <c r="G446" s="150">
        <f>Datos!G446+$F$4</f>
        <v>298.45999999999998</v>
      </c>
    </row>
    <row r="447" spans="2:7" x14ac:dyDescent="0.3">
      <c r="B447" s="110">
        <f>Datos!B447</f>
        <v>43038</v>
      </c>
      <c r="C447" s="111">
        <f>Datos!C447</f>
        <v>0.59722222222222221</v>
      </c>
      <c r="D447" s="179">
        <f>Datos!D447</f>
        <v>441</v>
      </c>
      <c r="E447" s="151" t="str">
        <f>Datos!E447</f>
        <v>g</v>
      </c>
      <c r="F447" s="149">
        <f>Datos!F447+$F$4</f>
        <v>298.29999999999995</v>
      </c>
      <c r="G447" s="150">
        <f>Datos!G447+$F$4</f>
        <v>298.45999999999998</v>
      </c>
    </row>
    <row r="448" spans="2:7" x14ac:dyDescent="0.3">
      <c r="B448" s="110">
        <f>Datos!B448</f>
        <v>43038</v>
      </c>
      <c r="C448" s="111">
        <f>Datos!C448</f>
        <v>0.59791666666666665</v>
      </c>
      <c r="D448" s="179">
        <f>Datos!D448</f>
        <v>442</v>
      </c>
      <c r="E448" s="151" t="str">
        <f>Datos!E448</f>
        <v>g</v>
      </c>
      <c r="F448" s="149">
        <f>Datos!F448+$F$4</f>
        <v>298.31</v>
      </c>
      <c r="G448" s="150">
        <f>Datos!G448+$F$4</f>
        <v>298.47999999999996</v>
      </c>
    </row>
    <row r="449" spans="2:7" x14ac:dyDescent="0.3">
      <c r="B449" s="110">
        <f>Datos!B449</f>
        <v>43038</v>
      </c>
      <c r="C449" s="111">
        <f>Datos!C449</f>
        <v>0.59861111111111109</v>
      </c>
      <c r="D449" s="179">
        <f>Datos!D449</f>
        <v>443</v>
      </c>
      <c r="E449" s="151" t="str">
        <f>Datos!E449</f>
        <v>g</v>
      </c>
      <c r="F449" s="149">
        <f>Datos!F449+$F$4</f>
        <v>298.31</v>
      </c>
      <c r="G449" s="150">
        <f>Datos!G449+$F$4</f>
        <v>298.46999999999997</v>
      </c>
    </row>
    <row r="450" spans="2:7" x14ac:dyDescent="0.3">
      <c r="B450" s="110">
        <f>Datos!B450</f>
        <v>43038</v>
      </c>
      <c r="C450" s="111">
        <f>Datos!C450</f>
        <v>0.59930555555555554</v>
      </c>
      <c r="D450" s="179">
        <f>Datos!D450</f>
        <v>444</v>
      </c>
      <c r="E450" s="151" t="str">
        <f>Datos!E450</f>
        <v>g</v>
      </c>
      <c r="F450" s="149">
        <f>Datos!F450+$F$4</f>
        <v>298.29999999999995</v>
      </c>
      <c r="G450" s="150">
        <f>Datos!G450+$F$4</f>
        <v>298.45999999999998</v>
      </c>
    </row>
    <row r="451" spans="2:7" x14ac:dyDescent="0.3">
      <c r="B451" s="110">
        <f>Datos!B451</f>
        <v>43038</v>
      </c>
      <c r="C451" s="111">
        <f>Datos!C451</f>
        <v>0.6</v>
      </c>
      <c r="D451" s="179">
        <f>Datos!D451</f>
        <v>445</v>
      </c>
      <c r="E451" s="151" t="str">
        <f>Datos!E451</f>
        <v>g</v>
      </c>
      <c r="F451" s="149">
        <f>Datos!F451+$F$4</f>
        <v>298.31</v>
      </c>
      <c r="G451" s="150">
        <f>Datos!G451+$F$4</f>
        <v>298.47999999999996</v>
      </c>
    </row>
    <row r="452" spans="2:7" x14ac:dyDescent="0.3">
      <c r="B452" s="110">
        <f>Datos!B452</f>
        <v>43038</v>
      </c>
      <c r="C452" s="111">
        <f>Datos!C452</f>
        <v>0.60069444444444442</v>
      </c>
      <c r="D452" s="179">
        <f>Datos!D452</f>
        <v>446</v>
      </c>
      <c r="E452" s="151" t="str">
        <f>Datos!E452</f>
        <v>g</v>
      </c>
      <c r="F452" s="149">
        <f>Datos!F452+$F$4</f>
        <v>298.31</v>
      </c>
      <c r="G452" s="150">
        <f>Datos!G452+$F$4</f>
        <v>298.47999999999996</v>
      </c>
    </row>
    <row r="453" spans="2:7" x14ac:dyDescent="0.3">
      <c r="B453" s="110">
        <f>Datos!B453</f>
        <v>43038</v>
      </c>
      <c r="C453" s="111">
        <f>Datos!C453</f>
        <v>0.60138888888888886</v>
      </c>
      <c r="D453" s="179">
        <f>Datos!D453</f>
        <v>447</v>
      </c>
      <c r="E453" s="151" t="str">
        <f>Datos!E453</f>
        <v>g</v>
      </c>
      <c r="F453" s="149">
        <f>Datos!F453+$F$4</f>
        <v>298.29999999999995</v>
      </c>
      <c r="G453" s="150">
        <f>Datos!G453+$F$4</f>
        <v>298.45999999999998</v>
      </c>
    </row>
    <row r="454" spans="2:7" x14ac:dyDescent="0.3">
      <c r="B454" s="110">
        <f>Datos!B454</f>
        <v>43038</v>
      </c>
      <c r="C454" s="111">
        <f>Datos!C454</f>
        <v>0.6020833333333333</v>
      </c>
      <c r="D454" s="179">
        <f>Datos!D454</f>
        <v>448</v>
      </c>
      <c r="E454" s="151" t="str">
        <f>Datos!E454</f>
        <v>g</v>
      </c>
      <c r="F454" s="149">
        <f>Datos!F454+$F$4</f>
        <v>298.29999999999995</v>
      </c>
      <c r="G454" s="150">
        <f>Datos!G454+$F$4</f>
        <v>298.46999999999997</v>
      </c>
    </row>
    <row r="455" spans="2:7" x14ac:dyDescent="0.3">
      <c r="B455" s="110">
        <f>Datos!B455</f>
        <v>43038</v>
      </c>
      <c r="C455" s="111">
        <f>Datos!C455</f>
        <v>0.60277777777777775</v>
      </c>
      <c r="D455" s="179">
        <f>Datos!D455</f>
        <v>449</v>
      </c>
      <c r="E455" s="151" t="str">
        <f>Datos!E455</f>
        <v>g</v>
      </c>
      <c r="F455" s="149">
        <f>Datos!F455+$F$4</f>
        <v>298.29999999999995</v>
      </c>
      <c r="G455" s="150">
        <f>Datos!G455+$F$4</f>
        <v>298.45999999999998</v>
      </c>
    </row>
    <row r="456" spans="2:7" x14ac:dyDescent="0.3">
      <c r="B456" s="110">
        <f>Datos!B456</f>
        <v>43038</v>
      </c>
      <c r="C456" s="111">
        <f>Datos!C456</f>
        <v>0.60347222222222219</v>
      </c>
      <c r="D456" s="179">
        <f>Datos!D456</f>
        <v>450</v>
      </c>
      <c r="E456" s="151" t="str">
        <f>Datos!E456</f>
        <v>g</v>
      </c>
      <c r="F456" s="149">
        <f>Datos!F456+$F$4</f>
        <v>298.29999999999995</v>
      </c>
      <c r="G456" s="150">
        <f>Datos!G456+$F$4</f>
        <v>298.46999999999997</v>
      </c>
    </row>
    <row r="457" spans="2:7" x14ac:dyDescent="0.3">
      <c r="B457" s="110">
        <f>Datos!B457</f>
        <v>43038</v>
      </c>
      <c r="C457" s="111">
        <f>Datos!C457</f>
        <v>0.60416666666666663</v>
      </c>
      <c r="D457" s="179">
        <f>Datos!D457</f>
        <v>451</v>
      </c>
      <c r="E457" s="151" t="str">
        <f>Datos!E457</f>
        <v>g</v>
      </c>
      <c r="F457" s="149">
        <f>Datos!F457+$F$4</f>
        <v>298.28999999999996</v>
      </c>
      <c r="G457" s="150">
        <f>Datos!G457+$F$4</f>
        <v>298.45</v>
      </c>
    </row>
    <row r="458" spans="2:7" x14ac:dyDescent="0.3">
      <c r="B458" s="110">
        <f>Datos!B458</f>
        <v>43038</v>
      </c>
      <c r="C458" s="111">
        <f>Datos!C458</f>
        <v>0.60486111111111118</v>
      </c>
      <c r="D458" s="179">
        <f>Datos!D458</f>
        <v>452</v>
      </c>
      <c r="E458" s="151" t="str">
        <f>Datos!E458</f>
        <v>g</v>
      </c>
      <c r="F458" s="149">
        <f>Datos!F458+$F$4</f>
        <v>298.31</v>
      </c>
      <c r="G458" s="150">
        <f>Datos!G458+$F$4</f>
        <v>298.46999999999997</v>
      </c>
    </row>
    <row r="459" spans="2:7" x14ac:dyDescent="0.3">
      <c r="B459" s="110">
        <f>Datos!B459</f>
        <v>43038</v>
      </c>
      <c r="C459" s="111">
        <f>Datos!C459</f>
        <v>0.60555555555555551</v>
      </c>
      <c r="D459" s="179">
        <f>Datos!D459</f>
        <v>453</v>
      </c>
      <c r="E459" s="151" t="str">
        <f>Datos!E459</f>
        <v>g</v>
      </c>
      <c r="F459" s="149">
        <f>Datos!F459+$F$4</f>
        <v>298.28999999999996</v>
      </c>
      <c r="G459" s="150">
        <f>Datos!G459+$F$4</f>
        <v>298.45999999999998</v>
      </c>
    </row>
    <row r="460" spans="2:7" x14ac:dyDescent="0.3">
      <c r="B460" s="110">
        <f>Datos!B460</f>
        <v>43038</v>
      </c>
      <c r="C460" s="111">
        <f>Datos!C460</f>
        <v>0.60625000000000007</v>
      </c>
      <c r="D460" s="179">
        <f>Datos!D460</f>
        <v>454</v>
      </c>
      <c r="E460" s="151" t="str">
        <f>Datos!E460</f>
        <v>g</v>
      </c>
      <c r="F460" s="149">
        <f>Datos!F460+$F$4</f>
        <v>298.29999999999995</v>
      </c>
      <c r="G460" s="150">
        <f>Datos!G460+$F$4</f>
        <v>298.46999999999997</v>
      </c>
    </row>
    <row r="461" spans="2:7" x14ac:dyDescent="0.3">
      <c r="B461" s="110">
        <f>Datos!B461</f>
        <v>43038</v>
      </c>
      <c r="C461" s="111">
        <f>Datos!C461</f>
        <v>0.6069444444444444</v>
      </c>
      <c r="D461" s="179">
        <f>Datos!D461</f>
        <v>455</v>
      </c>
      <c r="E461" s="151" t="str">
        <f>Datos!E461</f>
        <v>g</v>
      </c>
      <c r="F461" s="149">
        <f>Datos!F461+$F$4</f>
        <v>298.31</v>
      </c>
      <c r="G461" s="150">
        <f>Datos!G461+$F$4</f>
        <v>298.47999999999996</v>
      </c>
    </row>
    <row r="462" spans="2:7" x14ac:dyDescent="0.3">
      <c r="B462" s="110">
        <f>Datos!B462</f>
        <v>43038</v>
      </c>
      <c r="C462" s="111">
        <f>Datos!C462</f>
        <v>0.60763888888888895</v>
      </c>
      <c r="D462" s="179">
        <f>Datos!D462</f>
        <v>456</v>
      </c>
      <c r="E462" s="151" t="str">
        <f>Datos!E462</f>
        <v>g</v>
      </c>
      <c r="F462" s="149">
        <f>Datos!F462+$F$4</f>
        <v>298.31</v>
      </c>
      <c r="G462" s="150">
        <f>Datos!G462+$F$4</f>
        <v>298.46999999999997</v>
      </c>
    </row>
    <row r="463" spans="2:7" x14ac:dyDescent="0.3">
      <c r="B463" s="110">
        <f>Datos!B463</f>
        <v>43038</v>
      </c>
      <c r="C463" s="111">
        <f>Datos!C463</f>
        <v>0.60833333333333328</v>
      </c>
      <c r="D463" s="179">
        <f>Datos!D463</f>
        <v>457</v>
      </c>
      <c r="E463" s="151" t="str">
        <f>Datos!E463</f>
        <v>g</v>
      </c>
      <c r="F463" s="149">
        <f>Datos!F463+$F$4</f>
        <v>298.28999999999996</v>
      </c>
      <c r="G463" s="150">
        <f>Datos!G463+$F$4</f>
        <v>298.45999999999998</v>
      </c>
    </row>
    <row r="464" spans="2:7" x14ac:dyDescent="0.3">
      <c r="B464" s="110">
        <f>Datos!B464</f>
        <v>43038</v>
      </c>
      <c r="C464" s="111">
        <f>Datos!C464</f>
        <v>0.60902777777777783</v>
      </c>
      <c r="D464" s="179">
        <f>Datos!D464</f>
        <v>458</v>
      </c>
      <c r="E464" s="151" t="str">
        <f>Datos!E464</f>
        <v>g</v>
      </c>
      <c r="F464" s="149">
        <f>Datos!F464+$F$4</f>
        <v>298.31</v>
      </c>
      <c r="G464" s="150">
        <f>Datos!G464+$F$4</f>
        <v>298.46999999999997</v>
      </c>
    </row>
    <row r="465" spans="2:7" x14ac:dyDescent="0.3">
      <c r="B465" s="110">
        <f>Datos!B465</f>
        <v>43038</v>
      </c>
      <c r="C465" s="111">
        <f>Datos!C465</f>
        <v>0.60972222222222217</v>
      </c>
      <c r="D465" s="179">
        <f>Datos!D465</f>
        <v>459</v>
      </c>
      <c r="E465" s="151" t="str">
        <f>Datos!E465</f>
        <v>g</v>
      </c>
      <c r="F465" s="149">
        <f>Datos!F465+$F$4</f>
        <v>298.29999999999995</v>
      </c>
      <c r="G465" s="150">
        <f>Datos!G465+$F$4</f>
        <v>298.46999999999997</v>
      </c>
    </row>
    <row r="466" spans="2:7" x14ac:dyDescent="0.3">
      <c r="B466" s="110">
        <f>Datos!B466</f>
        <v>43038</v>
      </c>
      <c r="C466" s="111">
        <f>Datos!C466</f>
        <v>0.61041666666666672</v>
      </c>
      <c r="D466" s="179">
        <f>Datos!D466</f>
        <v>460</v>
      </c>
      <c r="E466" s="151" t="str">
        <f>Datos!E466</f>
        <v>g</v>
      </c>
      <c r="F466" s="149">
        <f>Datos!F466+$F$4</f>
        <v>298.31</v>
      </c>
      <c r="G466" s="150">
        <f>Datos!G466+$F$4</f>
        <v>298.47999999999996</v>
      </c>
    </row>
    <row r="467" spans="2:7" x14ac:dyDescent="0.3">
      <c r="B467" s="110">
        <f>Datos!B467</f>
        <v>43038</v>
      </c>
      <c r="C467" s="111">
        <f>Datos!C467</f>
        <v>0.61111111111111105</v>
      </c>
      <c r="D467" s="179">
        <f>Datos!D467</f>
        <v>461</v>
      </c>
      <c r="E467" s="151" t="str">
        <f>Datos!E467</f>
        <v>g</v>
      </c>
      <c r="F467" s="149">
        <f>Datos!F467+$F$4</f>
        <v>298.29999999999995</v>
      </c>
      <c r="G467" s="150">
        <f>Datos!G467+$F$4</f>
        <v>298.45999999999998</v>
      </c>
    </row>
    <row r="468" spans="2:7" x14ac:dyDescent="0.3">
      <c r="B468" s="110">
        <f>Datos!B468</f>
        <v>43038</v>
      </c>
      <c r="C468" s="111">
        <f>Datos!C468</f>
        <v>0.6118055555555556</v>
      </c>
      <c r="D468" s="179">
        <f>Datos!D468</f>
        <v>462</v>
      </c>
      <c r="E468" s="151" t="str">
        <f>Datos!E468</f>
        <v>g</v>
      </c>
      <c r="F468" s="149">
        <f>Datos!F468+$F$4</f>
        <v>298.31</v>
      </c>
      <c r="G468" s="150">
        <f>Datos!G468+$F$4</f>
        <v>298.46999999999997</v>
      </c>
    </row>
    <row r="469" spans="2:7" x14ac:dyDescent="0.3">
      <c r="B469" s="110">
        <f>Datos!B469</f>
        <v>43038</v>
      </c>
      <c r="C469" s="111">
        <f>Datos!C469</f>
        <v>0.61249999999999993</v>
      </c>
      <c r="D469" s="179">
        <f>Datos!D469</f>
        <v>463</v>
      </c>
      <c r="E469" s="151" t="str">
        <f>Datos!E469</f>
        <v>g</v>
      </c>
      <c r="F469" s="149">
        <f>Datos!F469+$F$4</f>
        <v>298.32</v>
      </c>
      <c r="G469" s="150">
        <f>Datos!G469+$F$4</f>
        <v>298.47999999999996</v>
      </c>
    </row>
    <row r="470" spans="2:7" x14ac:dyDescent="0.3">
      <c r="B470" s="110">
        <f>Datos!B470</f>
        <v>43039</v>
      </c>
      <c r="C470" s="111">
        <f>Datos!C470</f>
        <v>0.42638888888888887</v>
      </c>
      <c r="D470" s="179">
        <f>Datos!D470</f>
        <v>464</v>
      </c>
      <c r="E470" s="151" t="str">
        <f>Datos!E470</f>
        <v>h</v>
      </c>
      <c r="F470" s="149">
        <f>Datos!F470+$F$4</f>
        <v>312.77999999999997</v>
      </c>
      <c r="G470" s="150">
        <f>Datos!G470+$F$4</f>
        <v>312.92999999999995</v>
      </c>
    </row>
    <row r="471" spans="2:7" x14ac:dyDescent="0.3">
      <c r="B471" s="110">
        <f>Datos!B471</f>
        <v>43039</v>
      </c>
      <c r="C471" s="111">
        <f>Datos!C471</f>
        <v>0.42708333333333331</v>
      </c>
      <c r="D471" s="179">
        <f>Datos!D471</f>
        <v>465</v>
      </c>
      <c r="E471" s="151" t="str">
        <f>Datos!E471</f>
        <v>h</v>
      </c>
      <c r="F471" s="149">
        <f>Datos!F471+$F$4</f>
        <v>312.79999999999995</v>
      </c>
      <c r="G471" s="150">
        <f>Datos!G471+$F$4</f>
        <v>312.95999999999998</v>
      </c>
    </row>
    <row r="472" spans="2:7" x14ac:dyDescent="0.3">
      <c r="B472" s="110">
        <f>Datos!B472</f>
        <v>43039</v>
      </c>
      <c r="C472" s="111">
        <f>Datos!C472</f>
        <v>0.42777777777777781</v>
      </c>
      <c r="D472" s="179">
        <f>Datos!D472</f>
        <v>466</v>
      </c>
      <c r="E472" s="151" t="str">
        <f>Datos!E472</f>
        <v>h</v>
      </c>
      <c r="F472" s="149">
        <f>Datos!F472+$F$4</f>
        <v>312.78999999999996</v>
      </c>
      <c r="G472" s="150">
        <f>Datos!G472+$F$4</f>
        <v>312.95</v>
      </c>
    </row>
    <row r="473" spans="2:7" x14ac:dyDescent="0.3">
      <c r="B473" s="110">
        <f>Datos!B473</f>
        <v>43039</v>
      </c>
      <c r="C473" s="111">
        <f>Datos!C473</f>
        <v>0.4284722222222222</v>
      </c>
      <c r="D473" s="179">
        <f>Datos!D473</f>
        <v>467</v>
      </c>
      <c r="E473" s="151" t="str">
        <f>Datos!E473</f>
        <v>h</v>
      </c>
      <c r="F473" s="149">
        <f>Datos!F473+$F$4</f>
        <v>312.76</v>
      </c>
      <c r="G473" s="150">
        <f>Datos!G473+$F$4</f>
        <v>312.91999999999996</v>
      </c>
    </row>
    <row r="474" spans="2:7" x14ac:dyDescent="0.3">
      <c r="B474" s="110">
        <f>Datos!B474</f>
        <v>43039</v>
      </c>
      <c r="C474" s="111">
        <f>Datos!C474</f>
        <v>0.4291666666666667</v>
      </c>
      <c r="D474" s="179">
        <f>Datos!D474</f>
        <v>468</v>
      </c>
      <c r="E474" s="151" t="str">
        <f>Datos!E474</f>
        <v>h</v>
      </c>
      <c r="F474" s="149">
        <f>Datos!F474+$F$4</f>
        <v>312.77</v>
      </c>
      <c r="G474" s="150">
        <f>Datos!G474+$F$4</f>
        <v>312.92999999999995</v>
      </c>
    </row>
    <row r="475" spans="2:7" x14ac:dyDescent="0.3">
      <c r="B475" s="110">
        <f>Datos!B475</f>
        <v>43039</v>
      </c>
      <c r="C475" s="111">
        <f>Datos!C475</f>
        <v>0.42986111111111108</v>
      </c>
      <c r="D475" s="179">
        <f>Datos!D475</f>
        <v>469</v>
      </c>
      <c r="E475" s="151" t="str">
        <f>Datos!E475</f>
        <v>h</v>
      </c>
      <c r="F475" s="149">
        <f>Datos!F475+$F$4</f>
        <v>312.80999999999995</v>
      </c>
      <c r="G475" s="150">
        <f>Datos!G475+$F$4</f>
        <v>312.96999999999997</v>
      </c>
    </row>
    <row r="476" spans="2:7" x14ac:dyDescent="0.3">
      <c r="B476" s="110">
        <f>Datos!B476</f>
        <v>43039</v>
      </c>
      <c r="C476" s="111">
        <f>Datos!C476</f>
        <v>0.43055555555555558</v>
      </c>
      <c r="D476" s="179">
        <f>Datos!D476</f>
        <v>470</v>
      </c>
      <c r="E476" s="151" t="str">
        <f>Datos!E476</f>
        <v>h</v>
      </c>
      <c r="F476" s="149">
        <f>Datos!F476+$F$4</f>
        <v>312.82</v>
      </c>
      <c r="G476" s="150">
        <f>Datos!G476+$F$4</f>
        <v>312.96999999999997</v>
      </c>
    </row>
    <row r="477" spans="2:7" x14ac:dyDescent="0.3">
      <c r="B477" s="110">
        <f>Datos!B477</f>
        <v>43039</v>
      </c>
      <c r="C477" s="111">
        <f>Datos!C477</f>
        <v>0.43124999999999997</v>
      </c>
      <c r="D477" s="179">
        <f>Datos!D477</f>
        <v>471</v>
      </c>
      <c r="E477" s="151" t="str">
        <f>Datos!E477</f>
        <v>h</v>
      </c>
      <c r="F477" s="149">
        <f>Datos!F477+$F$4</f>
        <v>312.80999999999995</v>
      </c>
      <c r="G477" s="150">
        <f>Datos!G477+$F$4</f>
        <v>312.95999999999998</v>
      </c>
    </row>
    <row r="478" spans="2:7" x14ac:dyDescent="0.3">
      <c r="B478" s="110">
        <f>Datos!B478</f>
        <v>43039</v>
      </c>
      <c r="C478" s="111">
        <f>Datos!C478</f>
        <v>0.43194444444444446</v>
      </c>
      <c r="D478" s="179">
        <f>Datos!D478</f>
        <v>472</v>
      </c>
      <c r="E478" s="151" t="str">
        <f>Datos!E478</f>
        <v>h</v>
      </c>
      <c r="F478" s="149">
        <f>Datos!F478+$F$4</f>
        <v>312.77</v>
      </c>
      <c r="G478" s="150">
        <f>Datos!G478+$F$4</f>
        <v>312.91999999999996</v>
      </c>
    </row>
    <row r="479" spans="2:7" x14ac:dyDescent="0.3">
      <c r="B479" s="110">
        <f>Datos!B479</f>
        <v>43039</v>
      </c>
      <c r="C479" s="111">
        <f>Datos!C479</f>
        <v>0.43263888888888885</v>
      </c>
      <c r="D479" s="179">
        <f>Datos!D479</f>
        <v>473</v>
      </c>
      <c r="E479" s="151" t="str">
        <f>Datos!E479</f>
        <v>h</v>
      </c>
      <c r="F479" s="149">
        <f>Datos!F479+$F$4</f>
        <v>312.77</v>
      </c>
      <c r="G479" s="150">
        <f>Datos!G479+$F$4</f>
        <v>312.91999999999996</v>
      </c>
    </row>
    <row r="480" spans="2:7" x14ac:dyDescent="0.3">
      <c r="B480" s="110">
        <f>Datos!B480</f>
        <v>43039</v>
      </c>
      <c r="C480" s="111">
        <f>Datos!C480</f>
        <v>0.43333333333333335</v>
      </c>
      <c r="D480" s="179">
        <f>Datos!D480</f>
        <v>474</v>
      </c>
      <c r="E480" s="151" t="str">
        <f>Datos!E480</f>
        <v>h</v>
      </c>
      <c r="F480" s="149">
        <f>Datos!F480+$F$4</f>
        <v>312.76</v>
      </c>
      <c r="G480" s="150">
        <f>Datos!G480+$F$4</f>
        <v>312.91999999999996</v>
      </c>
    </row>
    <row r="481" spans="2:7" x14ac:dyDescent="0.3">
      <c r="B481" s="110">
        <f>Datos!B481</f>
        <v>43039</v>
      </c>
      <c r="C481" s="111">
        <f>Datos!C481</f>
        <v>0.43402777777777773</v>
      </c>
      <c r="D481" s="179">
        <f>Datos!D481</f>
        <v>475</v>
      </c>
      <c r="E481" s="151" t="str">
        <f>Datos!E481</f>
        <v>h</v>
      </c>
      <c r="F481" s="149">
        <f>Datos!F481+$F$4</f>
        <v>312.77999999999997</v>
      </c>
      <c r="G481" s="150">
        <f>Datos!G481+$F$4</f>
        <v>312.94</v>
      </c>
    </row>
    <row r="482" spans="2:7" x14ac:dyDescent="0.3">
      <c r="B482" s="110">
        <f>Datos!B482</f>
        <v>43039</v>
      </c>
      <c r="C482" s="111">
        <f>Datos!C482</f>
        <v>0.43472222222222223</v>
      </c>
      <c r="D482" s="179">
        <f>Datos!D482</f>
        <v>476</v>
      </c>
      <c r="E482" s="151" t="str">
        <f>Datos!E482</f>
        <v>h</v>
      </c>
      <c r="F482" s="149">
        <f>Datos!F482+$F$4</f>
        <v>312.82</v>
      </c>
      <c r="G482" s="150">
        <f>Datos!G482+$F$4</f>
        <v>312.97999999999996</v>
      </c>
    </row>
    <row r="483" spans="2:7" x14ac:dyDescent="0.3">
      <c r="B483" s="110">
        <f>Datos!B483</f>
        <v>43039</v>
      </c>
      <c r="C483" s="111">
        <f>Datos!C483</f>
        <v>0.43541666666666662</v>
      </c>
      <c r="D483" s="179">
        <f>Datos!D483</f>
        <v>477</v>
      </c>
      <c r="E483" s="151" t="str">
        <f>Datos!E483</f>
        <v>h</v>
      </c>
      <c r="F483" s="149">
        <f>Datos!F483+$F$4</f>
        <v>312.80999999999995</v>
      </c>
      <c r="G483" s="150">
        <f>Datos!G483+$F$4</f>
        <v>312.96999999999997</v>
      </c>
    </row>
    <row r="484" spans="2:7" x14ac:dyDescent="0.3">
      <c r="B484" s="110">
        <f>Datos!B484</f>
        <v>43039</v>
      </c>
      <c r="C484" s="111">
        <f>Datos!C484</f>
        <v>0.43611111111111112</v>
      </c>
      <c r="D484" s="179">
        <f>Datos!D484</f>
        <v>478</v>
      </c>
      <c r="E484" s="151" t="str">
        <f>Datos!E484</f>
        <v>h</v>
      </c>
      <c r="F484" s="149">
        <f>Datos!F484+$F$4</f>
        <v>312.78999999999996</v>
      </c>
      <c r="G484" s="150">
        <f>Datos!G484+$F$4</f>
        <v>312.95</v>
      </c>
    </row>
    <row r="485" spans="2:7" x14ac:dyDescent="0.3">
      <c r="B485" s="110">
        <f>Datos!B485</f>
        <v>43039</v>
      </c>
      <c r="C485" s="111">
        <f>Datos!C485</f>
        <v>0.4368055555555555</v>
      </c>
      <c r="D485" s="179">
        <f>Datos!D485</f>
        <v>479</v>
      </c>
      <c r="E485" s="151" t="str">
        <f>Datos!E485</f>
        <v>h</v>
      </c>
      <c r="F485" s="149">
        <f>Datos!F485+$F$4</f>
        <v>312.79999999999995</v>
      </c>
      <c r="G485" s="150">
        <f>Datos!G485+$F$4</f>
        <v>312.95999999999998</v>
      </c>
    </row>
    <row r="486" spans="2:7" x14ac:dyDescent="0.3">
      <c r="B486" s="110">
        <f>Datos!B486</f>
        <v>43039</v>
      </c>
      <c r="C486" s="111">
        <f>Datos!C486</f>
        <v>0.4375</v>
      </c>
      <c r="D486" s="179">
        <f>Datos!D486</f>
        <v>480</v>
      </c>
      <c r="E486" s="151" t="str">
        <f>Datos!E486</f>
        <v>h</v>
      </c>
      <c r="F486" s="149">
        <f>Datos!F486+$F$4</f>
        <v>312.80999999999995</v>
      </c>
      <c r="G486" s="150">
        <f>Datos!G486+$F$4</f>
        <v>312.96999999999997</v>
      </c>
    </row>
    <row r="487" spans="2:7" x14ac:dyDescent="0.3">
      <c r="B487" s="110">
        <f>Datos!B487</f>
        <v>43039</v>
      </c>
      <c r="C487" s="111">
        <f>Datos!C487</f>
        <v>0.4381944444444445</v>
      </c>
      <c r="D487" s="179">
        <f>Datos!D487</f>
        <v>481</v>
      </c>
      <c r="E487" s="151" t="str">
        <f>Datos!E487</f>
        <v>h</v>
      </c>
      <c r="F487" s="149">
        <f>Datos!F487+$F$4</f>
        <v>312.80999999999995</v>
      </c>
      <c r="G487" s="150">
        <f>Datos!G487+$F$4</f>
        <v>312.96999999999997</v>
      </c>
    </row>
    <row r="488" spans="2:7" x14ac:dyDescent="0.3">
      <c r="B488" s="110">
        <f>Datos!B488</f>
        <v>43039</v>
      </c>
      <c r="C488" s="111">
        <f>Datos!C488</f>
        <v>0.43888888888888888</v>
      </c>
      <c r="D488" s="179">
        <f>Datos!D488</f>
        <v>482</v>
      </c>
      <c r="E488" s="151" t="str">
        <f>Datos!E488</f>
        <v>h</v>
      </c>
      <c r="F488" s="149">
        <f>Datos!F488+$F$4</f>
        <v>312.77999999999997</v>
      </c>
      <c r="G488" s="150">
        <f>Datos!G488+$F$4</f>
        <v>312.94</v>
      </c>
    </row>
    <row r="489" spans="2:7" x14ac:dyDescent="0.3">
      <c r="B489" s="110">
        <f>Datos!B489</f>
        <v>43039</v>
      </c>
      <c r="C489" s="111">
        <f>Datos!C489</f>
        <v>0.43958333333333338</v>
      </c>
      <c r="D489" s="179">
        <f>Datos!D489</f>
        <v>483</v>
      </c>
      <c r="E489" s="151" t="str">
        <f>Datos!E489</f>
        <v>h</v>
      </c>
      <c r="F489" s="149">
        <f>Datos!F489+$F$4</f>
        <v>312.77999999999997</v>
      </c>
      <c r="G489" s="150">
        <f>Datos!G489+$F$4</f>
        <v>312.92999999999995</v>
      </c>
    </row>
    <row r="490" spans="2:7" x14ac:dyDescent="0.3">
      <c r="B490" s="110">
        <f>Datos!B490</f>
        <v>43039</v>
      </c>
      <c r="C490" s="111">
        <f>Datos!C490</f>
        <v>0.44027777777777777</v>
      </c>
      <c r="D490" s="179">
        <f>Datos!D490</f>
        <v>484</v>
      </c>
      <c r="E490" s="151" t="str">
        <f>Datos!E490</f>
        <v>h</v>
      </c>
      <c r="F490" s="149">
        <f>Datos!F490+$F$4</f>
        <v>312.78999999999996</v>
      </c>
      <c r="G490" s="150">
        <f>Datos!G490+$F$4</f>
        <v>312.95</v>
      </c>
    </row>
    <row r="491" spans="2:7" x14ac:dyDescent="0.3">
      <c r="B491" s="110">
        <f>Datos!B491</f>
        <v>43039</v>
      </c>
      <c r="C491" s="111">
        <f>Datos!C491</f>
        <v>0.44097222222222227</v>
      </c>
      <c r="D491" s="179">
        <f>Datos!D491</f>
        <v>485</v>
      </c>
      <c r="E491" s="151" t="str">
        <f>Datos!E491</f>
        <v>h</v>
      </c>
      <c r="F491" s="149">
        <f>Datos!F491+$F$4</f>
        <v>312.80999999999995</v>
      </c>
      <c r="G491" s="150">
        <f>Datos!G491+$F$4</f>
        <v>312.96999999999997</v>
      </c>
    </row>
    <row r="492" spans="2:7" x14ac:dyDescent="0.3">
      <c r="B492" s="110">
        <f>Datos!B492</f>
        <v>43039</v>
      </c>
      <c r="C492" s="111">
        <f>Datos!C492</f>
        <v>0.44166666666666665</v>
      </c>
      <c r="D492" s="179">
        <f>Datos!D492</f>
        <v>486</v>
      </c>
      <c r="E492" s="151" t="str">
        <f>Datos!E492</f>
        <v>h</v>
      </c>
      <c r="F492" s="149">
        <f>Datos!F492+$F$4</f>
        <v>312.80999999999995</v>
      </c>
      <c r="G492" s="150">
        <f>Datos!G492+$F$4</f>
        <v>312.96999999999997</v>
      </c>
    </row>
    <row r="493" spans="2:7" x14ac:dyDescent="0.3">
      <c r="B493" s="110">
        <f>Datos!B493</f>
        <v>43039</v>
      </c>
      <c r="C493" s="111">
        <f>Datos!C493</f>
        <v>0.44236111111111115</v>
      </c>
      <c r="D493" s="179">
        <f>Datos!D493</f>
        <v>487</v>
      </c>
      <c r="E493" s="151" t="str">
        <f>Datos!E493</f>
        <v>h</v>
      </c>
      <c r="F493" s="149">
        <f>Datos!F493+$F$4</f>
        <v>312.76</v>
      </c>
      <c r="G493" s="150">
        <f>Datos!G493+$F$4</f>
        <v>312.91999999999996</v>
      </c>
    </row>
    <row r="494" spans="2:7" x14ac:dyDescent="0.3">
      <c r="B494" s="110">
        <f>Datos!B494</f>
        <v>43039</v>
      </c>
      <c r="C494" s="111">
        <f>Datos!C494</f>
        <v>0.44305555555555554</v>
      </c>
      <c r="D494" s="179">
        <f>Datos!D494</f>
        <v>488</v>
      </c>
      <c r="E494" s="151" t="str">
        <f>Datos!E494</f>
        <v>h</v>
      </c>
      <c r="F494" s="149">
        <f>Datos!F494+$F$4</f>
        <v>312.77</v>
      </c>
      <c r="G494" s="150">
        <f>Datos!G494+$F$4</f>
        <v>312.91999999999996</v>
      </c>
    </row>
    <row r="495" spans="2:7" x14ac:dyDescent="0.3">
      <c r="B495" s="110">
        <f>Datos!B495</f>
        <v>43039</v>
      </c>
      <c r="C495" s="111">
        <f>Datos!C495</f>
        <v>0.44375000000000003</v>
      </c>
      <c r="D495" s="179">
        <f>Datos!D495</f>
        <v>489</v>
      </c>
      <c r="E495" s="151" t="str">
        <f>Datos!E495</f>
        <v>h</v>
      </c>
      <c r="F495" s="149">
        <f>Datos!F495+$F$4</f>
        <v>312.79999999999995</v>
      </c>
      <c r="G495" s="150">
        <f>Datos!G495+$F$4</f>
        <v>312.95999999999998</v>
      </c>
    </row>
    <row r="496" spans="2:7" x14ac:dyDescent="0.3">
      <c r="B496" s="110">
        <f>Datos!B496</f>
        <v>43039</v>
      </c>
      <c r="C496" s="111">
        <f>Datos!C496</f>
        <v>0.44444444444444442</v>
      </c>
      <c r="D496" s="179">
        <f>Datos!D496</f>
        <v>490</v>
      </c>
      <c r="E496" s="151" t="str">
        <f>Datos!E496</f>
        <v>h</v>
      </c>
      <c r="F496" s="149">
        <f>Datos!F496+$F$4</f>
        <v>312.80999999999995</v>
      </c>
      <c r="G496" s="150">
        <f>Datos!G496+$F$4</f>
        <v>312.95999999999998</v>
      </c>
    </row>
    <row r="497" spans="2:7" x14ac:dyDescent="0.3">
      <c r="B497" s="110">
        <f>Datos!B497</f>
        <v>43039</v>
      </c>
      <c r="C497" s="111">
        <f>Datos!C497</f>
        <v>0.44513888888888892</v>
      </c>
      <c r="D497" s="179">
        <f>Datos!D497</f>
        <v>491</v>
      </c>
      <c r="E497" s="151" t="str">
        <f>Datos!E497</f>
        <v>h</v>
      </c>
      <c r="F497" s="149">
        <f>Datos!F497+$F$4</f>
        <v>312.78999999999996</v>
      </c>
      <c r="G497" s="150">
        <f>Datos!G497+$F$4</f>
        <v>312.94</v>
      </c>
    </row>
    <row r="498" spans="2:7" x14ac:dyDescent="0.3">
      <c r="B498" s="110">
        <f>Datos!B498</f>
        <v>43039</v>
      </c>
      <c r="C498" s="111">
        <f>Datos!C498</f>
        <v>0.4458333333333333</v>
      </c>
      <c r="D498" s="179">
        <f>Datos!D498</f>
        <v>492</v>
      </c>
      <c r="E498" s="151" t="str">
        <f>Datos!E498</f>
        <v>h</v>
      </c>
      <c r="F498" s="149">
        <f>Datos!F498+$F$4</f>
        <v>312.77</v>
      </c>
      <c r="G498" s="150">
        <f>Datos!G498+$F$4</f>
        <v>312.92999999999995</v>
      </c>
    </row>
    <row r="499" spans="2:7" x14ac:dyDescent="0.3">
      <c r="B499" s="110">
        <f>Datos!B499</f>
        <v>43039</v>
      </c>
      <c r="C499" s="111">
        <f>Datos!C499</f>
        <v>0.4465277777777778</v>
      </c>
      <c r="D499" s="179">
        <f>Datos!D499</f>
        <v>493</v>
      </c>
      <c r="E499" s="151" t="str">
        <f>Datos!E499</f>
        <v>h</v>
      </c>
      <c r="F499" s="149">
        <f>Datos!F499+$F$4</f>
        <v>312.79999999999995</v>
      </c>
      <c r="G499" s="150">
        <f>Datos!G499+$F$4</f>
        <v>312.95999999999998</v>
      </c>
    </row>
    <row r="500" spans="2:7" x14ac:dyDescent="0.3">
      <c r="B500" s="110">
        <f>Datos!B500</f>
        <v>43039</v>
      </c>
      <c r="C500" s="111">
        <f>Datos!C500</f>
        <v>0.44722222222222219</v>
      </c>
      <c r="D500" s="179">
        <f>Datos!D500</f>
        <v>494</v>
      </c>
      <c r="E500" s="151" t="str">
        <f>Datos!E500</f>
        <v>h</v>
      </c>
      <c r="F500" s="149">
        <f>Datos!F500+$F$4</f>
        <v>312.82</v>
      </c>
      <c r="G500" s="150">
        <f>Datos!G500+$F$4</f>
        <v>312.96999999999997</v>
      </c>
    </row>
    <row r="501" spans="2:7" x14ac:dyDescent="0.3">
      <c r="B501" s="110">
        <f>Datos!B501</f>
        <v>43039</v>
      </c>
      <c r="C501" s="111">
        <f>Datos!C501</f>
        <v>0.44791666666666669</v>
      </c>
      <c r="D501" s="179">
        <f>Datos!D501</f>
        <v>495</v>
      </c>
      <c r="E501" s="151" t="str">
        <f>Datos!E501</f>
        <v>h</v>
      </c>
      <c r="F501" s="149">
        <f>Datos!F501+$F$4</f>
        <v>312.78999999999996</v>
      </c>
      <c r="G501" s="150">
        <f>Datos!G501+$F$4</f>
        <v>312.95</v>
      </c>
    </row>
    <row r="502" spans="2:7" x14ac:dyDescent="0.3">
      <c r="B502" s="110">
        <f>Datos!B502</f>
        <v>43039</v>
      </c>
      <c r="C502" s="111">
        <f>Datos!C502</f>
        <v>0.44861111111111113</v>
      </c>
      <c r="D502" s="179">
        <f>Datos!D502</f>
        <v>496</v>
      </c>
      <c r="E502" s="151" t="str">
        <f>Datos!E502</f>
        <v>h</v>
      </c>
      <c r="F502" s="149">
        <f>Datos!F502+$F$4</f>
        <v>312.77999999999997</v>
      </c>
      <c r="G502" s="150">
        <f>Datos!G502+$F$4</f>
        <v>312.94</v>
      </c>
    </row>
    <row r="503" spans="2:7" x14ac:dyDescent="0.3">
      <c r="B503" s="110">
        <f>Datos!B503</f>
        <v>43039</v>
      </c>
      <c r="C503" s="111">
        <f>Datos!C503</f>
        <v>0.44930555555555557</v>
      </c>
      <c r="D503" s="179">
        <f>Datos!D503</f>
        <v>497</v>
      </c>
      <c r="E503" s="151" t="str">
        <f>Datos!E503</f>
        <v>h</v>
      </c>
      <c r="F503" s="149">
        <f>Datos!F503+$F$4</f>
        <v>312.76</v>
      </c>
      <c r="G503" s="150">
        <f>Datos!G503+$F$4</f>
        <v>312.91999999999996</v>
      </c>
    </row>
    <row r="504" spans="2:7" x14ac:dyDescent="0.3">
      <c r="B504" s="110">
        <f>Datos!B504</f>
        <v>43039</v>
      </c>
      <c r="C504" s="111">
        <f>Datos!C504</f>
        <v>0.45</v>
      </c>
      <c r="D504" s="179">
        <f>Datos!D504</f>
        <v>498</v>
      </c>
      <c r="E504" s="151" t="str">
        <f>Datos!E504</f>
        <v>h</v>
      </c>
      <c r="F504" s="149">
        <f>Datos!F504+$F$4</f>
        <v>312.77</v>
      </c>
      <c r="G504" s="150">
        <f>Datos!G504+$F$4</f>
        <v>312.92999999999995</v>
      </c>
    </row>
    <row r="505" spans="2:7" x14ac:dyDescent="0.3">
      <c r="B505" s="110">
        <f>Datos!B505</f>
        <v>43039</v>
      </c>
      <c r="C505" s="111">
        <f>Datos!C505</f>
        <v>0.45069444444444445</v>
      </c>
      <c r="D505" s="179">
        <f>Datos!D505</f>
        <v>499</v>
      </c>
      <c r="E505" s="151" t="str">
        <f>Datos!E505</f>
        <v>h</v>
      </c>
      <c r="F505" s="149">
        <f>Datos!F505+$F$4</f>
        <v>312.82</v>
      </c>
      <c r="G505" s="150">
        <f>Datos!G505+$F$4</f>
        <v>312.97999999999996</v>
      </c>
    </row>
    <row r="506" spans="2:7" x14ac:dyDescent="0.3">
      <c r="B506" s="110">
        <f>Datos!B506</f>
        <v>43039</v>
      </c>
      <c r="C506" s="111">
        <f>Datos!C506</f>
        <v>0.4513888888888889</v>
      </c>
      <c r="D506" s="179">
        <f>Datos!D506</f>
        <v>500</v>
      </c>
      <c r="E506" s="151" t="str">
        <f>Datos!E506</f>
        <v>h</v>
      </c>
      <c r="F506" s="149">
        <f>Datos!F506+$F$4</f>
        <v>312.84999999999997</v>
      </c>
      <c r="G506" s="150">
        <f>Datos!G506+$F$4</f>
        <v>313.01</v>
      </c>
    </row>
    <row r="507" spans="2:7" x14ac:dyDescent="0.3">
      <c r="B507" s="110">
        <f>Datos!B507</f>
        <v>43039</v>
      </c>
      <c r="C507" s="111">
        <f>Datos!C507</f>
        <v>0.45208333333333334</v>
      </c>
      <c r="D507" s="179">
        <f>Datos!D507</f>
        <v>501</v>
      </c>
      <c r="E507" s="151" t="str">
        <f>Datos!E507</f>
        <v>h</v>
      </c>
      <c r="F507" s="149">
        <f>Datos!F507+$F$4</f>
        <v>312.83999999999997</v>
      </c>
      <c r="G507" s="150">
        <f>Datos!G507+$F$4</f>
        <v>313</v>
      </c>
    </row>
    <row r="508" spans="2:7" x14ac:dyDescent="0.3">
      <c r="B508" s="110">
        <f>Datos!B508</f>
        <v>43039</v>
      </c>
      <c r="C508" s="111">
        <f>Datos!C508</f>
        <v>0.45277777777777778</v>
      </c>
      <c r="D508" s="179">
        <f>Datos!D508</f>
        <v>502</v>
      </c>
      <c r="E508" s="151" t="str">
        <f>Datos!E508</f>
        <v>h</v>
      </c>
      <c r="F508" s="149">
        <f>Datos!F508+$F$4</f>
        <v>312.78999999999996</v>
      </c>
      <c r="G508" s="150">
        <f>Datos!G508+$F$4</f>
        <v>312.95</v>
      </c>
    </row>
    <row r="509" spans="2:7" x14ac:dyDescent="0.3">
      <c r="B509" s="110">
        <f>Datos!B509</f>
        <v>43039</v>
      </c>
      <c r="C509" s="111">
        <f>Datos!C509</f>
        <v>0.45347222222222222</v>
      </c>
      <c r="D509" s="179">
        <f>Datos!D509</f>
        <v>503</v>
      </c>
      <c r="E509" s="151" t="str">
        <f>Datos!E509</f>
        <v>h</v>
      </c>
      <c r="F509" s="149">
        <f>Datos!F509+$F$4</f>
        <v>312.78999999999996</v>
      </c>
      <c r="G509" s="150">
        <f>Datos!G509+$F$4</f>
        <v>312.94</v>
      </c>
    </row>
    <row r="510" spans="2:7" x14ac:dyDescent="0.3">
      <c r="B510" s="110">
        <f>Datos!B510</f>
        <v>43039</v>
      </c>
      <c r="C510" s="111">
        <f>Datos!C510</f>
        <v>0.45416666666666666</v>
      </c>
      <c r="D510" s="179">
        <f>Datos!D510</f>
        <v>504</v>
      </c>
      <c r="E510" s="151" t="str">
        <f>Datos!E510</f>
        <v>h</v>
      </c>
      <c r="F510" s="149">
        <f>Datos!F510+$F$4</f>
        <v>312.78999999999996</v>
      </c>
      <c r="G510" s="150">
        <f>Datos!G510+$F$4</f>
        <v>312.94</v>
      </c>
    </row>
    <row r="511" spans="2:7" x14ac:dyDescent="0.3">
      <c r="B511" s="110">
        <f>Datos!B511</f>
        <v>43039</v>
      </c>
      <c r="C511" s="111">
        <f>Datos!C511</f>
        <v>0.4548611111111111</v>
      </c>
      <c r="D511" s="179">
        <f>Datos!D511</f>
        <v>505</v>
      </c>
      <c r="E511" s="151" t="str">
        <f>Datos!E511</f>
        <v>h</v>
      </c>
      <c r="F511" s="149">
        <f>Datos!F511+$F$4</f>
        <v>312.77999999999997</v>
      </c>
      <c r="G511" s="150">
        <f>Datos!G511+$F$4</f>
        <v>312.92999999999995</v>
      </c>
    </row>
    <row r="512" spans="2:7" x14ac:dyDescent="0.3">
      <c r="B512" s="110">
        <f>Datos!B512</f>
        <v>43039</v>
      </c>
      <c r="C512" s="111">
        <f>Datos!C512</f>
        <v>0.45555555555555555</v>
      </c>
      <c r="D512" s="179">
        <f>Datos!D512</f>
        <v>506</v>
      </c>
      <c r="E512" s="151" t="str">
        <f>Datos!E512</f>
        <v>h</v>
      </c>
      <c r="F512" s="149">
        <f>Datos!F512+$F$4</f>
        <v>312.77999999999997</v>
      </c>
      <c r="G512" s="150">
        <f>Datos!G512+$F$4</f>
        <v>312.94</v>
      </c>
    </row>
    <row r="513" spans="2:7" x14ac:dyDescent="0.3">
      <c r="B513" s="110">
        <f>Datos!B513</f>
        <v>43039</v>
      </c>
      <c r="C513" s="111">
        <f>Datos!C513</f>
        <v>0.45624999999999999</v>
      </c>
      <c r="D513" s="179">
        <f>Datos!D513</f>
        <v>507</v>
      </c>
      <c r="E513" s="151" t="str">
        <f>Datos!E513</f>
        <v>h</v>
      </c>
      <c r="F513" s="149">
        <f>Datos!F513+$F$4</f>
        <v>312.80999999999995</v>
      </c>
      <c r="G513" s="150">
        <f>Datos!G513+$F$4</f>
        <v>312.95999999999998</v>
      </c>
    </row>
    <row r="514" spans="2:7" x14ac:dyDescent="0.3">
      <c r="B514" s="110">
        <f>Datos!B514</f>
        <v>43039</v>
      </c>
      <c r="C514" s="111">
        <f>Datos!C514</f>
        <v>0.45694444444444443</v>
      </c>
      <c r="D514" s="179">
        <f>Datos!D514</f>
        <v>508</v>
      </c>
      <c r="E514" s="151" t="str">
        <f>Datos!E514</f>
        <v>h</v>
      </c>
      <c r="F514" s="149">
        <f>Datos!F514+$F$4</f>
        <v>312.79999999999995</v>
      </c>
      <c r="G514" s="150">
        <f>Datos!G514+$F$4</f>
        <v>312.95999999999998</v>
      </c>
    </row>
    <row r="515" spans="2:7" x14ac:dyDescent="0.3">
      <c r="B515" s="110">
        <f>Datos!B515</f>
        <v>43039</v>
      </c>
      <c r="C515" s="111">
        <f>Datos!C515</f>
        <v>0.45763888888888887</v>
      </c>
      <c r="D515" s="179">
        <f>Datos!D515</f>
        <v>509</v>
      </c>
      <c r="E515" s="151" t="str">
        <f>Datos!E515</f>
        <v>h</v>
      </c>
      <c r="F515" s="149">
        <f>Datos!F515+$F$4</f>
        <v>312.78999999999996</v>
      </c>
      <c r="G515" s="150">
        <f>Datos!G515+$F$4</f>
        <v>312.94</v>
      </c>
    </row>
    <row r="516" spans="2:7" x14ac:dyDescent="0.3">
      <c r="B516" s="110">
        <f>Datos!B516</f>
        <v>43039</v>
      </c>
      <c r="C516" s="111">
        <f>Datos!C516</f>
        <v>0.45833333333333331</v>
      </c>
      <c r="D516" s="179">
        <f>Datos!D516</f>
        <v>510</v>
      </c>
      <c r="E516" s="151" t="str">
        <f>Datos!E516</f>
        <v>h</v>
      </c>
      <c r="F516" s="149">
        <f>Datos!F516+$F$4</f>
        <v>312.77999999999997</v>
      </c>
      <c r="G516" s="150">
        <f>Datos!G516+$F$4</f>
        <v>312.92999999999995</v>
      </c>
    </row>
    <row r="517" spans="2:7" x14ac:dyDescent="0.3">
      <c r="B517" s="110">
        <f>Datos!B517</f>
        <v>43039</v>
      </c>
      <c r="C517" s="111">
        <f>Datos!C517</f>
        <v>0.45902777777777781</v>
      </c>
      <c r="D517" s="179">
        <f>Datos!D517</f>
        <v>511</v>
      </c>
      <c r="E517" s="151" t="str">
        <f>Datos!E517</f>
        <v>h</v>
      </c>
      <c r="F517" s="149">
        <f>Datos!F517+$F$4</f>
        <v>312.77</v>
      </c>
      <c r="G517" s="150">
        <f>Datos!G517+$F$4</f>
        <v>312.92999999999995</v>
      </c>
    </row>
    <row r="518" spans="2:7" x14ac:dyDescent="0.3">
      <c r="B518" s="110">
        <f>Datos!B518</f>
        <v>43039</v>
      </c>
      <c r="C518" s="111">
        <f>Datos!C518</f>
        <v>0.4597222222222222</v>
      </c>
      <c r="D518" s="179">
        <f>Datos!D518</f>
        <v>512</v>
      </c>
      <c r="E518" s="151" t="str">
        <f>Datos!E518</f>
        <v>h</v>
      </c>
      <c r="F518" s="149">
        <f>Datos!F518+$F$4</f>
        <v>312.77</v>
      </c>
      <c r="G518" s="150">
        <f>Datos!G518+$F$4</f>
        <v>312.91999999999996</v>
      </c>
    </row>
    <row r="519" spans="2:7" x14ac:dyDescent="0.3">
      <c r="B519" s="110">
        <f>Datos!B519</f>
        <v>43039</v>
      </c>
      <c r="C519" s="111">
        <f>Datos!C519</f>
        <v>0.4604166666666667</v>
      </c>
      <c r="D519" s="179">
        <f>Datos!D519</f>
        <v>513</v>
      </c>
      <c r="E519" s="151" t="str">
        <f>Datos!E519</f>
        <v>h</v>
      </c>
      <c r="F519" s="149">
        <f>Datos!F519+$F$4</f>
        <v>312.77999999999997</v>
      </c>
      <c r="G519" s="150">
        <f>Datos!G519+$F$4</f>
        <v>312.92999999999995</v>
      </c>
    </row>
    <row r="520" spans="2:7" x14ac:dyDescent="0.3">
      <c r="B520" s="110">
        <f>Datos!B520</f>
        <v>43039</v>
      </c>
      <c r="C520" s="111">
        <f>Datos!C520</f>
        <v>0.46111111111111108</v>
      </c>
      <c r="D520" s="179">
        <f>Datos!D520</f>
        <v>514</v>
      </c>
      <c r="E520" s="151" t="str">
        <f>Datos!E520</f>
        <v>h</v>
      </c>
      <c r="F520" s="149">
        <f>Datos!F520+$F$4</f>
        <v>312.82</v>
      </c>
      <c r="G520" s="150">
        <f>Datos!G520+$F$4</f>
        <v>312.96999999999997</v>
      </c>
    </row>
    <row r="521" spans="2:7" x14ac:dyDescent="0.3">
      <c r="B521" s="110">
        <f>Datos!B521</f>
        <v>43039</v>
      </c>
      <c r="C521" s="111">
        <f>Datos!C521</f>
        <v>0.46180555555555558</v>
      </c>
      <c r="D521" s="179">
        <f>Datos!D521</f>
        <v>515</v>
      </c>
      <c r="E521" s="151" t="str">
        <f>Datos!E521</f>
        <v>h</v>
      </c>
      <c r="F521" s="149">
        <f>Datos!F521+$F$4</f>
        <v>312.80999999999995</v>
      </c>
      <c r="G521" s="150">
        <f>Datos!G521+$F$4</f>
        <v>312.96999999999997</v>
      </c>
    </row>
    <row r="522" spans="2:7" x14ac:dyDescent="0.3">
      <c r="B522" s="110">
        <f>Datos!B522</f>
        <v>43039</v>
      </c>
      <c r="C522" s="111">
        <f>Datos!C522</f>
        <v>0.46249999999999997</v>
      </c>
      <c r="D522" s="179">
        <f>Datos!D522</f>
        <v>516</v>
      </c>
      <c r="E522" s="151" t="str">
        <f>Datos!E522</f>
        <v>h</v>
      </c>
      <c r="F522" s="149">
        <f>Datos!F522+$F$4</f>
        <v>312.77999999999997</v>
      </c>
      <c r="G522" s="150">
        <f>Datos!G522+$F$4</f>
        <v>312.94</v>
      </c>
    </row>
    <row r="523" spans="2:7" x14ac:dyDescent="0.3">
      <c r="B523" s="110">
        <f>Datos!B523</f>
        <v>43039</v>
      </c>
      <c r="C523" s="111">
        <f>Datos!C523</f>
        <v>0.46319444444444446</v>
      </c>
      <c r="D523" s="179">
        <f>Datos!D523</f>
        <v>517</v>
      </c>
      <c r="E523" s="151" t="str">
        <f>Datos!E523</f>
        <v>h</v>
      </c>
      <c r="F523" s="149">
        <f>Datos!F523+$F$4</f>
        <v>312.77999999999997</v>
      </c>
      <c r="G523" s="150">
        <f>Datos!G523+$F$4</f>
        <v>312.92999999999995</v>
      </c>
    </row>
    <row r="524" spans="2:7" x14ac:dyDescent="0.3">
      <c r="B524" s="110">
        <f>Datos!B524</f>
        <v>43039</v>
      </c>
      <c r="C524" s="111">
        <f>Datos!C524</f>
        <v>0.46388888888888885</v>
      </c>
      <c r="D524" s="179">
        <f>Datos!D524</f>
        <v>518</v>
      </c>
      <c r="E524" s="151" t="str">
        <f>Datos!E524</f>
        <v>h</v>
      </c>
      <c r="F524" s="149">
        <f>Datos!F524+$F$4</f>
        <v>312.77999999999997</v>
      </c>
      <c r="G524" s="150">
        <f>Datos!G524+$F$4</f>
        <v>312.92999999999995</v>
      </c>
    </row>
    <row r="525" spans="2:7" x14ac:dyDescent="0.3">
      <c r="B525" s="110">
        <f>Datos!B525</f>
        <v>43039</v>
      </c>
      <c r="C525" s="111">
        <f>Datos!C525</f>
        <v>0.46458333333333335</v>
      </c>
      <c r="D525" s="179">
        <f>Datos!D525</f>
        <v>519</v>
      </c>
      <c r="E525" s="151" t="str">
        <f>Datos!E525</f>
        <v>h</v>
      </c>
      <c r="F525" s="149">
        <f>Datos!F525+$F$4</f>
        <v>312.77999999999997</v>
      </c>
      <c r="G525" s="150">
        <f>Datos!G525+$F$4</f>
        <v>312.92999999999995</v>
      </c>
    </row>
    <row r="526" spans="2:7" x14ac:dyDescent="0.3">
      <c r="B526" s="110">
        <f>Datos!B526</f>
        <v>43039</v>
      </c>
      <c r="C526" s="111">
        <f>Datos!C526</f>
        <v>0.46527777777777773</v>
      </c>
      <c r="D526" s="179">
        <f>Datos!D526</f>
        <v>520</v>
      </c>
      <c r="E526" s="151" t="str">
        <f>Datos!E526</f>
        <v>h</v>
      </c>
      <c r="F526" s="149">
        <f>Datos!F526+$F$4</f>
        <v>312.77</v>
      </c>
      <c r="G526" s="150">
        <f>Datos!G526+$F$4</f>
        <v>312.92999999999995</v>
      </c>
    </row>
    <row r="527" spans="2:7" x14ac:dyDescent="0.3">
      <c r="B527" s="110">
        <f>Datos!B527</f>
        <v>43039</v>
      </c>
      <c r="C527" s="111">
        <f>Datos!C527</f>
        <v>0.46597222222222223</v>
      </c>
      <c r="D527" s="179">
        <f>Datos!D527</f>
        <v>521</v>
      </c>
      <c r="E527" s="151" t="str">
        <f>Datos!E527</f>
        <v>h</v>
      </c>
      <c r="F527" s="149">
        <f>Datos!F527+$F$4</f>
        <v>312.77999999999997</v>
      </c>
      <c r="G527" s="150">
        <f>Datos!G527+$F$4</f>
        <v>312.94</v>
      </c>
    </row>
    <row r="528" spans="2:7" x14ac:dyDescent="0.3">
      <c r="B528" s="110">
        <f>Datos!B528</f>
        <v>43039</v>
      </c>
      <c r="C528" s="111">
        <f>Datos!C528</f>
        <v>0.46666666666666662</v>
      </c>
      <c r="D528" s="179">
        <f>Datos!D528</f>
        <v>522</v>
      </c>
      <c r="E528" s="151" t="str">
        <f>Datos!E528</f>
        <v>h</v>
      </c>
      <c r="F528" s="149">
        <f>Datos!F528+$F$4</f>
        <v>312.77999999999997</v>
      </c>
      <c r="G528" s="150">
        <f>Datos!G528+$F$4</f>
        <v>312.94</v>
      </c>
    </row>
    <row r="529" spans="2:7" x14ac:dyDescent="0.3">
      <c r="B529" s="110">
        <f>Datos!B529</f>
        <v>43039</v>
      </c>
      <c r="C529" s="111">
        <f>Datos!C529</f>
        <v>0.46736111111111112</v>
      </c>
      <c r="D529" s="179">
        <f>Datos!D529</f>
        <v>523</v>
      </c>
      <c r="E529" s="151" t="str">
        <f>Datos!E529</f>
        <v>h</v>
      </c>
      <c r="F529" s="149">
        <f>Datos!F529+$F$4</f>
        <v>312.76</v>
      </c>
      <c r="G529" s="150">
        <f>Datos!G529+$F$4</f>
        <v>312.91999999999996</v>
      </c>
    </row>
    <row r="530" spans="2:7" x14ac:dyDescent="0.3">
      <c r="B530" s="110">
        <f>Datos!B530</f>
        <v>43039</v>
      </c>
      <c r="C530" s="111">
        <f>Datos!C530</f>
        <v>0.4680555555555555</v>
      </c>
      <c r="D530" s="179">
        <f>Datos!D530</f>
        <v>524</v>
      </c>
      <c r="E530" s="151" t="str">
        <f>Datos!E530</f>
        <v>h</v>
      </c>
      <c r="F530" s="149">
        <f>Datos!F530+$F$4</f>
        <v>312.77</v>
      </c>
      <c r="G530" s="150">
        <f>Datos!G530+$F$4</f>
        <v>312.92999999999995</v>
      </c>
    </row>
    <row r="531" spans="2:7" x14ac:dyDescent="0.3">
      <c r="B531" s="110">
        <f>Datos!B531</f>
        <v>43039</v>
      </c>
      <c r="C531" s="111">
        <f>Datos!C531</f>
        <v>0.46875</v>
      </c>
      <c r="D531" s="179">
        <f>Datos!D531</f>
        <v>525</v>
      </c>
      <c r="E531" s="151" t="str">
        <f>Datos!E531</f>
        <v>h</v>
      </c>
      <c r="F531" s="149">
        <f>Datos!F531+$F$4</f>
        <v>312.77</v>
      </c>
      <c r="G531" s="150">
        <f>Datos!G531+$F$4</f>
        <v>312.91999999999996</v>
      </c>
    </row>
    <row r="532" spans="2:7" x14ac:dyDescent="0.3">
      <c r="B532" s="110">
        <f>Datos!B532</f>
        <v>43039</v>
      </c>
      <c r="C532" s="111">
        <f>Datos!C532</f>
        <v>0.4694444444444445</v>
      </c>
      <c r="D532" s="179">
        <f>Datos!D532</f>
        <v>526</v>
      </c>
      <c r="E532" s="151" t="str">
        <f>Datos!E532</f>
        <v>h</v>
      </c>
      <c r="F532" s="149">
        <f>Datos!F532+$F$4</f>
        <v>312.77999999999997</v>
      </c>
      <c r="G532" s="150">
        <f>Datos!G532+$F$4</f>
        <v>312.94</v>
      </c>
    </row>
    <row r="533" spans="2:7" x14ac:dyDescent="0.3">
      <c r="B533" s="110">
        <f>Datos!B533</f>
        <v>43039</v>
      </c>
      <c r="C533" s="111">
        <f>Datos!C533</f>
        <v>0.47013888888888888</v>
      </c>
      <c r="D533" s="179">
        <f>Datos!D533</f>
        <v>527</v>
      </c>
      <c r="E533" s="151" t="str">
        <f>Datos!E533</f>
        <v>h</v>
      </c>
      <c r="F533" s="149">
        <f>Datos!F533+$F$4</f>
        <v>312.78999999999996</v>
      </c>
      <c r="G533" s="150">
        <f>Datos!G533+$F$4</f>
        <v>312.95</v>
      </c>
    </row>
    <row r="534" spans="2:7" x14ac:dyDescent="0.3">
      <c r="B534" s="110">
        <f>Datos!B534</f>
        <v>43039</v>
      </c>
      <c r="C534" s="111">
        <f>Datos!C534</f>
        <v>0.47083333333333338</v>
      </c>
      <c r="D534" s="179">
        <f>Datos!D534</f>
        <v>528</v>
      </c>
      <c r="E534" s="151" t="str">
        <f>Datos!E534</f>
        <v>h</v>
      </c>
      <c r="F534" s="149">
        <f>Datos!F534+$F$4</f>
        <v>312.77999999999997</v>
      </c>
      <c r="G534" s="150">
        <f>Datos!G534+$F$4</f>
        <v>312.95</v>
      </c>
    </row>
    <row r="535" spans="2:7" x14ac:dyDescent="0.3">
      <c r="B535" s="110">
        <f>Datos!B535</f>
        <v>43039</v>
      </c>
      <c r="C535" s="111">
        <f>Datos!C535</f>
        <v>0.47152777777777777</v>
      </c>
      <c r="D535" s="179">
        <f>Datos!D535</f>
        <v>529</v>
      </c>
      <c r="E535" s="151" t="str">
        <f>Datos!E535</f>
        <v>h</v>
      </c>
      <c r="F535" s="149">
        <f>Datos!F535+$F$4</f>
        <v>312.77</v>
      </c>
      <c r="G535" s="150">
        <f>Datos!G535+$F$4</f>
        <v>312.91999999999996</v>
      </c>
    </row>
    <row r="536" spans="2:7" x14ac:dyDescent="0.3">
      <c r="B536" s="110">
        <f>Datos!B536</f>
        <v>43039</v>
      </c>
      <c r="C536" s="111">
        <f>Datos!C536</f>
        <v>0.47222222222222227</v>
      </c>
      <c r="D536" s="179">
        <f>Datos!D536</f>
        <v>530</v>
      </c>
      <c r="E536" s="151" t="str">
        <f>Datos!E536</f>
        <v>h</v>
      </c>
      <c r="F536" s="149">
        <f>Datos!F536+$F$4</f>
        <v>312.76</v>
      </c>
      <c r="G536" s="150">
        <f>Datos!G536+$F$4</f>
        <v>312.91999999999996</v>
      </c>
    </row>
    <row r="537" spans="2:7" x14ac:dyDescent="0.3">
      <c r="B537" s="110">
        <f>Datos!B537</f>
        <v>43039</v>
      </c>
      <c r="C537" s="111">
        <f>Datos!C537</f>
        <v>0.47291666666666665</v>
      </c>
      <c r="D537" s="179">
        <f>Datos!D537</f>
        <v>531</v>
      </c>
      <c r="E537" s="151" t="str">
        <f>Datos!E537</f>
        <v>h</v>
      </c>
      <c r="F537" s="149">
        <f>Datos!F537+$F$4</f>
        <v>312.79999999999995</v>
      </c>
      <c r="G537" s="150">
        <f>Datos!G537+$F$4</f>
        <v>312.95999999999998</v>
      </c>
    </row>
    <row r="538" spans="2:7" x14ac:dyDescent="0.3">
      <c r="B538" s="110">
        <f>Datos!B538</f>
        <v>43039</v>
      </c>
      <c r="C538" s="111">
        <f>Datos!C538</f>
        <v>0.47361111111111115</v>
      </c>
      <c r="D538" s="179">
        <f>Datos!D538</f>
        <v>532</v>
      </c>
      <c r="E538" s="151" t="str">
        <f>Datos!E538</f>
        <v>h</v>
      </c>
      <c r="F538" s="149">
        <f>Datos!F538+$F$4</f>
        <v>312.82</v>
      </c>
      <c r="G538" s="150">
        <f>Datos!G538+$F$4</f>
        <v>312.96999999999997</v>
      </c>
    </row>
    <row r="539" spans="2:7" x14ac:dyDescent="0.3">
      <c r="B539" s="110">
        <f>Datos!B539</f>
        <v>43039</v>
      </c>
      <c r="C539" s="111">
        <f>Datos!C539</f>
        <v>0.47430555555555554</v>
      </c>
      <c r="D539" s="179">
        <f>Datos!D539</f>
        <v>533</v>
      </c>
      <c r="E539" s="151" t="str">
        <f>Datos!E539</f>
        <v>h</v>
      </c>
      <c r="F539" s="149">
        <f>Datos!F539+$F$4</f>
        <v>312.79999999999995</v>
      </c>
      <c r="G539" s="150">
        <f>Datos!G539+$F$4</f>
        <v>312.95</v>
      </c>
    </row>
    <row r="540" spans="2:7" x14ac:dyDescent="0.3">
      <c r="B540" s="110">
        <f>Datos!B540</f>
        <v>43039</v>
      </c>
      <c r="C540" s="111">
        <f>Datos!C540</f>
        <v>0.47500000000000003</v>
      </c>
      <c r="D540" s="179">
        <f>Datos!D540</f>
        <v>534</v>
      </c>
      <c r="E540" s="151" t="str">
        <f>Datos!E540</f>
        <v>h</v>
      </c>
      <c r="F540" s="149">
        <f>Datos!F540+$F$4</f>
        <v>312.77</v>
      </c>
      <c r="G540" s="150">
        <f>Datos!G540+$F$4</f>
        <v>312.92999999999995</v>
      </c>
    </row>
    <row r="541" spans="2:7" x14ac:dyDescent="0.3">
      <c r="B541" s="110">
        <f>Datos!B541</f>
        <v>43039</v>
      </c>
      <c r="C541" s="111">
        <f>Datos!C541</f>
        <v>0.47569444444444442</v>
      </c>
      <c r="D541" s="179">
        <f>Datos!D541</f>
        <v>535</v>
      </c>
      <c r="E541" s="151" t="str">
        <f>Datos!E541</f>
        <v>h</v>
      </c>
      <c r="F541" s="149">
        <f>Datos!F541+$F$4</f>
        <v>312.77</v>
      </c>
      <c r="G541" s="150">
        <f>Datos!G541+$F$4</f>
        <v>312.92999999999995</v>
      </c>
    </row>
    <row r="542" spans="2:7" x14ac:dyDescent="0.3">
      <c r="B542" s="110">
        <f>Datos!B542</f>
        <v>43039</v>
      </c>
      <c r="C542" s="111">
        <f>Datos!C542</f>
        <v>0.47638888888888892</v>
      </c>
      <c r="D542" s="179">
        <f>Datos!D542</f>
        <v>536</v>
      </c>
      <c r="E542" s="151" t="str">
        <f>Datos!E542</f>
        <v>h</v>
      </c>
      <c r="F542" s="149">
        <f>Datos!F542+$F$4</f>
        <v>312.77999999999997</v>
      </c>
      <c r="G542" s="150">
        <f>Datos!G542+$F$4</f>
        <v>312.92999999999995</v>
      </c>
    </row>
    <row r="543" spans="2:7" x14ac:dyDescent="0.3">
      <c r="B543" s="110">
        <f>Datos!B543</f>
        <v>43039</v>
      </c>
      <c r="C543" s="111">
        <f>Datos!C543</f>
        <v>0.4770833333333333</v>
      </c>
      <c r="D543" s="179">
        <f>Datos!D543</f>
        <v>537</v>
      </c>
      <c r="E543" s="151" t="str">
        <f>Datos!E543</f>
        <v>h</v>
      </c>
      <c r="F543" s="149">
        <f>Datos!F543+$F$4</f>
        <v>312.80999999999995</v>
      </c>
      <c r="G543" s="150">
        <f>Datos!G543+$F$4</f>
        <v>312.96999999999997</v>
      </c>
    </row>
    <row r="544" spans="2:7" x14ac:dyDescent="0.3">
      <c r="B544" s="110">
        <f>Datos!B544</f>
        <v>43039</v>
      </c>
      <c r="C544" s="111">
        <f>Datos!C544</f>
        <v>0.4777777777777778</v>
      </c>
      <c r="D544" s="179">
        <f>Datos!D544</f>
        <v>538</v>
      </c>
      <c r="E544" s="151" t="str">
        <f>Datos!E544</f>
        <v>h</v>
      </c>
      <c r="F544" s="149">
        <f>Datos!F544+$F$4</f>
        <v>312.80999999999995</v>
      </c>
      <c r="G544" s="150">
        <f>Datos!G544+$F$4</f>
        <v>312.96999999999997</v>
      </c>
    </row>
    <row r="545" spans="2:7" x14ac:dyDescent="0.3">
      <c r="B545" s="110">
        <f>Datos!B545</f>
        <v>43039</v>
      </c>
      <c r="C545" s="111">
        <f>Datos!C545</f>
        <v>0.47847222222222219</v>
      </c>
      <c r="D545" s="179">
        <f>Datos!D545</f>
        <v>539</v>
      </c>
      <c r="E545" s="151" t="str">
        <f>Datos!E545</f>
        <v>h</v>
      </c>
      <c r="F545" s="149">
        <f>Datos!F545+$F$4</f>
        <v>312.80999999999995</v>
      </c>
      <c r="G545" s="150">
        <f>Datos!G545+$F$4</f>
        <v>312.96999999999997</v>
      </c>
    </row>
    <row r="546" spans="2:7" x14ac:dyDescent="0.3">
      <c r="B546" s="110">
        <f>Datos!B546</f>
        <v>43039</v>
      </c>
      <c r="C546" s="111">
        <f>Datos!C546</f>
        <v>0.47916666666666669</v>
      </c>
      <c r="D546" s="179">
        <f>Datos!D546</f>
        <v>540</v>
      </c>
      <c r="E546" s="151" t="str">
        <f>Datos!E546</f>
        <v>h</v>
      </c>
      <c r="F546" s="149">
        <f>Datos!F546+$F$4</f>
        <v>312.79999999999995</v>
      </c>
      <c r="G546" s="150">
        <f>Datos!G546+$F$4</f>
        <v>312.95999999999998</v>
      </c>
    </row>
    <row r="547" spans="2:7" x14ac:dyDescent="0.3">
      <c r="B547" s="110">
        <f>Datos!B547</f>
        <v>43039</v>
      </c>
      <c r="C547" s="111">
        <f>Datos!C547</f>
        <v>0.47986111111111113</v>
      </c>
      <c r="D547" s="179">
        <f>Datos!D547</f>
        <v>541</v>
      </c>
      <c r="E547" s="151" t="str">
        <f>Datos!E547</f>
        <v>h</v>
      </c>
      <c r="F547" s="149">
        <f>Datos!F547+$F$4</f>
        <v>312.77999999999997</v>
      </c>
      <c r="G547" s="150">
        <f>Datos!G547+$F$4</f>
        <v>312.94</v>
      </c>
    </row>
    <row r="548" spans="2:7" x14ac:dyDescent="0.3">
      <c r="B548" s="110">
        <f>Datos!B548</f>
        <v>43039</v>
      </c>
      <c r="C548" s="111">
        <f>Datos!C548</f>
        <v>0.48055555555555557</v>
      </c>
      <c r="D548" s="179">
        <f>Datos!D548</f>
        <v>542</v>
      </c>
      <c r="E548" s="151" t="str">
        <f>Datos!E548</f>
        <v>h</v>
      </c>
      <c r="F548" s="149">
        <f>Datos!F548+$F$4</f>
        <v>312.77</v>
      </c>
      <c r="G548" s="150">
        <f>Datos!G548+$F$4</f>
        <v>312.92999999999995</v>
      </c>
    </row>
    <row r="549" spans="2:7" x14ac:dyDescent="0.3">
      <c r="B549" s="110">
        <f>Datos!B549</f>
        <v>43039</v>
      </c>
      <c r="C549" s="111">
        <f>Datos!C549</f>
        <v>0.48125000000000001</v>
      </c>
      <c r="D549" s="179">
        <f>Datos!D549</f>
        <v>543</v>
      </c>
      <c r="E549" s="151" t="str">
        <f>Datos!E549</f>
        <v>h</v>
      </c>
      <c r="F549" s="149">
        <f>Datos!F549+$F$4</f>
        <v>312.77999999999997</v>
      </c>
      <c r="G549" s="150">
        <f>Datos!G549+$F$4</f>
        <v>312.92999999999995</v>
      </c>
    </row>
    <row r="550" spans="2:7" x14ac:dyDescent="0.3">
      <c r="B550" s="110">
        <f>Datos!B550</f>
        <v>43039</v>
      </c>
      <c r="C550" s="111">
        <f>Datos!C550</f>
        <v>0.48194444444444445</v>
      </c>
      <c r="D550" s="179">
        <f>Datos!D550</f>
        <v>544</v>
      </c>
      <c r="E550" s="151" t="str">
        <f>Datos!E550</f>
        <v>h</v>
      </c>
      <c r="F550" s="149">
        <f>Datos!F550+$F$4</f>
        <v>312.77</v>
      </c>
      <c r="G550" s="150">
        <f>Datos!G550+$F$4</f>
        <v>312.92999999999995</v>
      </c>
    </row>
    <row r="551" spans="2:7" x14ac:dyDescent="0.3">
      <c r="B551" s="110">
        <f>Datos!B551</f>
        <v>43039</v>
      </c>
      <c r="C551" s="111">
        <f>Datos!C551</f>
        <v>0.4826388888888889</v>
      </c>
      <c r="D551" s="179">
        <f>Datos!D551</f>
        <v>545</v>
      </c>
      <c r="E551" s="151" t="str">
        <f>Datos!E551</f>
        <v>h</v>
      </c>
      <c r="F551" s="149">
        <f>Datos!F551+$F$4</f>
        <v>312.77999999999997</v>
      </c>
      <c r="G551" s="150">
        <f>Datos!G551+$F$4</f>
        <v>312.92999999999995</v>
      </c>
    </row>
    <row r="552" spans="2:7" x14ac:dyDescent="0.3">
      <c r="B552" s="110">
        <f>Datos!B552</f>
        <v>43039</v>
      </c>
      <c r="C552" s="111">
        <f>Datos!C552</f>
        <v>0.48333333333333334</v>
      </c>
      <c r="D552" s="179">
        <f>Datos!D552</f>
        <v>546</v>
      </c>
      <c r="E552" s="151" t="str">
        <f>Datos!E552</f>
        <v>h</v>
      </c>
      <c r="F552" s="149">
        <f>Datos!F552+$F$4</f>
        <v>312.78999999999996</v>
      </c>
      <c r="G552" s="150">
        <f>Datos!G552+$F$4</f>
        <v>312.94</v>
      </c>
    </row>
    <row r="553" spans="2:7" x14ac:dyDescent="0.3">
      <c r="B553" s="110">
        <f>Datos!B553</f>
        <v>43039</v>
      </c>
      <c r="C553" s="111">
        <f>Datos!C553</f>
        <v>0.48402777777777778</v>
      </c>
      <c r="D553" s="179">
        <f>Datos!D553</f>
        <v>547</v>
      </c>
      <c r="E553" s="151" t="str">
        <f>Datos!E553</f>
        <v>h</v>
      </c>
      <c r="F553" s="149">
        <f>Datos!F553+$F$4</f>
        <v>312.77999999999997</v>
      </c>
      <c r="G553" s="150">
        <f>Datos!G553+$F$4</f>
        <v>312.94</v>
      </c>
    </row>
    <row r="554" spans="2:7" x14ac:dyDescent="0.3">
      <c r="B554" s="110">
        <f>Datos!B554</f>
        <v>43039</v>
      </c>
      <c r="C554" s="111">
        <f>Datos!C554</f>
        <v>0.48472222222222222</v>
      </c>
      <c r="D554" s="179">
        <f>Datos!D554</f>
        <v>548</v>
      </c>
      <c r="E554" s="151" t="str">
        <f>Datos!E554</f>
        <v>h</v>
      </c>
      <c r="F554" s="149">
        <f>Datos!F554+$F$4</f>
        <v>312.76</v>
      </c>
      <c r="G554" s="150">
        <f>Datos!G554+$F$4</f>
        <v>312.90999999999997</v>
      </c>
    </row>
    <row r="555" spans="2:7" x14ac:dyDescent="0.3">
      <c r="B555" s="110">
        <f>Datos!B555</f>
        <v>43039</v>
      </c>
      <c r="C555" s="111">
        <f>Datos!C555</f>
        <v>0.48541666666666666</v>
      </c>
      <c r="D555" s="179">
        <f>Datos!D555</f>
        <v>549</v>
      </c>
      <c r="E555" s="151" t="str">
        <f>Datos!E555</f>
        <v>h</v>
      </c>
      <c r="F555" s="149">
        <f>Datos!F555+$F$4</f>
        <v>312.77</v>
      </c>
      <c r="G555" s="150">
        <f>Datos!G555+$F$4</f>
        <v>312.92999999999995</v>
      </c>
    </row>
    <row r="556" spans="2:7" x14ac:dyDescent="0.3">
      <c r="B556" s="110">
        <f>Datos!B556</f>
        <v>43039</v>
      </c>
      <c r="C556" s="111">
        <f>Datos!C556</f>
        <v>0.4861111111111111</v>
      </c>
      <c r="D556" s="179">
        <f>Datos!D556</f>
        <v>550</v>
      </c>
      <c r="E556" s="151" t="str">
        <f>Datos!E556</f>
        <v>h</v>
      </c>
      <c r="F556" s="149">
        <f>Datos!F556+$F$4</f>
        <v>312.82</v>
      </c>
      <c r="G556" s="150">
        <f>Datos!G556+$F$4</f>
        <v>312.97999999999996</v>
      </c>
    </row>
    <row r="557" spans="2:7" x14ac:dyDescent="0.3">
      <c r="B557" s="110">
        <f>Datos!B557</f>
        <v>43039</v>
      </c>
      <c r="C557" s="111">
        <f>Datos!C557</f>
        <v>0.48680555555555555</v>
      </c>
      <c r="D557" s="179">
        <f>Datos!D557</f>
        <v>551</v>
      </c>
      <c r="E557" s="151" t="str">
        <f>Datos!E557</f>
        <v>h</v>
      </c>
      <c r="F557" s="149">
        <f>Datos!F557+$F$4</f>
        <v>312.83</v>
      </c>
      <c r="G557" s="150">
        <f>Datos!G557+$F$4</f>
        <v>312.97999999999996</v>
      </c>
    </row>
    <row r="558" spans="2:7" x14ac:dyDescent="0.3">
      <c r="B558" s="110">
        <f>Datos!B558</f>
        <v>43039</v>
      </c>
      <c r="C558" s="111">
        <f>Datos!C558</f>
        <v>0.48749999999999999</v>
      </c>
      <c r="D558" s="179">
        <f>Datos!D558</f>
        <v>552</v>
      </c>
      <c r="E558" s="151" t="str">
        <f>Datos!E558</f>
        <v>h</v>
      </c>
      <c r="F558" s="149">
        <f>Datos!F558+$F$4</f>
        <v>312.79999999999995</v>
      </c>
      <c r="G558" s="150">
        <f>Datos!G558+$F$4</f>
        <v>312.95999999999998</v>
      </c>
    </row>
    <row r="559" spans="2:7" x14ac:dyDescent="0.3">
      <c r="B559" s="110">
        <f>Datos!B559</f>
        <v>43039</v>
      </c>
      <c r="C559" s="111">
        <f>Datos!C559</f>
        <v>0.48819444444444443</v>
      </c>
      <c r="D559" s="179">
        <f>Datos!D559</f>
        <v>553</v>
      </c>
      <c r="E559" s="151" t="str">
        <f>Datos!E559</f>
        <v>h</v>
      </c>
      <c r="F559" s="149">
        <f>Datos!F559+$F$4</f>
        <v>312.78999999999996</v>
      </c>
      <c r="G559" s="150">
        <f>Datos!G559+$F$4</f>
        <v>312.95</v>
      </c>
    </row>
    <row r="560" spans="2:7" x14ac:dyDescent="0.3">
      <c r="B560" s="110">
        <f>Datos!B560</f>
        <v>43039</v>
      </c>
      <c r="C560" s="111">
        <f>Datos!C560</f>
        <v>0.48888888888888887</v>
      </c>
      <c r="D560" s="179">
        <f>Datos!D560</f>
        <v>554</v>
      </c>
      <c r="E560" s="151" t="str">
        <f>Datos!E560</f>
        <v>h</v>
      </c>
      <c r="F560" s="149">
        <f>Datos!F560+$F$4</f>
        <v>312.77999999999997</v>
      </c>
      <c r="G560" s="150">
        <f>Datos!G560+$F$4</f>
        <v>312.92999999999995</v>
      </c>
    </row>
    <row r="561" spans="2:7" x14ac:dyDescent="0.3">
      <c r="B561" s="110">
        <f>Datos!B561</f>
        <v>43039</v>
      </c>
      <c r="C561" s="111">
        <f>Datos!C561</f>
        <v>0.48958333333333331</v>
      </c>
      <c r="D561" s="179">
        <f>Datos!D561</f>
        <v>555</v>
      </c>
      <c r="E561" s="151" t="str">
        <f>Datos!E561</f>
        <v>h</v>
      </c>
      <c r="F561" s="149">
        <f>Datos!F561+$F$4</f>
        <v>312.78999999999996</v>
      </c>
      <c r="G561" s="150">
        <f>Datos!G561+$F$4</f>
        <v>312.95</v>
      </c>
    </row>
    <row r="562" spans="2:7" x14ac:dyDescent="0.3">
      <c r="B562" s="110">
        <f>Datos!B562</f>
        <v>43039</v>
      </c>
      <c r="C562" s="111">
        <f>Datos!C562</f>
        <v>0.49027777777777781</v>
      </c>
      <c r="D562" s="179">
        <f>Datos!D562</f>
        <v>556</v>
      </c>
      <c r="E562" s="151" t="str">
        <f>Datos!E562</f>
        <v>h</v>
      </c>
      <c r="F562" s="149">
        <f>Datos!F562+$F$4</f>
        <v>312.83999999999997</v>
      </c>
      <c r="G562" s="150">
        <f>Datos!G562+$F$4</f>
        <v>313</v>
      </c>
    </row>
    <row r="563" spans="2:7" x14ac:dyDescent="0.3">
      <c r="B563" s="110">
        <f>Datos!B563</f>
        <v>43039</v>
      </c>
      <c r="C563" s="111">
        <f>Datos!C563</f>
        <v>0.4909722222222222</v>
      </c>
      <c r="D563" s="179">
        <f>Datos!D563</f>
        <v>557</v>
      </c>
      <c r="E563" s="151" t="str">
        <f>Datos!E563</f>
        <v>h</v>
      </c>
      <c r="F563" s="149">
        <f>Datos!F563+$F$4</f>
        <v>312.83999999999997</v>
      </c>
      <c r="G563" s="150">
        <f>Datos!G563+$F$4</f>
        <v>313</v>
      </c>
    </row>
    <row r="564" spans="2:7" x14ac:dyDescent="0.3">
      <c r="B564" s="110">
        <f>Datos!B564</f>
        <v>43039</v>
      </c>
      <c r="C564" s="111">
        <f>Datos!C564</f>
        <v>0.4916666666666667</v>
      </c>
      <c r="D564" s="179">
        <f>Datos!D564</f>
        <v>558</v>
      </c>
      <c r="E564" s="151" t="str">
        <f>Datos!E564</f>
        <v>h</v>
      </c>
      <c r="F564" s="149">
        <f>Datos!F564+$F$4</f>
        <v>312.82</v>
      </c>
      <c r="G564" s="150">
        <f>Datos!G564+$F$4</f>
        <v>312.97999999999996</v>
      </c>
    </row>
    <row r="565" spans="2:7" x14ac:dyDescent="0.3">
      <c r="B565" s="110">
        <f>Datos!B565</f>
        <v>43039</v>
      </c>
      <c r="C565" s="111">
        <f>Datos!C565</f>
        <v>0.49236111111111108</v>
      </c>
      <c r="D565" s="179">
        <f>Datos!D565</f>
        <v>559</v>
      </c>
      <c r="E565" s="151" t="str">
        <f>Datos!E565</f>
        <v>h</v>
      </c>
      <c r="F565" s="149">
        <f>Datos!F565+$F$4</f>
        <v>312.79999999999995</v>
      </c>
      <c r="G565" s="150">
        <f>Datos!G565+$F$4</f>
        <v>312.95</v>
      </c>
    </row>
    <row r="566" spans="2:7" x14ac:dyDescent="0.3">
      <c r="B566" s="110">
        <f>Datos!B566</f>
        <v>43039</v>
      </c>
      <c r="C566" s="111">
        <f>Datos!C566</f>
        <v>0.49305555555555558</v>
      </c>
      <c r="D566" s="179">
        <f>Datos!D566</f>
        <v>560</v>
      </c>
      <c r="E566" s="151" t="str">
        <f>Datos!E566</f>
        <v>h</v>
      </c>
      <c r="F566" s="149">
        <f>Datos!F566+$F$4</f>
        <v>312.77999999999997</v>
      </c>
      <c r="G566" s="150">
        <f>Datos!G566+$F$4</f>
        <v>312.94</v>
      </c>
    </row>
    <row r="567" spans="2:7" x14ac:dyDescent="0.3">
      <c r="B567" s="110">
        <f>Datos!B567</f>
        <v>43039</v>
      </c>
      <c r="C567" s="111">
        <f>Datos!C567</f>
        <v>0.49374999999999997</v>
      </c>
      <c r="D567" s="179">
        <f>Datos!D567</f>
        <v>561</v>
      </c>
      <c r="E567" s="151" t="str">
        <f>Datos!E567</f>
        <v>h</v>
      </c>
      <c r="F567" s="149">
        <f>Datos!F567+$F$4</f>
        <v>312.79999999999995</v>
      </c>
      <c r="G567" s="150">
        <f>Datos!G567+$F$4</f>
        <v>312.95999999999998</v>
      </c>
    </row>
    <row r="568" spans="2:7" x14ac:dyDescent="0.3">
      <c r="B568" s="110">
        <f>Datos!B568</f>
        <v>43039</v>
      </c>
      <c r="C568" s="111">
        <f>Datos!C568</f>
        <v>0.49444444444444446</v>
      </c>
      <c r="D568" s="179">
        <f>Datos!D568</f>
        <v>562</v>
      </c>
      <c r="E568" s="151" t="str">
        <f>Datos!E568</f>
        <v>h</v>
      </c>
      <c r="F568" s="149">
        <f>Datos!F568+$F$4</f>
        <v>312.80999999999995</v>
      </c>
      <c r="G568" s="150">
        <f>Datos!G568+$F$4</f>
        <v>312.96999999999997</v>
      </c>
    </row>
    <row r="569" spans="2:7" x14ac:dyDescent="0.3">
      <c r="B569" s="110">
        <f>Datos!B569</f>
        <v>43039</v>
      </c>
      <c r="C569" s="111">
        <f>Datos!C569</f>
        <v>0.49513888888888885</v>
      </c>
      <c r="D569" s="179">
        <f>Datos!D569</f>
        <v>563</v>
      </c>
      <c r="E569" s="151" t="str">
        <f>Datos!E569</f>
        <v>h</v>
      </c>
      <c r="F569" s="149">
        <f>Datos!F569+$F$4</f>
        <v>312.80999999999995</v>
      </c>
      <c r="G569" s="150">
        <f>Datos!G569+$F$4</f>
        <v>312.95999999999998</v>
      </c>
    </row>
    <row r="570" spans="2:7" x14ac:dyDescent="0.3">
      <c r="B570" s="110">
        <f>Datos!B570</f>
        <v>43039</v>
      </c>
      <c r="C570" s="111">
        <f>Datos!C570</f>
        <v>0.49583333333333335</v>
      </c>
      <c r="D570" s="179">
        <f>Datos!D570</f>
        <v>564</v>
      </c>
      <c r="E570" s="151" t="str">
        <f>Datos!E570</f>
        <v>h</v>
      </c>
      <c r="F570" s="149">
        <f>Datos!F570+$F$4</f>
        <v>312.79999999999995</v>
      </c>
      <c r="G570" s="150">
        <f>Datos!G570+$F$4</f>
        <v>312.95</v>
      </c>
    </row>
    <row r="571" spans="2:7" x14ac:dyDescent="0.3">
      <c r="B571" s="110">
        <f>Datos!B571</f>
        <v>43039</v>
      </c>
      <c r="C571" s="111">
        <f>Datos!C571</f>
        <v>0.49652777777777773</v>
      </c>
      <c r="D571" s="179">
        <f>Datos!D571</f>
        <v>565</v>
      </c>
      <c r="E571" s="151" t="str">
        <f>Datos!E571</f>
        <v>h</v>
      </c>
      <c r="F571" s="149">
        <f>Datos!F571+$F$4</f>
        <v>312.78999999999996</v>
      </c>
      <c r="G571" s="150">
        <f>Datos!G571+$F$4</f>
        <v>312.94</v>
      </c>
    </row>
    <row r="572" spans="2:7" x14ac:dyDescent="0.3">
      <c r="B572" s="110">
        <f>Datos!B572</f>
        <v>43039</v>
      </c>
      <c r="C572" s="111">
        <f>Datos!C572</f>
        <v>0.49722222222222223</v>
      </c>
      <c r="D572" s="179">
        <f>Datos!D572</f>
        <v>566</v>
      </c>
      <c r="E572" s="151" t="str">
        <f>Datos!E572</f>
        <v>h</v>
      </c>
      <c r="F572" s="149">
        <f>Datos!F572+$F$4</f>
        <v>312.80999999999995</v>
      </c>
      <c r="G572" s="150">
        <f>Datos!G572+$F$4</f>
        <v>312.95999999999998</v>
      </c>
    </row>
    <row r="573" spans="2:7" x14ac:dyDescent="0.3">
      <c r="B573" s="110">
        <f>Datos!B573</f>
        <v>43039</v>
      </c>
      <c r="C573" s="111">
        <f>Datos!C573</f>
        <v>0.49791666666666662</v>
      </c>
      <c r="D573" s="179">
        <f>Datos!D573</f>
        <v>567</v>
      </c>
      <c r="E573" s="151" t="str">
        <f>Datos!E573</f>
        <v>h</v>
      </c>
      <c r="F573" s="149">
        <f>Datos!F573+$F$4</f>
        <v>312.82</v>
      </c>
      <c r="G573" s="150">
        <f>Datos!G573+$F$4</f>
        <v>312.96999999999997</v>
      </c>
    </row>
    <row r="574" spans="2:7" x14ac:dyDescent="0.3">
      <c r="B574" s="110">
        <f>Datos!B574</f>
        <v>43039</v>
      </c>
      <c r="C574" s="111">
        <f>Datos!C574</f>
        <v>0.49861111111111112</v>
      </c>
      <c r="D574" s="179">
        <f>Datos!D574</f>
        <v>568</v>
      </c>
      <c r="E574" s="151" t="str">
        <f>Datos!E574</f>
        <v>h</v>
      </c>
      <c r="F574" s="149">
        <f>Datos!F574+$F$4</f>
        <v>312.80999999999995</v>
      </c>
      <c r="G574" s="150">
        <f>Datos!G574+$F$4</f>
        <v>312.96999999999997</v>
      </c>
    </row>
    <row r="575" spans="2:7" x14ac:dyDescent="0.3">
      <c r="B575" s="110">
        <f>Datos!B575</f>
        <v>43039</v>
      </c>
      <c r="C575" s="111">
        <f>Datos!C575</f>
        <v>0.4993055555555555</v>
      </c>
      <c r="D575" s="179">
        <f>Datos!D575</f>
        <v>569</v>
      </c>
      <c r="E575" s="151" t="str">
        <f>Datos!E575</f>
        <v>h</v>
      </c>
      <c r="F575" s="149">
        <f>Datos!F575+$F$4</f>
        <v>312.77999999999997</v>
      </c>
      <c r="G575" s="150">
        <f>Datos!G575+$F$4</f>
        <v>312.92999999999995</v>
      </c>
    </row>
    <row r="576" spans="2:7" x14ac:dyDescent="0.3">
      <c r="B576" s="110">
        <f>Datos!B576</f>
        <v>43039</v>
      </c>
      <c r="C576" s="111">
        <f>Datos!C576</f>
        <v>0.5</v>
      </c>
      <c r="D576" s="179">
        <f>Datos!D576</f>
        <v>570</v>
      </c>
      <c r="E576" s="151" t="str">
        <f>Datos!E576</f>
        <v>h</v>
      </c>
      <c r="F576" s="149">
        <f>Datos!F576+$F$4</f>
        <v>312.76</v>
      </c>
      <c r="G576" s="150">
        <f>Datos!G576+$F$4</f>
        <v>312.91999999999996</v>
      </c>
    </row>
    <row r="577" spans="2:7" x14ac:dyDescent="0.3">
      <c r="B577" s="110">
        <f>Datos!B577</f>
        <v>43039</v>
      </c>
      <c r="C577" s="111">
        <f>Datos!C577</f>
        <v>0.50069444444444444</v>
      </c>
      <c r="D577" s="179">
        <f>Datos!D577</f>
        <v>571</v>
      </c>
      <c r="E577" s="151" t="str">
        <f>Datos!E577</f>
        <v>h</v>
      </c>
      <c r="F577" s="149">
        <f>Datos!F577+$F$4</f>
        <v>312.77999999999997</v>
      </c>
      <c r="G577" s="150">
        <f>Datos!G577+$F$4</f>
        <v>312.92999999999995</v>
      </c>
    </row>
    <row r="578" spans="2:7" x14ac:dyDescent="0.3">
      <c r="B578" s="110">
        <f>Datos!B578</f>
        <v>43039</v>
      </c>
      <c r="C578" s="111">
        <f>Datos!C578</f>
        <v>0.50138888888888888</v>
      </c>
      <c r="D578" s="179">
        <f>Datos!D578</f>
        <v>572</v>
      </c>
      <c r="E578" s="151" t="str">
        <f>Datos!E578</f>
        <v>h</v>
      </c>
      <c r="F578" s="149">
        <f>Datos!F578+$F$4</f>
        <v>312.77999999999997</v>
      </c>
      <c r="G578" s="150">
        <f>Datos!G578+$F$4</f>
        <v>312.94</v>
      </c>
    </row>
    <row r="579" spans="2:7" x14ac:dyDescent="0.3">
      <c r="B579" s="110">
        <f>Datos!B579</f>
        <v>43039</v>
      </c>
      <c r="C579" s="111">
        <f>Datos!C579</f>
        <v>0.50208333333333333</v>
      </c>
      <c r="D579" s="179">
        <f>Datos!D579</f>
        <v>573</v>
      </c>
      <c r="E579" s="151" t="str">
        <f>Datos!E579</f>
        <v>h</v>
      </c>
      <c r="F579" s="149">
        <f>Datos!F579+$F$4</f>
        <v>312.78999999999996</v>
      </c>
      <c r="G579" s="150">
        <f>Datos!G579+$F$4</f>
        <v>312.95</v>
      </c>
    </row>
    <row r="580" spans="2:7" x14ac:dyDescent="0.3">
      <c r="B580" s="110">
        <f>Datos!B580</f>
        <v>43039</v>
      </c>
      <c r="C580" s="111">
        <f>Datos!C580</f>
        <v>0.50277777777777777</v>
      </c>
      <c r="D580" s="179">
        <f>Datos!D580</f>
        <v>574</v>
      </c>
      <c r="E580" s="151" t="str">
        <f>Datos!E580</f>
        <v>h</v>
      </c>
      <c r="F580" s="149">
        <f>Datos!F580+$F$4</f>
        <v>312.78999999999996</v>
      </c>
      <c r="G580" s="150">
        <f>Datos!G580+$F$4</f>
        <v>312.94</v>
      </c>
    </row>
    <row r="581" spans="2:7" x14ac:dyDescent="0.3">
      <c r="B581" s="110">
        <f>Datos!B581</f>
        <v>43039</v>
      </c>
      <c r="C581" s="111">
        <f>Datos!C581</f>
        <v>0.50347222222222221</v>
      </c>
      <c r="D581" s="179">
        <f>Datos!D581</f>
        <v>575</v>
      </c>
      <c r="E581" s="151" t="str">
        <f>Datos!E581</f>
        <v>h</v>
      </c>
      <c r="F581" s="149">
        <f>Datos!F581+$F$4</f>
        <v>312.77999999999997</v>
      </c>
      <c r="G581" s="150">
        <f>Datos!G581+$F$4</f>
        <v>312.94</v>
      </c>
    </row>
    <row r="582" spans="2:7" x14ac:dyDescent="0.3">
      <c r="B582" s="110">
        <f>Datos!B582</f>
        <v>43039</v>
      </c>
      <c r="C582" s="111">
        <f>Datos!C582</f>
        <v>0.50416666666666665</v>
      </c>
      <c r="D582" s="179">
        <f>Datos!D582</f>
        <v>576</v>
      </c>
      <c r="E582" s="151" t="str">
        <f>Datos!E582</f>
        <v>h</v>
      </c>
      <c r="F582" s="149">
        <f>Datos!F582+$F$4</f>
        <v>312.77999999999997</v>
      </c>
      <c r="G582" s="150">
        <f>Datos!G582+$F$4</f>
        <v>312.94</v>
      </c>
    </row>
    <row r="583" spans="2:7" x14ac:dyDescent="0.3">
      <c r="B583" s="110">
        <f>Datos!B583</f>
        <v>43039</v>
      </c>
      <c r="C583" s="111">
        <f>Datos!C583</f>
        <v>0.50486111111111109</v>
      </c>
      <c r="D583" s="179">
        <f>Datos!D583</f>
        <v>577</v>
      </c>
      <c r="E583" s="151" t="str">
        <f>Datos!E583</f>
        <v>h</v>
      </c>
      <c r="F583" s="149">
        <f>Datos!F583+$F$4</f>
        <v>312.77</v>
      </c>
      <c r="G583" s="150">
        <f>Datos!G583+$F$4</f>
        <v>312.92999999999995</v>
      </c>
    </row>
    <row r="584" spans="2:7" x14ac:dyDescent="0.3">
      <c r="B584" s="110">
        <f>Datos!B584</f>
        <v>43039</v>
      </c>
      <c r="C584" s="111">
        <f>Datos!C584</f>
        <v>0.50555555555555554</v>
      </c>
      <c r="D584" s="179">
        <f>Datos!D584</f>
        <v>578</v>
      </c>
      <c r="E584" s="151" t="str">
        <f>Datos!E584</f>
        <v>h</v>
      </c>
      <c r="F584" s="149">
        <f>Datos!F584+$F$4</f>
        <v>312.77</v>
      </c>
      <c r="G584" s="150">
        <f>Datos!G584+$F$4</f>
        <v>312.92999999999995</v>
      </c>
    </row>
    <row r="585" spans="2:7" x14ac:dyDescent="0.3">
      <c r="B585" s="110">
        <f>Datos!B585</f>
        <v>43039</v>
      </c>
      <c r="C585" s="111">
        <f>Datos!C585</f>
        <v>0.50624999999999998</v>
      </c>
      <c r="D585" s="179">
        <f>Datos!D585</f>
        <v>579</v>
      </c>
      <c r="E585" s="151" t="str">
        <f>Datos!E585</f>
        <v>h</v>
      </c>
      <c r="F585" s="149">
        <f>Datos!F585+$F$4</f>
        <v>312.77999999999997</v>
      </c>
      <c r="G585" s="150">
        <f>Datos!G585+$F$4</f>
        <v>312.92999999999995</v>
      </c>
    </row>
    <row r="586" spans="2:7" x14ac:dyDescent="0.3">
      <c r="B586" s="110">
        <f>Datos!B586</f>
        <v>43039</v>
      </c>
      <c r="C586" s="111">
        <f>Datos!C586</f>
        <v>0.50694444444444442</v>
      </c>
      <c r="D586" s="179">
        <f>Datos!D586</f>
        <v>580</v>
      </c>
      <c r="E586" s="151" t="str">
        <f>Datos!E586</f>
        <v>h</v>
      </c>
      <c r="F586" s="149">
        <f>Datos!F586+$F$4</f>
        <v>312.77</v>
      </c>
      <c r="G586" s="150">
        <f>Datos!G586+$F$4</f>
        <v>312.91999999999996</v>
      </c>
    </row>
    <row r="587" spans="2:7" x14ac:dyDescent="0.3">
      <c r="B587" s="110">
        <f>Datos!B587</f>
        <v>43039</v>
      </c>
      <c r="C587" s="111">
        <f>Datos!C587</f>
        <v>0.50763888888888886</v>
      </c>
      <c r="D587" s="179">
        <f>Datos!D587</f>
        <v>581</v>
      </c>
      <c r="E587" s="151" t="str">
        <f>Datos!E587</f>
        <v>h</v>
      </c>
      <c r="F587" s="149">
        <f>Datos!F587+$F$4</f>
        <v>312.77999999999997</v>
      </c>
      <c r="G587" s="150">
        <f>Datos!G587+$F$4</f>
        <v>312.94</v>
      </c>
    </row>
    <row r="588" spans="2:7" x14ac:dyDescent="0.3">
      <c r="B588" s="110">
        <f>Datos!B588</f>
        <v>43039</v>
      </c>
      <c r="C588" s="111">
        <f>Datos!C588</f>
        <v>0.5083333333333333</v>
      </c>
      <c r="D588" s="179">
        <f>Datos!D588</f>
        <v>582</v>
      </c>
      <c r="E588" s="151" t="str">
        <f>Datos!E588</f>
        <v>h</v>
      </c>
      <c r="F588" s="149">
        <f>Datos!F588+$F$4</f>
        <v>312.79999999999995</v>
      </c>
      <c r="G588" s="150">
        <f>Datos!G588+$F$4</f>
        <v>312.95999999999998</v>
      </c>
    </row>
    <row r="589" spans="2:7" x14ac:dyDescent="0.3">
      <c r="B589" s="110">
        <f>Datos!B589</f>
        <v>43039</v>
      </c>
      <c r="C589" s="111">
        <f>Datos!C589</f>
        <v>0.50902777777777775</v>
      </c>
      <c r="D589" s="179">
        <f>Datos!D589</f>
        <v>583</v>
      </c>
      <c r="E589" s="151" t="str">
        <f>Datos!E589</f>
        <v>h</v>
      </c>
      <c r="F589" s="149">
        <f>Datos!F589+$F$4</f>
        <v>312.78999999999996</v>
      </c>
      <c r="G589" s="150">
        <f>Datos!G589+$F$4</f>
        <v>312.95</v>
      </c>
    </row>
    <row r="590" spans="2:7" x14ac:dyDescent="0.3">
      <c r="B590" s="110">
        <f>Datos!B590</f>
        <v>43039</v>
      </c>
      <c r="C590" s="111">
        <f>Datos!C590</f>
        <v>0.50972222222222219</v>
      </c>
      <c r="D590" s="179">
        <f>Datos!D590</f>
        <v>584</v>
      </c>
      <c r="E590" s="151" t="str">
        <f>Datos!E590</f>
        <v>h</v>
      </c>
      <c r="F590" s="149">
        <f>Datos!F590+$F$4</f>
        <v>312.77999999999997</v>
      </c>
      <c r="G590" s="150">
        <f>Datos!G590+$F$4</f>
        <v>312.92999999999995</v>
      </c>
    </row>
    <row r="591" spans="2:7" x14ac:dyDescent="0.3">
      <c r="B591" s="110">
        <f>Datos!B591</f>
        <v>43039</v>
      </c>
      <c r="C591" s="111">
        <f>Datos!C591</f>
        <v>0.51041666666666663</v>
      </c>
      <c r="D591" s="179">
        <f>Datos!D591</f>
        <v>585</v>
      </c>
      <c r="E591" s="151" t="str">
        <f>Datos!E591</f>
        <v>h</v>
      </c>
      <c r="F591" s="149">
        <f>Datos!F591+$F$4</f>
        <v>312.77999999999997</v>
      </c>
      <c r="G591" s="150">
        <f>Datos!G591+$F$4</f>
        <v>312.92999999999995</v>
      </c>
    </row>
    <row r="592" spans="2:7" x14ac:dyDescent="0.3">
      <c r="B592" s="110">
        <f>Datos!B592</f>
        <v>43039</v>
      </c>
      <c r="C592" s="111">
        <f>Datos!C592</f>
        <v>0.51111111111111118</v>
      </c>
      <c r="D592" s="179">
        <f>Datos!D592</f>
        <v>586</v>
      </c>
      <c r="E592" s="151" t="str">
        <f>Datos!E592</f>
        <v>h</v>
      </c>
      <c r="F592" s="149">
        <f>Datos!F592+$F$4</f>
        <v>312.78999999999996</v>
      </c>
      <c r="G592" s="150">
        <f>Datos!G592+$F$4</f>
        <v>312.95</v>
      </c>
    </row>
    <row r="593" spans="2:7" x14ac:dyDescent="0.3">
      <c r="B593" s="110">
        <f>Datos!B593</f>
        <v>43039</v>
      </c>
      <c r="C593" s="111">
        <f>Datos!C593</f>
        <v>0.51180555555555551</v>
      </c>
      <c r="D593" s="179">
        <f>Datos!D593</f>
        <v>587</v>
      </c>
      <c r="E593" s="151" t="str">
        <f>Datos!E593</f>
        <v>h</v>
      </c>
      <c r="F593" s="149">
        <f>Datos!F593+$F$4</f>
        <v>312.80999999999995</v>
      </c>
      <c r="G593" s="150">
        <f>Datos!G593+$F$4</f>
        <v>312.95999999999998</v>
      </c>
    </row>
    <row r="594" spans="2:7" x14ac:dyDescent="0.3">
      <c r="B594" s="110">
        <f>Datos!B594</f>
        <v>43039</v>
      </c>
      <c r="C594" s="111">
        <f>Datos!C594</f>
        <v>0.51250000000000007</v>
      </c>
      <c r="D594" s="179">
        <f>Datos!D594</f>
        <v>588</v>
      </c>
      <c r="E594" s="151" t="str">
        <f>Datos!E594</f>
        <v>h</v>
      </c>
      <c r="F594" s="149">
        <f>Datos!F594+$F$4</f>
        <v>312.79999999999995</v>
      </c>
      <c r="G594" s="150">
        <f>Datos!G594+$F$4</f>
        <v>312.95999999999998</v>
      </c>
    </row>
    <row r="595" spans="2:7" x14ac:dyDescent="0.3">
      <c r="B595" s="110">
        <f>Datos!B595</f>
        <v>43039</v>
      </c>
      <c r="C595" s="111">
        <f>Datos!C595</f>
        <v>0.5131944444444444</v>
      </c>
      <c r="D595" s="179">
        <f>Datos!D595</f>
        <v>589</v>
      </c>
      <c r="E595" s="151" t="str">
        <f>Datos!E595</f>
        <v>h</v>
      </c>
      <c r="F595" s="149">
        <f>Datos!F595+$F$4</f>
        <v>312.79999999999995</v>
      </c>
      <c r="G595" s="150">
        <f>Datos!G595+$F$4</f>
        <v>312.95</v>
      </c>
    </row>
    <row r="596" spans="2:7" x14ac:dyDescent="0.3">
      <c r="B596" s="110">
        <f>Datos!B596</f>
        <v>43039</v>
      </c>
      <c r="C596" s="111">
        <f>Datos!C596</f>
        <v>0.51388888888888895</v>
      </c>
      <c r="D596" s="179">
        <f>Datos!D596</f>
        <v>590</v>
      </c>
      <c r="E596" s="151" t="str">
        <f>Datos!E596</f>
        <v>h</v>
      </c>
      <c r="F596" s="149">
        <f>Datos!F596+$F$4</f>
        <v>312.77999999999997</v>
      </c>
      <c r="G596" s="150">
        <f>Datos!G596+$F$4</f>
        <v>312.92999999999995</v>
      </c>
    </row>
    <row r="597" spans="2:7" x14ac:dyDescent="0.3">
      <c r="B597" s="110">
        <f>Datos!B597</f>
        <v>43039</v>
      </c>
      <c r="C597" s="111">
        <f>Datos!C597</f>
        <v>0.51458333333333328</v>
      </c>
      <c r="D597" s="179">
        <f>Datos!D597</f>
        <v>591</v>
      </c>
      <c r="E597" s="151" t="str">
        <f>Datos!E597</f>
        <v>h</v>
      </c>
      <c r="F597" s="149">
        <f>Datos!F597+$F$4</f>
        <v>312.77999999999997</v>
      </c>
      <c r="G597" s="150">
        <f>Datos!G597+$F$4</f>
        <v>312.92999999999995</v>
      </c>
    </row>
    <row r="598" spans="2:7" x14ac:dyDescent="0.3">
      <c r="B598" s="110">
        <f>Datos!B598</f>
        <v>43039</v>
      </c>
      <c r="C598" s="111">
        <f>Datos!C598</f>
        <v>0.51527777777777783</v>
      </c>
      <c r="D598" s="179">
        <f>Datos!D598</f>
        <v>592</v>
      </c>
      <c r="E598" s="151" t="str">
        <f>Datos!E598</f>
        <v>h</v>
      </c>
      <c r="F598" s="149">
        <f>Datos!F598+$F$4</f>
        <v>312.77999999999997</v>
      </c>
      <c r="G598" s="150">
        <f>Datos!G598+$F$4</f>
        <v>312.94</v>
      </c>
    </row>
    <row r="599" spans="2:7" x14ac:dyDescent="0.3">
      <c r="B599" s="110">
        <f>Datos!B599</f>
        <v>43039</v>
      </c>
      <c r="C599" s="111">
        <f>Datos!C599</f>
        <v>0.51597222222222217</v>
      </c>
      <c r="D599" s="179">
        <f>Datos!D599</f>
        <v>593</v>
      </c>
      <c r="E599" s="151" t="str">
        <f>Datos!E599</f>
        <v>h</v>
      </c>
      <c r="F599" s="149">
        <f>Datos!F599+$F$4</f>
        <v>312.77999999999997</v>
      </c>
      <c r="G599" s="150">
        <f>Datos!G599+$F$4</f>
        <v>312.92999999999995</v>
      </c>
    </row>
    <row r="600" spans="2:7" x14ac:dyDescent="0.3">
      <c r="B600" s="110">
        <f>Datos!B600</f>
        <v>43039</v>
      </c>
      <c r="C600" s="111">
        <f>Datos!C600</f>
        <v>0.51666666666666672</v>
      </c>
      <c r="D600" s="179">
        <f>Datos!D600</f>
        <v>594</v>
      </c>
      <c r="E600" s="151" t="str">
        <f>Datos!E600</f>
        <v>h</v>
      </c>
      <c r="F600" s="149">
        <f>Datos!F600+$F$4</f>
        <v>312.77999999999997</v>
      </c>
      <c r="G600" s="150">
        <f>Datos!G600+$F$4</f>
        <v>312.94</v>
      </c>
    </row>
    <row r="601" spans="2:7" x14ac:dyDescent="0.3">
      <c r="B601" s="110">
        <f>Datos!B601</f>
        <v>43039</v>
      </c>
      <c r="C601" s="111">
        <f>Datos!C601</f>
        <v>0.51736111111111105</v>
      </c>
      <c r="D601" s="179">
        <f>Datos!D601</f>
        <v>595</v>
      </c>
      <c r="E601" s="151" t="str">
        <f>Datos!E601</f>
        <v>h</v>
      </c>
      <c r="F601" s="149">
        <f>Datos!F601+$F$4</f>
        <v>312.77</v>
      </c>
      <c r="G601" s="150">
        <f>Datos!G601+$F$4</f>
        <v>312.92999999999995</v>
      </c>
    </row>
    <row r="602" spans="2:7" x14ac:dyDescent="0.3">
      <c r="B602" s="110">
        <f>Datos!B602</f>
        <v>43039</v>
      </c>
      <c r="C602" s="111">
        <f>Datos!C602</f>
        <v>0.5180555555555556</v>
      </c>
      <c r="D602" s="179">
        <f>Datos!D602</f>
        <v>596</v>
      </c>
      <c r="E602" s="151" t="str">
        <f>Datos!E602</f>
        <v>h</v>
      </c>
      <c r="F602" s="149">
        <f>Datos!F602+$F$4</f>
        <v>312.77</v>
      </c>
      <c r="G602" s="150">
        <f>Datos!G602+$F$4</f>
        <v>312.92999999999995</v>
      </c>
    </row>
    <row r="603" spans="2:7" x14ac:dyDescent="0.3">
      <c r="B603" s="110">
        <f>Datos!B603</f>
        <v>43039</v>
      </c>
      <c r="C603" s="111">
        <f>Datos!C603</f>
        <v>0.51874999999999993</v>
      </c>
      <c r="D603" s="179">
        <f>Datos!D603</f>
        <v>597</v>
      </c>
      <c r="E603" s="151" t="str">
        <f>Datos!E603</f>
        <v>h</v>
      </c>
      <c r="F603" s="149">
        <f>Datos!F603+$F$4</f>
        <v>312.77</v>
      </c>
      <c r="G603" s="150">
        <f>Datos!G603+$F$4</f>
        <v>312.92999999999995</v>
      </c>
    </row>
    <row r="604" spans="2:7" x14ac:dyDescent="0.3">
      <c r="B604" s="110">
        <f>Datos!B604</f>
        <v>43039</v>
      </c>
      <c r="C604" s="111">
        <f>Datos!C604</f>
        <v>0.51944444444444449</v>
      </c>
      <c r="D604" s="179">
        <f>Datos!D604</f>
        <v>598</v>
      </c>
      <c r="E604" s="151" t="str">
        <f>Datos!E604</f>
        <v>h</v>
      </c>
      <c r="F604" s="149">
        <f>Datos!F604+$F$4</f>
        <v>312.77999999999997</v>
      </c>
      <c r="G604" s="150">
        <f>Datos!G604+$F$4</f>
        <v>312.94</v>
      </c>
    </row>
    <row r="605" spans="2:7" x14ac:dyDescent="0.3">
      <c r="B605" s="110">
        <f>Datos!B605</f>
        <v>43039</v>
      </c>
      <c r="C605" s="111">
        <f>Datos!C605</f>
        <v>0.52013888888888882</v>
      </c>
      <c r="D605" s="179">
        <f>Datos!D605</f>
        <v>599</v>
      </c>
      <c r="E605" s="151" t="str">
        <f>Datos!E605</f>
        <v>h</v>
      </c>
      <c r="F605" s="149">
        <f>Datos!F605+$F$4</f>
        <v>312.77</v>
      </c>
      <c r="G605" s="150">
        <f>Datos!G605+$F$4</f>
        <v>312.91999999999996</v>
      </c>
    </row>
    <row r="606" spans="2:7" x14ac:dyDescent="0.3">
      <c r="B606" s="110">
        <f>Datos!B606</f>
        <v>43039</v>
      </c>
      <c r="C606" s="111">
        <f>Datos!C606</f>
        <v>0.52083333333333337</v>
      </c>
      <c r="D606" s="179">
        <f>Datos!D606</f>
        <v>600</v>
      </c>
      <c r="E606" s="151" t="str">
        <f>Datos!E606</f>
        <v>h</v>
      </c>
      <c r="F606" s="149">
        <f>Datos!F606+$F$4</f>
        <v>312.78999999999996</v>
      </c>
      <c r="G606" s="150">
        <f>Datos!G606+$F$4</f>
        <v>312.94</v>
      </c>
    </row>
    <row r="607" spans="2:7" x14ac:dyDescent="0.3">
      <c r="B607" s="110">
        <f>Datos!B607</f>
        <v>43039</v>
      </c>
      <c r="C607" s="111">
        <f>Datos!C607</f>
        <v>0.52152777777777781</v>
      </c>
      <c r="D607" s="179">
        <f>Datos!D607</f>
        <v>601</v>
      </c>
      <c r="E607" s="151" t="str">
        <f>Datos!E607</f>
        <v>h</v>
      </c>
      <c r="F607" s="149">
        <f>Datos!F607+$F$4</f>
        <v>312.80999999999995</v>
      </c>
      <c r="G607" s="150">
        <f>Datos!G607+$F$4</f>
        <v>312.96999999999997</v>
      </c>
    </row>
    <row r="608" spans="2:7" x14ac:dyDescent="0.3">
      <c r="B608" s="110">
        <f>Datos!B608</f>
        <v>43039</v>
      </c>
      <c r="C608" s="111">
        <f>Datos!C608</f>
        <v>0.52222222222222225</v>
      </c>
      <c r="D608" s="179">
        <f>Datos!D608</f>
        <v>602</v>
      </c>
      <c r="E608" s="151" t="str">
        <f>Datos!E608</f>
        <v>h</v>
      </c>
      <c r="F608" s="149">
        <f>Datos!F608+$F$4</f>
        <v>312.80999999999995</v>
      </c>
      <c r="G608" s="150">
        <f>Datos!G608+$F$4</f>
        <v>312.96999999999997</v>
      </c>
    </row>
    <row r="609" spans="2:7" x14ac:dyDescent="0.3">
      <c r="B609" s="110">
        <f>Datos!B609</f>
        <v>43039</v>
      </c>
      <c r="C609" s="111">
        <f>Datos!C609</f>
        <v>0.5229166666666667</v>
      </c>
      <c r="D609" s="179">
        <f>Datos!D609</f>
        <v>603</v>
      </c>
      <c r="E609" s="151" t="str">
        <f>Datos!E609</f>
        <v>h</v>
      </c>
      <c r="F609" s="149">
        <f>Datos!F609+$F$4</f>
        <v>312.78999999999996</v>
      </c>
      <c r="G609" s="150">
        <f>Datos!G609+$F$4</f>
        <v>312.94</v>
      </c>
    </row>
    <row r="610" spans="2:7" x14ac:dyDescent="0.3">
      <c r="B610" s="110">
        <f>Datos!B610</f>
        <v>43039</v>
      </c>
      <c r="C610" s="111">
        <f>Datos!C610</f>
        <v>0.52361111111111114</v>
      </c>
      <c r="D610" s="179">
        <f>Datos!D610</f>
        <v>604</v>
      </c>
      <c r="E610" s="151" t="str">
        <f>Datos!E610</f>
        <v>h</v>
      </c>
      <c r="F610" s="149">
        <f>Datos!F610+$F$4</f>
        <v>312.77999999999997</v>
      </c>
      <c r="G610" s="150">
        <f>Datos!G610+$F$4</f>
        <v>312.94</v>
      </c>
    </row>
    <row r="611" spans="2:7" x14ac:dyDescent="0.3">
      <c r="B611" s="110">
        <f>Datos!B611</f>
        <v>43039</v>
      </c>
      <c r="C611" s="111">
        <f>Datos!C611</f>
        <v>0.52430555555555558</v>
      </c>
      <c r="D611" s="179">
        <f>Datos!D611</f>
        <v>605</v>
      </c>
      <c r="E611" s="151" t="str">
        <f>Datos!E611</f>
        <v>h</v>
      </c>
      <c r="F611" s="149">
        <f>Datos!F611+$F$4</f>
        <v>312.77999999999997</v>
      </c>
      <c r="G611" s="150">
        <f>Datos!G611+$F$4</f>
        <v>312.92999999999995</v>
      </c>
    </row>
    <row r="612" spans="2:7" x14ac:dyDescent="0.3">
      <c r="B612" s="110">
        <f>Datos!B612</f>
        <v>43039</v>
      </c>
      <c r="C612" s="111">
        <f>Datos!C612</f>
        <v>0.52500000000000002</v>
      </c>
      <c r="D612" s="179">
        <f>Datos!D612</f>
        <v>606</v>
      </c>
      <c r="E612" s="151" t="str">
        <f>Datos!E612</f>
        <v>h</v>
      </c>
      <c r="F612" s="149">
        <f>Datos!F612+$F$4</f>
        <v>312.77</v>
      </c>
      <c r="G612" s="150">
        <f>Datos!G612+$F$4</f>
        <v>312.94</v>
      </c>
    </row>
    <row r="613" spans="2:7" x14ac:dyDescent="0.3">
      <c r="B613" s="110">
        <f>Datos!B613</f>
        <v>43039</v>
      </c>
      <c r="C613" s="111">
        <f>Datos!C613</f>
        <v>0.52569444444444446</v>
      </c>
      <c r="D613" s="179">
        <f>Datos!D613</f>
        <v>607</v>
      </c>
      <c r="E613" s="151" t="str">
        <f>Datos!E613</f>
        <v>h</v>
      </c>
      <c r="F613" s="149">
        <f>Datos!F613+$F$4</f>
        <v>312.82</v>
      </c>
      <c r="G613" s="150">
        <f>Datos!G613+$F$4</f>
        <v>312.97999999999996</v>
      </c>
    </row>
    <row r="614" spans="2:7" x14ac:dyDescent="0.3">
      <c r="B614" s="110">
        <f>Datos!B614</f>
        <v>43039</v>
      </c>
      <c r="C614" s="111">
        <f>Datos!C614</f>
        <v>0.52638888888888891</v>
      </c>
      <c r="D614" s="179">
        <f>Datos!D614</f>
        <v>608</v>
      </c>
      <c r="E614" s="151" t="str">
        <f>Datos!E614</f>
        <v>h</v>
      </c>
      <c r="F614" s="149">
        <f>Datos!F614+$F$4</f>
        <v>312.84999999999997</v>
      </c>
      <c r="G614" s="150">
        <f>Datos!G614+$F$4</f>
        <v>313</v>
      </c>
    </row>
    <row r="615" spans="2:7" x14ac:dyDescent="0.3">
      <c r="B615" s="110">
        <f>Datos!B615</f>
        <v>43039</v>
      </c>
      <c r="C615" s="111">
        <f>Datos!C615</f>
        <v>0.52708333333333335</v>
      </c>
      <c r="D615" s="179">
        <f>Datos!D615</f>
        <v>609</v>
      </c>
      <c r="E615" s="151" t="str">
        <f>Datos!E615</f>
        <v>h</v>
      </c>
      <c r="F615" s="149">
        <f>Datos!F615+$F$4</f>
        <v>312.82</v>
      </c>
      <c r="G615" s="150">
        <f>Datos!G615+$F$4</f>
        <v>312.96999999999997</v>
      </c>
    </row>
    <row r="616" spans="2:7" x14ac:dyDescent="0.3">
      <c r="B616" s="110">
        <f>Datos!B616</f>
        <v>43039</v>
      </c>
      <c r="C616" s="111">
        <f>Datos!C616</f>
        <v>0.52777777777777779</v>
      </c>
      <c r="D616" s="179">
        <f>Datos!D616</f>
        <v>610</v>
      </c>
      <c r="E616" s="151" t="str">
        <f>Datos!E616</f>
        <v>h</v>
      </c>
      <c r="F616" s="149">
        <f>Datos!F616+$F$4</f>
        <v>312.78999999999996</v>
      </c>
      <c r="G616" s="150">
        <f>Datos!G616+$F$4</f>
        <v>312.95</v>
      </c>
    </row>
    <row r="617" spans="2:7" x14ac:dyDescent="0.3">
      <c r="B617" s="110">
        <f>Datos!B617</f>
        <v>43039</v>
      </c>
      <c r="C617" s="111">
        <f>Datos!C617</f>
        <v>0.52847222222222223</v>
      </c>
      <c r="D617" s="179">
        <f>Datos!D617</f>
        <v>611</v>
      </c>
      <c r="E617" s="151" t="str">
        <f>Datos!E617</f>
        <v>h</v>
      </c>
      <c r="F617" s="149">
        <f>Datos!F617+$F$4</f>
        <v>312.78999999999996</v>
      </c>
      <c r="G617" s="150">
        <f>Datos!G617+$F$4</f>
        <v>312.94</v>
      </c>
    </row>
    <row r="618" spans="2:7" x14ac:dyDescent="0.3">
      <c r="B618" s="110">
        <f>Datos!B618</f>
        <v>43039</v>
      </c>
      <c r="C618" s="111">
        <f>Datos!C618</f>
        <v>0.52916666666666667</v>
      </c>
      <c r="D618" s="179">
        <f>Datos!D618</f>
        <v>612</v>
      </c>
      <c r="E618" s="151" t="str">
        <f>Datos!E618</f>
        <v>h</v>
      </c>
      <c r="F618" s="149">
        <f>Datos!F618+$F$4</f>
        <v>312.79999999999995</v>
      </c>
      <c r="G618" s="150">
        <f>Datos!G618+$F$4</f>
        <v>312.95</v>
      </c>
    </row>
    <row r="619" spans="2:7" x14ac:dyDescent="0.3">
      <c r="B619" s="110">
        <f>Datos!B619</f>
        <v>43039</v>
      </c>
      <c r="C619" s="111">
        <f>Datos!C619</f>
        <v>0.52986111111111112</v>
      </c>
      <c r="D619" s="179">
        <f>Datos!D619</f>
        <v>613</v>
      </c>
      <c r="E619" s="151" t="str">
        <f>Datos!E619</f>
        <v>h</v>
      </c>
      <c r="F619" s="149">
        <f>Datos!F619+$F$4</f>
        <v>312.82</v>
      </c>
      <c r="G619" s="150">
        <f>Datos!G619+$F$4</f>
        <v>312.96999999999997</v>
      </c>
    </row>
    <row r="620" spans="2:7" x14ac:dyDescent="0.3">
      <c r="B620" s="110">
        <f>Datos!B620</f>
        <v>43039</v>
      </c>
      <c r="C620" s="111">
        <f>Datos!C620</f>
        <v>0.53055555555555556</v>
      </c>
      <c r="D620" s="179">
        <f>Datos!D620</f>
        <v>614</v>
      </c>
      <c r="E620" s="151" t="str">
        <f>Datos!E620</f>
        <v>h</v>
      </c>
      <c r="F620" s="149">
        <f>Datos!F620+$F$4</f>
        <v>312.82</v>
      </c>
      <c r="G620" s="150">
        <f>Datos!G620+$F$4</f>
        <v>312.96999999999997</v>
      </c>
    </row>
    <row r="621" spans="2:7" x14ac:dyDescent="0.3">
      <c r="B621" s="110">
        <f>Datos!B621</f>
        <v>43039</v>
      </c>
      <c r="C621" s="111">
        <f>Datos!C621</f>
        <v>0.53125</v>
      </c>
      <c r="D621" s="179">
        <f>Datos!D621</f>
        <v>615</v>
      </c>
      <c r="E621" s="151" t="str">
        <f>Datos!E621</f>
        <v>h</v>
      </c>
      <c r="F621" s="149">
        <f>Datos!F621+$F$4</f>
        <v>312.79999999999995</v>
      </c>
      <c r="G621" s="150">
        <f>Datos!G621+$F$4</f>
        <v>312.95999999999998</v>
      </c>
    </row>
    <row r="622" spans="2:7" x14ac:dyDescent="0.3">
      <c r="B622" s="110">
        <f>Datos!B622</f>
        <v>43039</v>
      </c>
      <c r="C622" s="111">
        <f>Datos!C622</f>
        <v>0.53194444444444444</v>
      </c>
      <c r="D622" s="179">
        <f>Datos!D622</f>
        <v>616</v>
      </c>
      <c r="E622" s="151" t="str">
        <f>Datos!E622</f>
        <v>h</v>
      </c>
      <c r="F622" s="149">
        <f>Datos!F622+$F$4</f>
        <v>312.79999999999995</v>
      </c>
      <c r="G622" s="150">
        <f>Datos!G622+$F$4</f>
        <v>312.95</v>
      </c>
    </row>
    <row r="623" spans="2:7" x14ac:dyDescent="0.3">
      <c r="B623" s="110">
        <f>Datos!B623</f>
        <v>43039</v>
      </c>
      <c r="C623" s="111">
        <f>Datos!C623</f>
        <v>0.53263888888888888</v>
      </c>
      <c r="D623" s="179">
        <f>Datos!D623</f>
        <v>617</v>
      </c>
      <c r="E623" s="151" t="str">
        <f>Datos!E623</f>
        <v>h</v>
      </c>
      <c r="F623" s="149">
        <f>Datos!F623+$F$4</f>
        <v>312.78999999999996</v>
      </c>
      <c r="G623" s="150">
        <f>Datos!G623+$F$4</f>
        <v>312.94</v>
      </c>
    </row>
    <row r="624" spans="2:7" x14ac:dyDescent="0.3">
      <c r="B624" s="110">
        <f>Datos!B624</f>
        <v>43039</v>
      </c>
      <c r="C624" s="111">
        <f>Datos!C624</f>
        <v>0.53333333333333333</v>
      </c>
      <c r="D624" s="179">
        <f>Datos!D624</f>
        <v>618</v>
      </c>
      <c r="E624" s="151" t="str">
        <f>Datos!E624</f>
        <v>h</v>
      </c>
      <c r="F624" s="149">
        <f>Datos!F624+$F$4</f>
        <v>312.78999999999996</v>
      </c>
      <c r="G624" s="150">
        <f>Datos!G624+$F$4</f>
        <v>312.94</v>
      </c>
    </row>
    <row r="625" spans="2:7" x14ac:dyDescent="0.3">
      <c r="B625" s="110">
        <f>Datos!B625</f>
        <v>43039</v>
      </c>
      <c r="C625" s="111">
        <f>Datos!C625</f>
        <v>0.53402777777777777</v>
      </c>
      <c r="D625" s="179">
        <f>Datos!D625</f>
        <v>619</v>
      </c>
      <c r="E625" s="151" t="str">
        <f>Datos!E625</f>
        <v>h</v>
      </c>
      <c r="F625" s="149">
        <f>Datos!F625+$F$4</f>
        <v>312.77</v>
      </c>
      <c r="G625" s="150">
        <f>Datos!G625+$F$4</f>
        <v>312.91999999999996</v>
      </c>
    </row>
    <row r="626" spans="2:7" x14ac:dyDescent="0.3">
      <c r="B626" s="110">
        <f>Datos!B626</f>
        <v>43039</v>
      </c>
      <c r="C626" s="111">
        <f>Datos!C626</f>
        <v>0.53472222222222221</v>
      </c>
      <c r="D626" s="179">
        <f>Datos!D626</f>
        <v>620</v>
      </c>
      <c r="E626" s="151" t="str">
        <f>Datos!E626</f>
        <v>h</v>
      </c>
      <c r="F626" s="149">
        <f>Datos!F626+$F$4</f>
        <v>312.78999999999996</v>
      </c>
      <c r="G626" s="150">
        <f>Datos!G626+$F$4</f>
        <v>312.95</v>
      </c>
    </row>
    <row r="627" spans="2:7" x14ac:dyDescent="0.3">
      <c r="B627" s="110">
        <f>Datos!B627</f>
        <v>43039</v>
      </c>
      <c r="C627" s="111">
        <f>Datos!C627</f>
        <v>0.53541666666666665</v>
      </c>
      <c r="D627" s="179">
        <f>Datos!D627</f>
        <v>621</v>
      </c>
      <c r="E627" s="151" t="str">
        <f>Datos!E627</f>
        <v>h</v>
      </c>
      <c r="F627" s="149">
        <f>Datos!F627+$F$4</f>
        <v>312.83</v>
      </c>
      <c r="G627" s="150">
        <f>Datos!G627+$F$4</f>
        <v>312.99</v>
      </c>
    </row>
    <row r="628" spans="2:7" x14ac:dyDescent="0.3">
      <c r="B628" s="110">
        <f>Datos!B628</f>
        <v>43039</v>
      </c>
      <c r="C628" s="111">
        <f>Datos!C628</f>
        <v>0.53611111111111109</v>
      </c>
      <c r="D628" s="179">
        <f>Datos!D628</f>
        <v>622</v>
      </c>
      <c r="E628" s="151" t="str">
        <f>Datos!E628</f>
        <v>h</v>
      </c>
      <c r="F628" s="149">
        <f>Datos!F628+$F$4</f>
        <v>312.83999999999997</v>
      </c>
      <c r="G628" s="150">
        <f>Datos!G628+$F$4</f>
        <v>313</v>
      </c>
    </row>
    <row r="629" spans="2:7" x14ac:dyDescent="0.3">
      <c r="B629" s="110">
        <f>Datos!B629</f>
        <v>43039</v>
      </c>
      <c r="C629" s="111">
        <f>Datos!C629</f>
        <v>0.53680555555555554</v>
      </c>
      <c r="D629" s="179">
        <f>Datos!D629</f>
        <v>623</v>
      </c>
      <c r="E629" s="151" t="str">
        <f>Datos!E629</f>
        <v>h</v>
      </c>
      <c r="F629" s="149">
        <f>Datos!F629+$F$4</f>
        <v>312.79999999999995</v>
      </c>
      <c r="G629" s="150">
        <f>Datos!G629+$F$4</f>
        <v>312.95999999999998</v>
      </c>
    </row>
    <row r="630" spans="2:7" x14ac:dyDescent="0.3">
      <c r="B630" s="110">
        <f>Datos!B630</f>
        <v>43039</v>
      </c>
      <c r="C630" s="111">
        <f>Datos!C630</f>
        <v>0.53749999999999998</v>
      </c>
      <c r="D630" s="179">
        <f>Datos!D630</f>
        <v>624</v>
      </c>
      <c r="E630" s="151" t="str">
        <f>Datos!E630</f>
        <v>h</v>
      </c>
      <c r="F630" s="149">
        <f>Datos!F630+$F$4</f>
        <v>312.79999999999995</v>
      </c>
      <c r="G630" s="150">
        <f>Datos!G630+$F$4</f>
        <v>312.96999999999997</v>
      </c>
    </row>
    <row r="631" spans="2:7" x14ac:dyDescent="0.3">
      <c r="B631" s="110">
        <f>Datos!B631</f>
        <v>43039</v>
      </c>
      <c r="C631" s="111">
        <f>Datos!C631</f>
        <v>0.53819444444444442</v>
      </c>
      <c r="D631" s="179">
        <f>Datos!D631</f>
        <v>625</v>
      </c>
      <c r="E631" s="151" t="str">
        <f>Datos!E631</f>
        <v>h</v>
      </c>
      <c r="F631" s="149">
        <f>Datos!F631+$F$4</f>
        <v>312.83</v>
      </c>
      <c r="G631" s="150">
        <f>Datos!G631+$F$4</f>
        <v>312.99</v>
      </c>
    </row>
    <row r="632" spans="2:7" x14ac:dyDescent="0.3">
      <c r="B632" s="110">
        <f>Datos!B632</f>
        <v>43039</v>
      </c>
      <c r="C632" s="111">
        <f>Datos!C632</f>
        <v>0.53888888888888886</v>
      </c>
      <c r="D632" s="179">
        <f>Datos!D632</f>
        <v>626</v>
      </c>
      <c r="E632" s="151" t="str">
        <f>Datos!E632</f>
        <v>h</v>
      </c>
      <c r="F632" s="149">
        <f>Datos!F632+$F$4</f>
        <v>312.83999999999997</v>
      </c>
      <c r="G632" s="150">
        <f>Datos!G632+$F$4</f>
        <v>313</v>
      </c>
    </row>
    <row r="633" spans="2:7" x14ac:dyDescent="0.3">
      <c r="B633" s="110">
        <f>Datos!B633</f>
        <v>43039</v>
      </c>
      <c r="C633" s="111">
        <f>Datos!C633</f>
        <v>0.5395833333333333</v>
      </c>
      <c r="D633" s="179">
        <f>Datos!D633</f>
        <v>627</v>
      </c>
      <c r="E633" s="151" t="str">
        <f>Datos!E633</f>
        <v>h</v>
      </c>
      <c r="F633" s="149">
        <f>Datos!F633+$F$4</f>
        <v>312.83999999999997</v>
      </c>
      <c r="G633" s="150">
        <f>Datos!G633+$F$4</f>
        <v>313</v>
      </c>
    </row>
    <row r="634" spans="2:7" x14ac:dyDescent="0.3">
      <c r="B634" s="110">
        <f>Datos!B634</f>
        <v>43039</v>
      </c>
      <c r="C634" s="111">
        <f>Datos!C634</f>
        <v>0.54027777777777775</v>
      </c>
      <c r="D634" s="179">
        <f>Datos!D634</f>
        <v>628</v>
      </c>
      <c r="E634" s="151" t="str">
        <f>Datos!E634</f>
        <v>h</v>
      </c>
      <c r="F634" s="149">
        <f>Datos!F634+$F$4</f>
        <v>312.83</v>
      </c>
      <c r="G634" s="150">
        <f>Datos!G634+$F$4</f>
        <v>312.97999999999996</v>
      </c>
    </row>
    <row r="635" spans="2:7" x14ac:dyDescent="0.3">
      <c r="B635" s="110">
        <f>Datos!B635</f>
        <v>43039</v>
      </c>
      <c r="C635" s="111">
        <f>Datos!C635</f>
        <v>0.54097222222222219</v>
      </c>
      <c r="D635" s="179">
        <f>Datos!D635</f>
        <v>629</v>
      </c>
      <c r="E635" s="151" t="str">
        <f>Datos!E635</f>
        <v>h</v>
      </c>
      <c r="F635" s="149">
        <f>Datos!F635+$F$4</f>
        <v>312.78999999999996</v>
      </c>
      <c r="G635" s="150">
        <f>Datos!G635+$F$4</f>
        <v>312.95</v>
      </c>
    </row>
    <row r="636" spans="2:7" x14ac:dyDescent="0.3">
      <c r="B636" s="110">
        <f>Datos!B636</f>
        <v>43039</v>
      </c>
      <c r="C636" s="111">
        <f>Datos!C636</f>
        <v>0.54166666666666663</v>
      </c>
      <c r="D636" s="179">
        <f>Datos!D636</f>
        <v>630</v>
      </c>
      <c r="E636" s="151" t="str">
        <f>Datos!E636</f>
        <v>h</v>
      </c>
      <c r="F636" s="149">
        <f>Datos!F636+$F$4</f>
        <v>312.80999999999995</v>
      </c>
      <c r="G636" s="150">
        <f>Datos!G636+$F$4</f>
        <v>312.95999999999998</v>
      </c>
    </row>
    <row r="637" spans="2:7" x14ac:dyDescent="0.3">
      <c r="B637" s="110">
        <f>Datos!B637</f>
        <v>43039</v>
      </c>
      <c r="C637" s="111">
        <f>Datos!C637</f>
        <v>0.54236111111111118</v>
      </c>
      <c r="D637" s="179">
        <f>Datos!D637</f>
        <v>631</v>
      </c>
      <c r="E637" s="151" t="str">
        <f>Datos!E637</f>
        <v>h</v>
      </c>
      <c r="F637" s="149">
        <f>Datos!F637+$F$4</f>
        <v>312.83999999999997</v>
      </c>
      <c r="G637" s="150">
        <f>Datos!G637+$F$4</f>
        <v>313</v>
      </c>
    </row>
    <row r="638" spans="2:7" x14ac:dyDescent="0.3">
      <c r="B638" s="110">
        <f>Datos!B638</f>
        <v>43039</v>
      </c>
      <c r="C638" s="111">
        <f>Datos!C638</f>
        <v>0.54305555555555551</v>
      </c>
      <c r="D638" s="179">
        <f>Datos!D638</f>
        <v>632</v>
      </c>
      <c r="E638" s="151" t="str">
        <f>Datos!E638</f>
        <v>h</v>
      </c>
      <c r="F638" s="149">
        <f>Datos!F638+$F$4</f>
        <v>312.84999999999997</v>
      </c>
      <c r="G638" s="150">
        <f>Datos!G638+$F$4</f>
        <v>313</v>
      </c>
    </row>
    <row r="639" spans="2:7" x14ac:dyDescent="0.3">
      <c r="B639" s="110">
        <f>Datos!B639</f>
        <v>43039</v>
      </c>
      <c r="C639" s="111">
        <f>Datos!C639</f>
        <v>0.54375000000000007</v>
      </c>
      <c r="D639" s="179">
        <f>Datos!D639</f>
        <v>633</v>
      </c>
      <c r="E639" s="151" t="str">
        <f>Datos!E639</f>
        <v>h</v>
      </c>
      <c r="F639" s="149">
        <f>Datos!F639+$F$4</f>
        <v>312.83</v>
      </c>
      <c r="G639" s="150">
        <f>Datos!G639+$F$4</f>
        <v>312.99</v>
      </c>
    </row>
    <row r="640" spans="2:7" x14ac:dyDescent="0.3">
      <c r="B640" s="110">
        <f>Datos!B640</f>
        <v>43039</v>
      </c>
      <c r="C640" s="111">
        <f>Datos!C640</f>
        <v>0.5444444444444444</v>
      </c>
      <c r="D640" s="179">
        <f>Datos!D640</f>
        <v>634</v>
      </c>
      <c r="E640" s="151" t="str">
        <f>Datos!E640</f>
        <v>h</v>
      </c>
      <c r="F640" s="149">
        <f>Datos!F640+$F$4</f>
        <v>312.78999999999996</v>
      </c>
      <c r="G640" s="150">
        <f>Datos!G640+$F$4</f>
        <v>312.95</v>
      </c>
    </row>
    <row r="641" spans="2:7" x14ac:dyDescent="0.3">
      <c r="B641" s="110">
        <f>Datos!B641</f>
        <v>43039</v>
      </c>
      <c r="C641" s="111">
        <f>Datos!C641</f>
        <v>0.54513888888888895</v>
      </c>
      <c r="D641" s="179">
        <f>Datos!D641</f>
        <v>635</v>
      </c>
      <c r="E641" s="151" t="str">
        <f>Datos!E641</f>
        <v>h</v>
      </c>
      <c r="F641" s="149">
        <f>Datos!F641+$F$4</f>
        <v>312.78999999999996</v>
      </c>
      <c r="G641" s="150">
        <f>Datos!G641+$F$4</f>
        <v>312.95</v>
      </c>
    </row>
    <row r="642" spans="2:7" x14ac:dyDescent="0.3">
      <c r="B642" s="110">
        <f>Datos!B642</f>
        <v>43039</v>
      </c>
      <c r="C642" s="111">
        <f>Datos!C642</f>
        <v>0.54583333333333328</v>
      </c>
      <c r="D642" s="179">
        <f>Datos!D642</f>
        <v>636</v>
      </c>
      <c r="E642" s="151" t="str">
        <f>Datos!E642</f>
        <v>h</v>
      </c>
      <c r="F642" s="149">
        <f>Datos!F642+$F$4</f>
        <v>312.77999999999997</v>
      </c>
      <c r="G642" s="150">
        <f>Datos!G642+$F$4</f>
        <v>312.92999999999995</v>
      </c>
    </row>
    <row r="643" spans="2:7" x14ac:dyDescent="0.3">
      <c r="B643" s="110">
        <f>Datos!B643</f>
        <v>43039</v>
      </c>
      <c r="C643" s="111">
        <f>Datos!C643</f>
        <v>0.54652777777777783</v>
      </c>
      <c r="D643" s="179">
        <f>Datos!D643</f>
        <v>637</v>
      </c>
      <c r="E643" s="151" t="str">
        <f>Datos!E643</f>
        <v>h</v>
      </c>
      <c r="F643" s="149">
        <f>Datos!F643+$F$4</f>
        <v>312.79999999999995</v>
      </c>
      <c r="G643" s="150">
        <f>Datos!G643+$F$4</f>
        <v>312.95</v>
      </c>
    </row>
    <row r="644" spans="2:7" x14ac:dyDescent="0.3">
      <c r="B644" s="110">
        <f>Datos!B644</f>
        <v>43039</v>
      </c>
      <c r="C644" s="111">
        <f>Datos!C644</f>
        <v>0.54722222222222217</v>
      </c>
      <c r="D644" s="179">
        <f>Datos!D644</f>
        <v>638</v>
      </c>
      <c r="E644" s="151" t="str">
        <f>Datos!E644</f>
        <v>h</v>
      </c>
      <c r="F644" s="149">
        <f>Datos!F644+$F$4</f>
        <v>312.83</v>
      </c>
      <c r="G644" s="150">
        <f>Datos!G644+$F$4</f>
        <v>312.99</v>
      </c>
    </row>
    <row r="645" spans="2:7" x14ac:dyDescent="0.3">
      <c r="B645" s="110">
        <f>Datos!B645</f>
        <v>43039</v>
      </c>
      <c r="C645" s="111">
        <f>Datos!C645</f>
        <v>0.63055555555555554</v>
      </c>
      <c r="D645" s="179">
        <f>Datos!D645</f>
        <v>639</v>
      </c>
      <c r="E645" s="151" t="str">
        <f>Datos!E645</f>
        <v>i</v>
      </c>
      <c r="F645" s="149">
        <f>Datos!F645+$F$4</f>
        <v>273.15999999999997</v>
      </c>
      <c r="G645" s="150">
        <f>Datos!G645+$F$4</f>
        <v>273.31</v>
      </c>
    </row>
    <row r="646" spans="2:7" x14ac:dyDescent="0.3">
      <c r="B646" s="110">
        <f>Datos!B646</f>
        <v>43039</v>
      </c>
      <c r="C646" s="111">
        <f>Datos!C646</f>
        <v>0.63124999999999998</v>
      </c>
      <c r="D646" s="179">
        <f>Datos!D646</f>
        <v>640</v>
      </c>
      <c r="E646" s="151" t="str">
        <f>Datos!E646</f>
        <v>i</v>
      </c>
      <c r="F646" s="149">
        <f>Datos!F646+$F$4</f>
        <v>273.15999999999997</v>
      </c>
      <c r="G646" s="150">
        <f>Datos!G646+$F$4</f>
        <v>273.31</v>
      </c>
    </row>
    <row r="647" spans="2:7" x14ac:dyDescent="0.3">
      <c r="B647" s="110">
        <f>Datos!B647</f>
        <v>43039</v>
      </c>
      <c r="C647" s="111">
        <f>Datos!C647</f>
        <v>0.63194444444444442</v>
      </c>
      <c r="D647" s="179">
        <f>Datos!D647</f>
        <v>641</v>
      </c>
      <c r="E647" s="151" t="str">
        <f>Datos!E647</f>
        <v>i</v>
      </c>
      <c r="F647" s="149">
        <f>Datos!F647+$F$4</f>
        <v>273.15999999999997</v>
      </c>
      <c r="G647" s="150">
        <f>Datos!G647+$F$4</f>
        <v>273.31</v>
      </c>
    </row>
    <row r="648" spans="2:7" x14ac:dyDescent="0.3">
      <c r="B648" s="110">
        <f>Datos!B648</f>
        <v>43039</v>
      </c>
      <c r="C648" s="111">
        <f>Datos!C648</f>
        <v>0.63263888888888886</v>
      </c>
      <c r="D648" s="179">
        <f>Datos!D648</f>
        <v>642</v>
      </c>
      <c r="E648" s="151" t="str">
        <f>Datos!E648</f>
        <v>i</v>
      </c>
      <c r="F648" s="149">
        <f>Datos!F648+$F$4</f>
        <v>273.15999999999997</v>
      </c>
      <c r="G648" s="150">
        <f>Datos!G648+$F$4</f>
        <v>273.31</v>
      </c>
    </row>
    <row r="649" spans="2:7" x14ac:dyDescent="0.3">
      <c r="B649" s="110">
        <f>Datos!B649</f>
        <v>43039</v>
      </c>
      <c r="C649" s="111">
        <f>Datos!C649</f>
        <v>0.6333333333333333</v>
      </c>
      <c r="D649" s="179">
        <f>Datos!D649</f>
        <v>643</v>
      </c>
      <c r="E649" s="151" t="str">
        <f>Datos!E649</f>
        <v>i</v>
      </c>
      <c r="F649" s="149">
        <f>Datos!F649+$F$4</f>
        <v>273.15999999999997</v>
      </c>
      <c r="G649" s="150">
        <f>Datos!G649+$F$4</f>
        <v>273.31</v>
      </c>
    </row>
    <row r="650" spans="2:7" x14ac:dyDescent="0.3">
      <c r="B650" s="110">
        <f>Datos!B650</f>
        <v>43039</v>
      </c>
      <c r="C650" s="111">
        <f>Datos!C650</f>
        <v>0.63402777777777775</v>
      </c>
      <c r="D650" s="179">
        <f>Datos!D650</f>
        <v>644</v>
      </c>
      <c r="E650" s="151" t="str">
        <f>Datos!E650</f>
        <v>i</v>
      </c>
      <c r="F650" s="149">
        <f>Datos!F650+$F$4</f>
        <v>273.15999999999997</v>
      </c>
      <c r="G650" s="150">
        <f>Datos!G650+$F$4</f>
        <v>273.32</v>
      </c>
    </row>
    <row r="651" spans="2:7" x14ac:dyDescent="0.3">
      <c r="B651" s="110">
        <f>Datos!B651</f>
        <v>43039</v>
      </c>
      <c r="C651" s="111">
        <f>Datos!C651</f>
        <v>0.63472222222222219</v>
      </c>
      <c r="D651" s="179">
        <f>Datos!D651</f>
        <v>645</v>
      </c>
      <c r="E651" s="151" t="str">
        <f>Datos!E651</f>
        <v>i</v>
      </c>
      <c r="F651" s="149">
        <f>Datos!F651+$F$4</f>
        <v>273.16999999999996</v>
      </c>
      <c r="G651" s="150">
        <f>Datos!G651+$F$4</f>
        <v>273.31</v>
      </c>
    </row>
    <row r="652" spans="2:7" x14ac:dyDescent="0.3">
      <c r="B652" s="110">
        <f>Datos!B652</f>
        <v>43039</v>
      </c>
      <c r="C652" s="111">
        <f>Datos!C652</f>
        <v>0.63541666666666663</v>
      </c>
      <c r="D652" s="179">
        <f>Datos!D652</f>
        <v>646</v>
      </c>
      <c r="E652" s="151" t="str">
        <f>Datos!E652</f>
        <v>i</v>
      </c>
      <c r="F652" s="149">
        <f>Datos!F652+$F$4</f>
        <v>273.15999999999997</v>
      </c>
      <c r="G652" s="150">
        <f>Datos!G652+$F$4</f>
        <v>273.31</v>
      </c>
    </row>
    <row r="653" spans="2:7" x14ac:dyDescent="0.3">
      <c r="B653" s="110">
        <f>Datos!B653</f>
        <v>43039</v>
      </c>
      <c r="C653" s="111">
        <f>Datos!C653</f>
        <v>0.63611111111111118</v>
      </c>
      <c r="D653" s="179">
        <f>Datos!D653</f>
        <v>647</v>
      </c>
      <c r="E653" s="151" t="str">
        <f>Datos!E653</f>
        <v>i</v>
      </c>
      <c r="F653" s="149">
        <f>Datos!F653+$F$4</f>
        <v>273.15999999999997</v>
      </c>
      <c r="G653" s="150">
        <f>Datos!G653+$F$4</f>
        <v>273.31</v>
      </c>
    </row>
    <row r="654" spans="2:7" x14ac:dyDescent="0.3">
      <c r="B654" s="110">
        <f>Datos!B654</f>
        <v>43039</v>
      </c>
      <c r="C654" s="111">
        <f>Datos!C654</f>
        <v>0.63680555555555551</v>
      </c>
      <c r="D654" s="179">
        <f>Datos!D654</f>
        <v>648</v>
      </c>
      <c r="E654" s="151" t="str">
        <f>Datos!E654</f>
        <v>i</v>
      </c>
      <c r="F654" s="149">
        <f>Datos!F654+$F$4</f>
        <v>273.15999999999997</v>
      </c>
      <c r="G654" s="150">
        <f>Datos!G654+$F$4</f>
        <v>273.32</v>
      </c>
    </row>
    <row r="655" spans="2:7" x14ac:dyDescent="0.3">
      <c r="B655" s="110">
        <f>Datos!B655</f>
        <v>43039</v>
      </c>
      <c r="C655" s="111">
        <f>Datos!C655</f>
        <v>0.63750000000000007</v>
      </c>
      <c r="D655" s="179">
        <f>Datos!D655</f>
        <v>649</v>
      </c>
      <c r="E655" s="151" t="str">
        <f>Datos!E655</f>
        <v>i</v>
      </c>
      <c r="F655" s="149">
        <f>Datos!F655+$F$4</f>
        <v>273.14999999999998</v>
      </c>
      <c r="G655" s="150">
        <f>Datos!G655+$F$4</f>
        <v>273.29999999999995</v>
      </c>
    </row>
    <row r="656" spans="2:7" x14ac:dyDescent="0.3">
      <c r="B656" s="110">
        <f>Datos!B656</f>
        <v>43039</v>
      </c>
      <c r="C656" s="111">
        <f>Datos!C656</f>
        <v>0.6381944444444444</v>
      </c>
      <c r="D656" s="179">
        <f>Datos!D656</f>
        <v>650</v>
      </c>
      <c r="E656" s="151" t="str">
        <f>Datos!E656</f>
        <v>i</v>
      </c>
      <c r="F656" s="149">
        <f>Datos!F656+$F$4</f>
        <v>273.15999999999997</v>
      </c>
      <c r="G656" s="150">
        <f>Datos!G656+$F$4</f>
        <v>273.31</v>
      </c>
    </row>
    <row r="657" spans="2:7" x14ac:dyDescent="0.3">
      <c r="B657" s="110">
        <f>Datos!B657</f>
        <v>43039</v>
      </c>
      <c r="C657" s="111">
        <f>Datos!C657</f>
        <v>0.63888888888888895</v>
      </c>
      <c r="D657" s="179">
        <f>Datos!D657</f>
        <v>651</v>
      </c>
      <c r="E657" s="151" t="str">
        <f>Datos!E657</f>
        <v>i</v>
      </c>
      <c r="F657" s="149">
        <f>Datos!F657+$F$4</f>
        <v>273.15999999999997</v>
      </c>
      <c r="G657" s="150">
        <f>Datos!G657+$F$4</f>
        <v>273.31</v>
      </c>
    </row>
    <row r="658" spans="2:7" x14ac:dyDescent="0.3">
      <c r="B658" s="110">
        <f>Datos!B658</f>
        <v>43039</v>
      </c>
      <c r="C658" s="111">
        <f>Datos!C658</f>
        <v>0.63958333333333328</v>
      </c>
      <c r="D658" s="179">
        <f>Datos!D658</f>
        <v>652</v>
      </c>
      <c r="E658" s="151" t="str">
        <f>Datos!E658</f>
        <v>i</v>
      </c>
      <c r="F658" s="149">
        <f>Datos!F658+$F$4</f>
        <v>273.15999999999997</v>
      </c>
      <c r="G658" s="150">
        <f>Datos!G658+$F$4</f>
        <v>273.31</v>
      </c>
    </row>
    <row r="659" spans="2:7" x14ac:dyDescent="0.3">
      <c r="B659" s="110">
        <f>Datos!B659</f>
        <v>43039</v>
      </c>
      <c r="C659" s="111">
        <f>Datos!C659</f>
        <v>0.64027777777777783</v>
      </c>
      <c r="D659" s="179">
        <f>Datos!D659</f>
        <v>653</v>
      </c>
      <c r="E659" s="151" t="str">
        <f>Datos!E659</f>
        <v>i</v>
      </c>
      <c r="F659" s="149">
        <f>Datos!F659+$F$4</f>
        <v>273.14999999999998</v>
      </c>
      <c r="G659" s="150">
        <f>Datos!G659+$F$4</f>
        <v>273.29999999999995</v>
      </c>
    </row>
    <row r="660" spans="2:7" x14ac:dyDescent="0.3">
      <c r="B660" s="110">
        <f>Datos!B660</f>
        <v>43039</v>
      </c>
      <c r="C660" s="111">
        <f>Datos!C660</f>
        <v>0.64097222222222217</v>
      </c>
      <c r="D660" s="179">
        <f>Datos!D660</f>
        <v>654</v>
      </c>
      <c r="E660" s="151" t="str">
        <f>Datos!E660</f>
        <v>i</v>
      </c>
      <c r="F660" s="149">
        <f>Datos!F660+$F$4</f>
        <v>273.15999999999997</v>
      </c>
      <c r="G660" s="150">
        <f>Datos!G660+$F$4</f>
        <v>273.29999999999995</v>
      </c>
    </row>
    <row r="661" spans="2:7" x14ac:dyDescent="0.3">
      <c r="B661" s="110">
        <f>Datos!B661</f>
        <v>43039</v>
      </c>
      <c r="C661" s="111">
        <f>Datos!C661</f>
        <v>0.64166666666666672</v>
      </c>
      <c r="D661" s="179">
        <f>Datos!D661</f>
        <v>655</v>
      </c>
      <c r="E661" s="151" t="str">
        <f>Datos!E661</f>
        <v>i</v>
      </c>
      <c r="F661" s="149">
        <f>Datos!F661+$F$4</f>
        <v>273.16999999999996</v>
      </c>
      <c r="G661" s="150">
        <f>Datos!G661+$F$4</f>
        <v>273.31</v>
      </c>
    </row>
    <row r="662" spans="2:7" x14ac:dyDescent="0.3">
      <c r="B662" s="110">
        <f>Datos!B662</f>
        <v>43039</v>
      </c>
      <c r="C662" s="111">
        <f>Datos!C662</f>
        <v>0.64236111111111105</v>
      </c>
      <c r="D662" s="179">
        <f>Datos!D662</f>
        <v>656</v>
      </c>
      <c r="E662" s="151" t="str">
        <f>Datos!E662</f>
        <v>i</v>
      </c>
      <c r="F662" s="149">
        <f>Datos!F662+$F$4</f>
        <v>273.16999999999996</v>
      </c>
      <c r="G662" s="150">
        <f>Datos!G662+$F$4</f>
        <v>273.32</v>
      </c>
    </row>
    <row r="663" spans="2:7" x14ac:dyDescent="0.3">
      <c r="B663" s="110">
        <f>Datos!B663</f>
        <v>43039</v>
      </c>
      <c r="C663" s="111">
        <f>Datos!C663</f>
        <v>0.6430555555555556</v>
      </c>
      <c r="D663" s="179">
        <f>Datos!D663</f>
        <v>657</v>
      </c>
      <c r="E663" s="151" t="str">
        <f>Datos!E663</f>
        <v>i</v>
      </c>
      <c r="F663" s="149">
        <f>Datos!F663+$F$4</f>
        <v>273.14999999999998</v>
      </c>
      <c r="G663" s="150">
        <f>Datos!G663+$F$4</f>
        <v>273.29999999999995</v>
      </c>
    </row>
    <row r="664" spans="2:7" x14ac:dyDescent="0.3">
      <c r="B664" s="110">
        <f>Datos!B664</f>
        <v>43039</v>
      </c>
      <c r="C664" s="111">
        <f>Datos!C664</f>
        <v>0.64374999999999993</v>
      </c>
      <c r="D664" s="179">
        <f>Datos!D664</f>
        <v>658</v>
      </c>
      <c r="E664" s="151" t="str">
        <f>Datos!E664</f>
        <v>i</v>
      </c>
      <c r="F664" s="149">
        <f>Datos!F664+$F$4</f>
        <v>273.14999999999998</v>
      </c>
      <c r="G664" s="150">
        <f>Datos!G664+$F$4</f>
        <v>273.29999999999995</v>
      </c>
    </row>
    <row r="665" spans="2:7" x14ac:dyDescent="0.3">
      <c r="B665" s="110">
        <f>Datos!B665</f>
        <v>43039</v>
      </c>
      <c r="C665" s="111">
        <f>Datos!C665</f>
        <v>0.64444444444444449</v>
      </c>
      <c r="D665" s="179">
        <f>Datos!D665</f>
        <v>659</v>
      </c>
      <c r="E665" s="151" t="str">
        <f>Datos!E665</f>
        <v>i</v>
      </c>
      <c r="F665" s="149">
        <f>Datos!F665+$F$4</f>
        <v>273.15999999999997</v>
      </c>
      <c r="G665" s="150">
        <f>Datos!G665+$F$4</f>
        <v>273.29999999999995</v>
      </c>
    </row>
    <row r="666" spans="2:7" x14ac:dyDescent="0.3">
      <c r="B666" s="110">
        <f>Datos!B666</f>
        <v>43039</v>
      </c>
      <c r="C666" s="111">
        <f>Datos!C666</f>
        <v>0.64513888888888882</v>
      </c>
      <c r="D666" s="179">
        <f>Datos!D666</f>
        <v>660</v>
      </c>
      <c r="E666" s="151" t="str">
        <f>Datos!E666</f>
        <v>i</v>
      </c>
      <c r="F666" s="149">
        <f>Datos!F666+$F$4</f>
        <v>273.15999999999997</v>
      </c>
      <c r="G666" s="150">
        <f>Datos!G666+$F$4</f>
        <v>273.31</v>
      </c>
    </row>
    <row r="667" spans="2:7" x14ac:dyDescent="0.3">
      <c r="B667" s="110">
        <f>Datos!B667</f>
        <v>43039</v>
      </c>
      <c r="C667" s="111">
        <f>Datos!C667</f>
        <v>0.64583333333333337</v>
      </c>
      <c r="D667" s="179">
        <f>Datos!D667</f>
        <v>661</v>
      </c>
      <c r="E667" s="151" t="str">
        <f>Datos!E667</f>
        <v>i</v>
      </c>
      <c r="F667" s="149">
        <f>Datos!F667+$F$4</f>
        <v>273.16999999999996</v>
      </c>
      <c r="G667" s="150">
        <f>Datos!G667+$F$4</f>
        <v>273.32</v>
      </c>
    </row>
    <row r="668" spans="2:7" x14ac:dyDescent="0.3">
      <c r="B668" s="110">
        <f>Datos!B668</f>
        <v>43039</v>
      </c>
      <c r="C668" s="111">
        <f>Datos!C668</f>
        <v>0.64652777777777781</v>
      </c>
      <c r="D668" s="179">
        <f>Datos!D668</f>
        <v>662</v>
      </c>
      <c r="E668" s="151" t="str">
        <f>Datos!E668</f>
        <v>i</v>
      </c>
      <c r="F668" s="149">
        <f>Datos!F668+$F$4</f>
        <v>273.15999999999997</v>
      </c>
      <c r="G668" s="150">
        <f>Datos!G668+$F$4</f>
        <v>273.31</v>
      </c>
    </row>
    <row r="669" spans="2:7" x14ac:dyDescent="0.3">
      <c r="B669" s="110">
        <f>Datos!B669</f>
        <v>43039</v>
      </c>
      <c r="C669" s="111">
        <f>Datos!C669</f>
        <v>0.64722222222222225</v>
      </c>
      <c r="D669" s="179">
        <f>Datos!D669</f>
        <v>663</v>
      </c>
      <c r="E669" s="151" t="str">
        <f>Datos!E669</f>
        <v>i</v>
      </c>
      <c r="F669" s="149">
        <f>Datos!F669+$F$4</f>
        <v>273.14999999999998</v>
      </c>
      <c r="G669" s="150">
        <f>Datos!G669+$F$4</f>
        <v>273.29999999999995</v>
      </c>
    </row>
    <row r="670" spans="2:7" x14ac:dyDescent="0.3">
      <c r="B670" s="110">
        <f>Datos!B670</f>
        <v>43039</v>
      </c>
      <c r="C670" s="111">
        <f>Datos!C670</f>
        <v>0.6479166666666667</v>
      </c>
      <c r="D670" s="179">
        <f>Datos!D670</f>
        <v>664</v>
      </c>
      <c r="E670" s="151" t="str">
        <f>Datos!E670</f>
        <v>i</v>
      </c>
      <c r="F670" s="149">
        <f>Datos!F670+$F$4</f>
        <v>273.14999999999998</v>
      </c>
      <c r="G670" s="150">
        <f>Datos!G670+$F$4</f>
        <v>273.31</v>
      </c>
    </row>
    <row r="671" spans="2:7" x14ac:dyDescent="0.3">
      <c r="B671" s="110">
        <f>Datos!B671</f>
        <v>43039</v>
      </c>
      <c r="C671" s="111">
        <f>Datos!C671</f>
        <v>0.64861111111111114</v>
      </c>
      <c r="D671" s="179">
        <f>Datos!D671</f>
        <v>665</v>
      </c>
      <c r="E671" s="151" t="str">
        <f>Datos!E671</f>
        <v>i</v>
      </c>
      <c r="F671" s="149">
        <f>Datos!F671+$F$4</f>
        <v>273.14999999999998</v>
      </c>
      <c r="G671" s="150">
        <f>Datos!G671+$F$4</f>
        <v>273.29999999999995</v>
      </c>
    </row>
    <row r="672" spans="2:7" x14ac:dyDescent="0.3">
      <c r="B672" s="110">
        <f>Datos!B672</f>
        <v>43039</v>
      </c>
      <c r="C672" s="111">
        <f>Datos!C672</f>
        <v>0.64930555555555558</v>
      </c>
      <c r="D672" s="179">
        <f>Datos!D672</f>
        <v>666</v>
      </c>
      <c r="E672" s="151" t="str">
        <f>Datos!E672</f>
        <v>i</v>
      </c>
      <c r="F672" s="149">
        <f>Datos!F672+$F$4</f>
        <v>273.15999999999997</v>
      </c>
      <c r="G672" s="150">
        <f>Datos!G672+$F$4</f>
        <v>273.31</v>
      </c>
    </row>
    <row r="673" spans="2:7" x14ac:dyDescent="0.3">
      <c r="B673" s="110">
        <f>Datos!B673</f>
        <v>43039</v>
      </c>
      <c r="C673" s="111">
        <f>Datos!C673</f>
        <v>0.65</v>
      </c>
      <c r="D673" s="179">
        <f>Datos!D673</f>
        <v>667</v>
      </c>
      <c r="E673" s="151" t="str">
        <f>Datos!E673</f>
        <v>i</v>
      </c>
      <c r="F673" s="149">
        <f>Datos!F673+$F$4</f>
        <v>273.15999999999997</v>
      </c>
      <c r="G673" s="150">
        <f>Datos!G673+$F$4</f>
        <v>273.29999999999995</v>
      </c>
    </row>
    <row r="674" spans="2:7" x14ac:dyDescent="0.3">
      <c r="B674" s="110">
        <f>Datos!B674</f>
        <v>43039</v>
      </c>
      <c r="C674" s="111">
        <f>Datos!C674</f>
        <v>0.65069444444444446</v>
      </c>
      <c r="D674" s="179">
        <f>Datos!D674</f>
        <v>668</v>
      </c>
      <c r="E674" s="151" t="str">
        <f>Datos!E674</f>
        <v>i</v>
      </c>
      <c r="F674" s="149">
        <f>Datos!F674+$F$4</f>
        <v>273.15999999999997</v>
      </c>
      <c r="G674" s="150">
        <f>Datos!G674+$F$4</f>
        <v>273.29999999999995</v>
      </c>
    </row>
    <row r="675" spans="2:7" x14ac:dyDescent="0.3">
      <c r="B675" s="110">
        <f>Datos!B675</f>
        <v>43039</v>
      </c>
      <c r="C675" s="111">
        <f>Datos!C675</f>
        <v>0.65138888888888891</v>
      </c>
      <c r="D675" s="179">
        <f>Datos!D675</f>
        <v>669</v>
      </c>
      <c r="E675" s="151" t="str">
        <f>Datos!E675</f>
        <v>i</v>
      </c>
      <c r="F675" s="149">
        <f>Datos!F675+$F$4</f>
        <v>273.15999999999997</v>
      </c>
      <c r="G675" s="150">
        <f>Datos!G675+$F$4</f>
        <v>273.31</v>
      </c>
    </row>
    <row r="676" spans="2:7" x14ac:dyDescent="0.3">
      <c r="B676" s="110">
        <f>Datos!B676</f>
        <v>43039</v>
      </c>
      <c r="C676" s="111">
        <f>Datos!C676</f>
        <v>0.65208333333333335</v>
      </c>
      <c r="D676" s="179">
        <f>Datos!D676</f>
        <v>670</v>
      </c>
      <c r="E676" s="151" t="str">
        <f>Datos!E676</f>
        <v>i</v>
      </c>
      <c r="F676" s="149">
        <f>Datos!F676+$F$4</f>
        <v>273.14999999999998</v>
      </c>
      <c r="G676" s="150">
        <f>Datos!G676+$F$4</f>
        <v>273.31</v>
      </c>
    </row>
    <row r="677" spans="2:7" x14ac:dyDescent="0.3">
      <c r="B677" s="110">
        <f>Datos!B677</f>
        <v>43039</v>
      </c>
      <c r="C677" s="111">
        <f>Datos!C677</f>
        <v>0.65277777777777779</v>
      </c>
      <c r="D677" s="179">
        <f>Datos!D677</f>
        <v>671</v>
      </c>
      <c r="E677" s="151" t="str">
        <f>Datos!E677</f>
        <v>i</v>
      </c>
      <c r="F677" s="149">
        <f>Datos!F677+$F$4</f>
        <v>273.14999999999998</v>
      </c>
      <c r="G677" s="150">
        <f>Datos!G677+$F$4</f>
        <v>273.31</v>
      </c>
    </row>
    <row r="678" spans="2:7" x14ac:dyDescent="0.3">
      <c r="B678" s="110">
        <f>Datos!B678</f>
        <v>43039</v>
      </c>
      <c r="C678" s="111">
        <f>Datos!C678</f>
        <v>0.65347222222222223</v>
      </c>
      <c r="D678" s="179">
        <f>Datos!D678</f>
        <v>672</v>
      </c>
      <c r="E678" s="151" t="str">
        <f>Datos!E678</f>
        <v>i</v>
      </c>
      <c r="F678" s="149">
        <f>Datos!F678+$F$4</f>
        <v>273.14999999999998</v>
      </c>
      <c r="G678" s="150">
        <f>Datos!G678+$F$4</f>
        <v>273.29999999999995</v>
      </c>
    </row>
    <row r="679" spans="2:7" x14ac:dyDescent="0.3">
      <c r="B679" s="110">
        <f>Datos!B679</f>
        <v>43039</v>
      </c>
      <c r="C679" s="111">
        <f>Datos!C679</f>
        <v>0.65416666666666667</v>
      </c>
      <c r="D679" s="179">
        <f>Datos!D679</f>
        <v>673</v>
      </c>
      <c r="E679" s="151" t="str">
        <f>Datos!E679</f>
        <v>i</v>
      </c>
      <c r="F679" s="149">
        <f>Datos!F679+$F$4</f>
        <v>273.15999999999997</v>
      </c>
      <c r="G679" s="150">
        <f>Datos!G679+$F$4</f>
        <v>273.31</v>
      </c>
    </row>
    <row r="680" spans="2:7" x14ac:dyDescent="0.3">
      <c r="B680" s="110">
        <f>Datos!B680</f>
        <v>43039</v>
      </c>
      <c r="C680" s="111">
        <f>Datos!C680</f>
        <v>0.65486111111111112</v>
      </c>
      <c r="D680" s="179">
        <f>Datos!D680</f>
        <v>674</v>
      </c>
      <c r="E680" s="151" t="str">
        <f>Datos!E680</f>
        <v>i</v>
      </c>
      <c r="F680" s="149">
        <f>Datos!F680+$F$4</f>
        <v>273.14999999999998</v>
      </c>
      <c r="G680" s="150">
        <f>Datos!G680+$F$4</f>
        <v>273.29999999999995</v>
      </c>
    </row>
    <row r="681" spans="2:7" x14ac:dyDescent="0.3">
      <c r="B681" s="110">
        <f>Datos!B681</f>
        <v>43039</v>
      </c>
      <c r="C681" s="111">
        <f>Datos!C681</f>
        <v>0.65555555555555556</v>
      </c>
      <c r="D681" s="179">
        <f>Datos!D681</f>
        <v>675</v>
      </c>
      <c r="E681" s="151" t="str">
        <f>Datos!E681</f>
        <v>i</v>
      </c>
      <c r="F681" s="149">
        <f>Datos!F681+$F$4</f>
        <v>273.14999999999998</v>
      </c>
      <c r="G681" s="150">
        <f>Datos!G681+$F$4</f>
        <v>273.29999999999995</v>
      </c>
    </row>
    <row r="682" spans="2:7" x14ac:dyDescent="0.3">
      <c r="B682" s="110">
        <f>Datos!B682</f>
        <v>43039</v>
      </c>
      <c r="C682" s="111">
        <f>Datos!C682</f>
        <v>0.65625</v>
      </c>
      <c r="D682" s="179">
        <f>Datos!D682</f>
        <v>676</v>
      </c>
      <c r="E682" s="151" t="str">
        <f>Datos!E682</f>
        <v>i</v>
      </c>
      <c r="F682" s="149">
        <f>Datos!F682+$F$4</f>
        <v>273.14999999999998</v>
      </c>
      <c r="G682" s="150">
        <f>Datos!G682+$F$4</f>
        <v>273.29999999999995</v>
      </c>
    </row>
    <row r="683" spans="2:7" x14ac:dyDescent="0.3">
      <c r="B683" s="110">
        <f>Datos!B683</f>
        <v>43039</v>
      </c>
      <c r="C683" s="111">
        <f>Datos!C683</f>
        <v>0.65694444444444444</v>
      </c>
      <c r="D683" s="179">
        <f>Datos!D683</f>
        <v>677</v>
      </c>
      <c r="E683" s="151" t="str">
        <f>Datos!E683</f>
        <v>i</v>
      </c>
      <c r="F683" s="149">
        <f>Datos!F683+$F$4</f>
        <v>273.14999999999998</v>
      </c>
      <c r="G683" s="150">
        <f>Datos!G683+$F$4</f>
        <v>273.29999999999995</v>
      </c>
    </row>
    <row r="684" spans="2:7" ht="15" thickBot="1" x14ac:dyDescent="0.35">
      <c r="B684" s="112">
        <f>Datos!B684</f>
        <v>43039</v>
      </c>
      <c r="C684" s="113">
        <f>Datos!C684</f>
        <v>0.65763888888888888</v>
      </c>
      <c r="D684" s="180">
        <f>Datos!D684</f>
        <v>678</v>
      </c>
      <c r="E684" s="114" t="str">
        <f>Datos!E684</f>
        <v>i</v>
      </c>
      <c r="F684" s="117">
        <f>Datos!F684+$F$4</f>
        <v>273.14999999999998</v>
      </c>
      <c r="G684" s="118">
        <f>Datos!G684+$F$4</f>
        <v>273.29999999999995</v>
      </c>
    </row>
    <row r="685" spans="2:7" ht="15" thickTop="1" x14ac:dyDescent="0.3">
      <c r="B685" s="19"/>
      <c r="C685" s="20"/>
      <c r="D685" s="20"/>
      <c r="F685" s="31"/>
      <c r="G685" s="32"/>
    </row>
    <row r="686" spans="2:7" x14ac:dyDescent="0.3">
      <c r="B686" s="19"/>
      <c r="C686" s="20"/>
      <c r="D686" s="20"/>
      <c r="F686" s="31"/>
      <c r="G686" s="32"/>
    </row>
    <row r="687" spans="2:7" x14ac:dyDescent="0.3">
      <c r="B687" s="19"/>
      <c r="C687" s="20"/>
      <c r="D687" s="20"/>
      <c r="F687" s="31"/>
      <c r="G687" s="32"/>
    </row>
    <row r="688" spans="2:7" x14ac:dyDescent="0.3">
      <c r="B688" s="19"/>
      <c r="C688" s="20"/>
      <c r="D688" s="20"/>
      <c r="F688" s="31"/>
      <c r="G688" s="32"/>
    </row>
    <row r="689" spans="2:7" x14ac:dyDescent="0.3">
      <c r="B689" s="19"/>
      <c r="C689" s="20"/>
      <c r="D689" s="20"/>
      <c r="F689" s="31"/>
      <c r="G689" s="32"/>
    </row>
    <row r="690" spans="2:7" x14ac:dyDescent="0.3">
      <c r="B690" s="19"/>
      <c r="C690" s="20"/>
      <c r="D690" s="20"/>
      <c r="F690" s="31"/>
      <c r="G690" s="32"/>
    </row>
    <row r="691" spans="2:7" x14ac:dyDescent="0.3">
      <c r="B691" s="19"/>
      <c r="C691" s="20"/>
      <c r="D691" s="20"/>
      <c r="F691" s="31"/>
      <c r="G691" s="32"/>
    </row>
    <row r="692" spans="2:7" x14ac:dyDescent="0.3">
      <c r="B692" s="19"/>
      <c r="C692" s="20"/>
      <c r="D692" s="20"/>
      <c r="F692" s="31"/>
      <c r="G692" s="32"/>
    </row>
    <row r="693" spans="2:7" x14ac:dyDescent="0.3">
      <c r="B693" s="19"/>
      <c r="C693" s="20"/>
      <c r="D693" s="20"/>
      <c r="F693" s="31"/>
      <c r="G693" s="32"/>
    </row>
    <row r="694" spans="2:7" x14ac:dyDescent="0.3">
      <c r="B694" s="19"/>
      <c r="C694" s="20"/>
      <c r="D694" s="20"/>
      <c r="F694" s="31"/>
      <c r="G694" s="32"/>
    </row>
    <row r="695" spans="2:7" x14ac:dyDescent="0.3">
      <c r="B695" s="19"/>
      <c r="C695" s="20"/>
      <c r="D695" s="20"/>
      <c r="F695" s="31"/>
      <c r="G695" s="32"/>
    </row>
    <row r="696" spans="2:7" x14ac:dyDescent="0.3">
      <c r="B696" s="19"/>
      <c r="C696" s="20"/>
      <c r="D696" s="20"/>
      <c r="F696" s="31"/>
      <c r="G696" s="32"/>
    </row>
    <row r="697" spans="2:7" x14ac:dyDescent="0.3">
      <c r="B697" s="19"/>
      <c r="C697" s="20"/>
      <c r="D697" s="20"/>
      <c r="F697" s="31"/>
      <c r="G697" s="32"/>
    </row>
    <row r="698" spans="2:7" x14ac:dyDescent="0.3">
      <c r="B698" s="19"/>
      <c r="C698" s="20"/>
      <c r="D698" s="20"/>
      <c r="F698" s="31"/>
      <c r="G698" s="32"/>
    </row>
    <row r="699" spans="2:7" x14ac:dyDescent="0.3">
      <c r="B699" s="19"/>
      <c r="C699" s="20"/>
      <c r="D699" s="20"/>
      <c r="F699" s="31"/>
      <c r="G699" s="32"/>
    </row>
    <row r="700" spans="2:7" x14ac:dyDescent="0.3">
      <c r="B700" s="19"/>
      <c r="C700" s="20"/>
      <c r="D700" s="20"/>
      <c r="F700" s="31"/>
      <c r="G700" s="32"/>
    </row>
    <row r="701" spans="2:7" x14ac:dyDescent="0.3">
      <c r="B701" s="19"/>
      <c r="C701" s="20"/>
      <c r="D701" s="20"/>
      <c r="F701" s="31"/>
      <c r="G701" s="32"/>
    </row>
    <row r="702" spans="2:7" x14ac:dyDescent="0.3">
      <c r="B702" s="19"/>
      <c r="C702" s="20"/>
      <c r="D702" s="20"/>
      <c r="F702" s="31"/>
      <c r="G702" s="32"/>
    </row>
    <row r="703" spans="2:7" x14ac:dyDescent="0.3">
      <c r="B703" s="19"/>
      <c r="C703" s="20"/>
      <c r="D703" s="20"/>
      <c r="F703" s="31"/>
      <c r="G703" s="32"/>
    </row>
    <row r="704" spans="2:7" x14ac:dyDescent="0.3">
      <c r="B704" s="19"/>
      <c r="C704" s="20"/>
      <c r="D704" s="20"/>
      <c r="F704" s="31"/>
      <c r="G704" s="32"/>
    </row>
    <row r="705" spans="2:7" x14ac:dyDescent="0.3">
      <c r="B705" s="19"/>
      <c r="C705" s="20"/>
      <c r="D705" s="20"/>
      <c r="F705" s="31"/>
      <c r="G705" s="32"/>
    </row>
    <row r="706" spans="2:7" x14ac:dyDescent="0.3">
      <c r="B706" s="19"/>
      <c r="C706" s="20"/>
      <c r="D706" s="20"/>
      <c r="F706" s="31"/>
      <c r="G706" s="32"/>
    </row>
    <row r="707" spans="2:7" x14ac:dyDescent="0.3">
      <c r="B707" s="19"/>
      <c r="C707" s="20"/>
      <c r="D707" s="20"/>
      <c r="F707" s="31"/>
      <c r="G707" s="32"/>
    </row>
    <row r="708" spans="2:7" x14ac:dyDescent="0.3">
      <c r="B708" s="19"/>
      <c r="C708" s="20"/>
      <c r="D708" s="20"/>
      <c r="F708" s="31"/>
      <c r="G708" s="32"/>
    </row>
    <row r="709" spans="2:7" x14ac:dyDescent="0.3">
      <c r="B709" s="19"/>
      <c r="C709" s="20"/>
      <c r="D709" s="20"/>
      <c r="F709" s="31"/>
      <c r="G709" s="32"/>
    </row>
    <row r="710" spans="2:7" x14ac:dyDescent="0.3">
      <c r="B710" s="19"/>
      <c r="C710" s="20"/>
      <c r="D710" s="20"/>
      <c r="F710" s="31"/>
      <c r="G710" s="32"/>
    </row>
    <row r="711" spans="2:7" x14ac:dyDescent="0.3">
      <c r="B711" s="19"/>
      <c r="C711" s="20"/>
      <c r="D711" s="20"/>
      <c r="F711" s="31"/>
      <c r="G711" s="32"/>
    </row>
    <row r="712" spans="2:7" x14ac:dyDescent="0.3">
      <c r="B712" s="19"/>
      <c r="C712" s="20"/>
      <c r="D712" s="20"/>
      <c r="F712" s="31"/>
      <c r="G712" s="32"/>
    </row>
    <row r="713" spans="2:7" x14ac:dyDescent="0.3">
      <c r="B713" s="19"/>
      <c r="C713" s="20"/>
      <c r="D713" s="20"/>
      <c r="F713" s="31"/>
      <c r="G713" s="32"/>
    </row>
    <row r="714" spans="2:7" x14ac:dyDescent="0.3">
      <c r="B714" s="19"/>
      <c r="C714" s="20"/>
      <c r="D714" s="20"/>
      <c r="F714" s="31"/>
      <c r="G714" s="32"/>
    </row>
    <row r="715" spans="2:7" x14ac:dyDescent="0.3">
      <c r="B715" s="19"/>
      <c r="C715" s="20"/>
      <c r="D715" s="20"/>
      <c r="F715" s="31"/>
      <c r="G715" s="32"/>
    </row>
    <row r="716" spans="2:7" x14ac:dyDescent="0.3">
      <c r="B716" s="19"/>
      <c r="C716" s="20"/>
      <c r="D716" s="20"/>
      <c r="F716" s="31"/>
      <c r="G716" s="32"/>
    </row>
    <row r="717" spans="2:7" x14ac:dyDescent="0.3">
      <c r="B717" s="19"/>
      <c r="C717" s="20"/>
      <c r="D717" s="20"/>
      <c r="F717" s="31"/>
      <c r="G717" s="32"/>
    </row>
    <row r="718" spans="2:7" x14ac:dyDescent="0.3">
      <c r="B718" s="19"/>
      <c r="C718" s="20"/>
      <c r="D718" s="20"/>
      <c r="F718" s="31"/>
      <c r="G718" s="32"/>
    </row>
    <row r="719" spans="2:7" x14ac:dyDescent="0.3">
      <c r="B719" s="19"/>
      <c r="C719" s="20"/>
      <c r="D719" s="20"/>
      <c r="F719" s="31"/>
      <c r="G719" s="32"/>
    </row>
    <row r="720" spans="2:7" x14ac:dyDescent="0.3">
      <c r="B720" s="19"/>
      <c r="C720" s="20"/>
      <c r="D720" s="20"/>
      <c r="F720" s="31"/>
      <c r="G720" s="32"/>
    </row>
    <row r="721" spans="2:7" x14ac:dyDescent="0.3">
      <c r="B721" s="19"/>
      <c r="C721" s="20"/>
      <c r="D721" s="20"/>
      <c r="F721" s="31"/>
      <c r="G721" s="32"/>
    </row>
    <row r="722" spans="2:7" x14ac:dyDescent="0.3">
      <c r="B722" s="19"/>
      <c r="C722" s="20"/>
      <c r="D722" s="20"/>
      <c r="F722" s="31"/>
      <c r="G722" s="32"/>
    </row>
    <row r="723" spans="2:7" x14ac:dyDescent="0.3">
      <c r="B723" s="19"/>
      <c r="C723" s="20"/>
      <c r="D723" s="20"/>
      <c r="F723" s="31"/>
      <c r="G723" s="32"/>
    </row>
    <row r="724" spans="2:7" x14ac:dyDescent="0.3">
      <c r="B724" s="19"/>
      <c r="C724" s="20"/>
      <c r="D724" s="20"/>
      <c r="F724" s="31"/>
      <c r="G724" s="32"/>
    </row>
    <row r="725" spans="2:7" x14ac:dyDescent="0.3">
      <c r="B725" s="19"/>
      <c r="C725" s="20"/>
      <c r="D725" s="20"/>
      <c r="F725" s="31"/>
      <c r="G725" s="32"/>
    </row>
    <row r="726" spans="2:7" x14ac:dyDescent="0.3">
      <c r="B726" s="19"/>
      <c r="C726" s="20"/>
      <c r="D726" s="20"/>
      <c r="F726" s="31"/>
      <c r="G726" s="32"/>
    </row>
    <row r="727" spans="2:7" x14ac:dyDescent="0.3">
      <c r="B727" s="19"/>
      <c r="C727" s="20"/>
      <c r="D727" s="20"/>
      <c r="F727" s="31"/>
      <c r="G727" s="32"/>
    </row>
    <row r="728" spans="2:7" x14ac:dyDescent="0.3">
      <c r="B728" s="19"/>
      <c r="C728" s="20"/>
      <c r="D728" s="20"/>
      <c r="F728" s="31"/>
      <c r="G728" s="32"/>
    </row>
    <row r="729" spans="2:7" x14ac:dyDescent="0.3">
      <c r="B729" s="19"/>
      <c r="C729" s="20"/>
      <c r="D729" s="20"/>
      <c r="F729" s="31"/>
      <c r="G729" s="32"/>
    </row>
    <row r="730" spans="2:7" x14ac:dyDescent="0.3">
      <c r="B730" s="19"/>
      <c r="C730" s="20"/>
      <c r="D730" s="20"/>
      <c r="F730" s="31"/>
      <c r="G730" s="32"/>
    </row>
    <row r="731" spans="2:7" x14ac:dyDescent="0.3">
      <c r="B731" s="19"/>
      <c r="C731" s="20"/>
      <c r="D731" s="20"/>
      <c r="F731" s="31"/>
      <c r="G731" s="32"/>
    </row>
    <row r="732" spans="2:7" x14ac:dyDescent="0.3">
      <c r="B732" s="19"/>
      <c r="C732" s="20"/>
      <c r="D732" s="20"/>
      <c r="F732" s="31"/>
      <c r="G732" s="32"/>
    </row>
    <row r="733" spans="2:7" x14ac:dyDescent="0.3">
      <c r="B733" s="19"/>
      <c r="C733" s="20"/>
      <c r="D733" s="20"/>
      <c r="F733" s="31"/>
      <c r="G733" s="32"/>
    </row>
    <row r="734" spans="2:7" x14ac:dyDescent="0.3">
      <c r="B734" s="19"/>
      <c r="C734" s="20"/>
      <c r="D734" s="20"/>
      <c r="F734" s="31"/>
      <c r="G734" s="32"/>
    </row>
    <row r="735" spans="2:7" x14ac:dyDescent="0.3">
      <c r="B735" s="19"/>
      <c r="C735" s="20"/>
      <c r="D735" s="20"/>
      <c r="F735" s="31"/>
      <c r="G735" s="32"/>
    </row>
    <row r="736" spans="2:7" x14ac:dyDescent="0.3">
      <c r="B736" s="19"/>
      <c r="C736" s="20"/>
      <c r="D736" s="20"/>
      <c r="F736" s="31"/>
      <c r="G736" s="32"/>
    </row>
    <row r="737" spans="2:7" x14ac:dyDescent="0.3">
      <c r="B737" s="19"/>
      <c r="C737" s="20"/>
      <c r="D737" s="20"/>
      <c r="F737" s="31"/>
      <c r="G737" s="32"/>
    </row>
    <row r="738" spans="2:7" x14ac:dyDescent="0.3">
      <c r="B738" s="19"/>
      <c r="C738" s="20"/>
      <c r="D738" s="20"/>
      <c r="F738" s="31"/>
      <c r="G738" s="32"/>
    </row>
    <row r="739" spans="2:7" x14ac:dyDescent="0.3">
      <c r="B739" s="19"/>
      <c r="C739" s="20"/>
      <c r="D739" s="20"/>
      <c r="F739" s="31"/>
      <c r="G739" s="32"/>
    </row>
    <row r="740" spans="2:7" x14ac:dyDescent="0.3">
      <c r="B740" s="19"/>
      <c r="C740" s="20"/>
      <c r="D740" s="20"/>
      <c r="F740" s="31"/>
      <c r="G740" s="32"/>
    </row>
    <row r="741" spans="2:7" x14ac:dyDescent="0.3">
      <c r="B741" s="19"/>
      <c r="C741" s="20"/>
      <c r="D741" s="20"/>
      <c r="F741" s="31"/>
      <c r="G741" s="32"/>
    </row>
    <row r="742" spans="2:7" x14ac:dyDescent="0.3">
      <c r="B742" s="19"/>
      <c r="C742" s="20"/>
      <c r="D742" s="20"/>
      <c r="F742" s="31"/>
      <c r="G742" s="32"/>
    </row>
    <row r="743" spans="2:7" x14ac:dyDescent="0.3">
      <c r="B743" s="19"/>
      <c r="C743" s="20"/>
      <c r="D743" s="20"/>
      <c r="F743" s="31"/>
      <c r="G743" s="32"/>
    </row>
    <row r="744" spans="2:7" x14ac:dyDescent="0.3">
      <c r="B744" s="19"/>
      <c r="C744" s="20"/>
      <c r="D744" s="20"/>
      <c r="F744" s="31"/>
      <c r="G744" s="32"/>
    </row>
    <row r="745" spans="2:7" x14ac:dyDescent="0.3">
      <c r="B745" s="19"/>
      <c r="C745" s="20"/>
      <c r="D745" s="20"/>
      <c r="F745" s="31"/>
      <c r="G745" s="32"/>
    </row>
    <row r="746" spans="2:7" x14ac:dyDescent="0.3">
      <c r="B746" s="19"/>
      <c r="C746" s="20"/>
      <c r="D746" s="20"/>
      <c r="F746" s="31"/>
      <c r="G746" s="32"/>
    </row>
    <row r="747" spans="2:7" x14ac:dyDescent="0.3">
      <c r="B747" s="19"/>
      <c r="C747" s="20"/>
      <c r="D747" s="20"/>
      <c r="F747" s="31"/>
      <c r="G747" s="32"/>
    </row>
    <row r="748" spans="2:7" x14ac:dyDescent="0.3">
      <c r="B748" s="19"/>
      <c r="C748" s="20"/>
      <c r="D748" s="20"/>
      <c r="F748" s="31"/>
      <c r="G748" s="32"/>
    </row>
    <row r="749" spans="2:7" x14ac:dyDescent="0.3">
      <c r="B749" s="19"/>
      <c r="C749" s="20"/>
      <c r="D749" s="20"/>
      <c r="F749" s="31"/>
      <c r="G749" s="32"/>
    </row>
    <row r="750" spans="2:7" x14ac:dyDescent="0.3">
      <c r="B750" s="19"/>
      <c r="C750" s="20"/>
      <c r="D750" s="20"/>
      <c r="F750" s="31"/>
      <c r="G750" s="32"/>
    </row>
    <row r="751" spans="2:7" x14ac:dyDescent="0.3">
      <c r="B751" s="19"/>
      <c r="C751" s="20"/>
      <c r="D751" s="20"/>
      <c r="F751" s="31"/>
      <c r="G751" s="32"/>
    </row>
    <row r="752" spans="2:7" x14ac:dyDescent="0.3">
      <c r="B752" s="19"/>
      <c r="C752" s="20"/>
      <c r="D752" s="20"/>
      <c r="F752" s="31"/>
      <c r="G752" s="32"/>
    </row>
    <row r="753" spans="2:7" x14ac:dyDescent="0.3">
      <c r="B753" s="19"/>
      <c r="C753" s="20"/>
      <c r="D753" s="20"/>
      <c r="F753" s="31"/>
      <c r="G753" s="32"/>
    </row>
    <row r="754" spans="2:7" x14ac:dyDescent="0.3">
      <c r="B754" s="19"/>
      <c r="C754" s="20"/>
      <c r="D754" s="20"/>
      <c r="F754" s="31"/>
      <c r="G754" s="32"/>
    </row>
    <row r="755" spans="2:7" x14ac:dyDescent="0.3">
      <c r="B755" s="19"/>
      <c r="C755" s="20"/>
      <c r="D755" s="20"/>
      <c r="F755" s="31"/>
      <c r="G755" s="32"/>
    </row>
    <row r="756" spans="2:7" x14ac:dyDescent="0.3">
      <c r="B756" s="19"/>
      <c r="C756" s="20"/>
      <c r="D756" s="20"/>
      <c r="F756" s="31"/>
      <c r="G756" s="32"/>
    </row>
    <row r="757" spans="2:7" x14ac:dyDescent="0.3">
      <c r="B757" s="19"/>
      <c r="C757" s="20"/>
      <c r="D757" s="20"/>
      <c r="F757" s="31"/>
      <c r="G757" s="32"/>
    </row>
    <row r="758" spans="2:7" x14ac:dyDescent="0.3">
      <c r="B758" s="19"/>
      <c r="C758" s="20"/>
      <c r="D758" s="20"/>
      <c r="F758" s="31"/>
      <c r="G758" s="32"/>
    </row>
    <row r="759" spans="2:7" x14ac:dyDescent="0.3">
      <c r="B759" s="19"/>
      <c r="C759" s="20"/>
      <c r="D759" s="20"/>
      <c r="F759" s="31"/>
      <c r="G759" s="32"/>
    </row>
    <row r="760" spans="2:7" x14ac:dyDescent="0.3">
      <c r="B760" s="19"/>
      <c r="C760" s="20"/>
      <c r="D760" s="20"/>
      <c r="F760" s="31"/>
      <c r="G760" s="32"/>
    </row>
    <row r="761" spans="2:7" x14ac:dyDescent="0.3">
      <c r="B761" s="19"/>
      <c r="C761" s="20"/>
      <c r="D761" s="20"/>
      <c r="F761" s="31"/>
      <c r="G761" s="32"/>
    </row>
    <row r="762" spans="2:7" x14ac:dyDescent="0.3">
      <c r="B762" s="19"/>
      <c r="C762" s="20"/>
      <c r="D762" s="20"/>
      <c r="F762" s="31"/>
      <c r="G762" s="32"/>
    </row>
    <row r="763" spans="2:7" x14ac:dyDescent="0.3">
      <c r="B763" s="19"/>
      <c r="C763" s="20"/>
      <c r="D763" s="20"/>
      <c r="F763" s="31"/>
      <c r="G763" s="32"/>
    </row>
    <row r="764" spans="2:7" x14ac:dyDescent="0.3">
      <c r="B764" s="19"/>
      <c r="C764" s="20"/>
      <c r="D764" s="20"/>
      <c r="F764" s="31"/>
      <c r="G764" s="32"/>
    </row>
    <row r="765" spans="2:7" x14ac:dyDescent="0.3">
      <c r="B765" s="19"/>
      <c r="C765" s="20"/>
      <c r="D765" s="20"/>
      <c r="F765" s="31"/>
      <c r="G765" s="32"/>
    </row>
    <row r="766" spans="2:7" x14ac:dyDescent="0.3">
      <c r="B766" s="19"/>
      <c r="C766" s="20"/>
      <c r="D766" s="20"/>
      <c r="F766" s="31"/>
      <c r="G766" s="32"/>
    </row>
    <row r="767" spans="2:7" x14ac:dyDescent="0.3">
      <c r="B767" s="19"/>
      <c r="C767" s="20"/>
      <c r="D767" s="20"/>
      <c r="F767" s="31"/>
      <c r="G767" s="32"/>
    </row>
    <row r="768" spans="2:7" x14ac:dyDescent="0.3">
      <c r="B768" s="19"/>
      <c r="C768" s="20"/>
      <c r="D768" s="20"/>
      <c r="F768" s="31"/>
      <c r="G768" s="32"/>
    </row>
    <row r="769" spans="2:7" x14ac:dyDescent="0.3">
      <c r="B769" s="19"/>
      <c r="C769" s="20"/>
      <c r="D769" s="20"/>
      <c r="F769" s="31"/>
      <c r="G769" s="32"/>
    </row>
    <row r="770" spans="2:7" x14ac:dyDescent="0.3">
      <c r="B770" s="19"/>
      <c r="C770" s="20"/>
      <c r="D770" s="20"/>
      <c r="F770" s="31"/>
      <c r="G770" s="32"/>
    </row>
    <row r="771" spans="2:7" x14ac:dyDescent="0.3">
      <c r="B771" s="19"/>
      <c r="C771" s="20"/>
      <c r="D771" s="20"/>
      <c r="F771" s="31"/>
      <c r="G771" s="32"/>
    </row>
    <row r="772" spans="2:7" x14ac:dyDescent="0.3">
      <c r="B772" s="19"/>
      <c r="C772" s="20"/>
      <c r="D772" s="20"/>
      <c r="F772" s="31"/>
      <c r="G772" s="32"/>
    </row>
    <row r="773" spans="2:7" x14ac:dyDescent="0.3">
      <c r="B773" s="19"/>
      <c r="C773" s="20"/>
      <c r="D773" s="20"/>
      <c r="F773" s="31"/>
      <c r="G773" s="32"/>
    </row>
    <row r="774" spans="2:7" x14ac:dyDescent="0.3">
      <c r="B774" s="19"/>
      <c r="C774" s="20"/>
      <c r="D774" s="20"/>
      <c r="F774" s="31"/>
      <c r="G774" s="32"/>
    </row>
    <row r="775" spans="2:7" x14ac:dyDescent="0.3">
      <c r="B775" s="19"/>
      <c r="C775" s="20"/>
      <c r="D775" s="20"/>
      <c r="F775" s="31"/>
      <c r="G775" s="32"/>
    </row>
    <row r="776" spans="2:7" x14ac:dyDescent="0.3">
      <c r="B776" s="19"/>
      <c r="C776" s="20"/>
      <c r="D776" s="20"/>
      <c r="F776" s="31"/>
      <c r="G776" s="32"/>
    </row>
    <row r="777" spans="2:7" x14ac:dyDescent="0.3">
      <c r="B777" s="19"/>
      <c r="C777" s="20"/>
      <c r="D777" s="20"/>
      <c r="F777" s="31"/>
      <c r="G777" s="32"/>
    </row>
    <row r="778" spans="2:7" x14ac:dyDescent="0.3">
      <c r="B778" s="19"/>
      <c r="C778" s="20"/>
      <c r="D778" s="20"/>
      <c r="F778" s="31"/>
      <c r="G778" s="32"/>
    </row>
    <row r="779" spans="2:7" x14ac:dyDescent="0.3">
      <c r="B779" s="19"/>
      <c r="C779" s="20"/>
      <c r="D779" s="20"/>
      <c r="F779" s="31"/>
      <c r="G779" s="32"/>
    </row>
    <row r="780" spans="2:7" x14ac:dyDescent="0.3">
      <c r="B780" s="19"/>
      <c r="C780" s="20"/>
      <c r="D780" s="20"/>
      <c r="F780" s="31"/>
      <c r="G780" s="32"/>
    </row>
    <row r="781" spans="2:7" x14ac:dyDescent="0.3">
      <c r="B781" s="19"/>
      <c r="C781" s="20"/>
      <c r="D781" s="20"/>
      <c r="F781" s="31"/>
      <c r="G781" s="32"/>
    </row>
    <row r="782" spans="2:7" x14ac:dyDescent="0.3">
      <c r="B782" s="19"/>
      <c r="C782" s="20"/>
      <c r="D782" s="20"/>
      <c r="F782" s="31"/>
      <c r="G782" s="32"/>
    </row>
    <row r="783" spans="2:7" x14ac:dyDescent="0.3">
      <c r="B783" s="19"/>
      <c r="C783" s="20"/>
      <c r="D783" s="20"/>
      <c r="F783" s="31"/>
      <c r="G783" s="32"/>
    </row>
    <row r="784" spans="2:7" x14ac:dyDescent="0.3">
      <c r="B784" s="19"/>
      <c r="C784" s="20"/>
      <c r="D784" s="20"/>
      <c r="F784" s="31"/>
      <c r="G784" s="32"/>
    </row>
    <row r="785" spans="2:7" x14ac:dyDescent="0.3">
      <c r="B785" s="19"/>
      <c r="C785" s="20"/>
      <c r="D785" s="20"/>
      <c r="F785" s="31"/>
      <c r="G785" s="32"/>
    </row>
    <row r="786" spans="2:7" x14ac:dyDescent="0.3">
      <c r="B786" s="19"/>
      <c r="C786" s="20"/>
      <c r="D786" s="20"/>
      <c r="F786" s="31"/>
      <c r="G786" s="32"/>
    </row>
    <row r="787" spans="2:7" x14ac:dyDescent="0.3">
      <c r="B787" s="19"/>
      <c r="C787" s="20"/>
      <c r="D787" s="20"/>
      <c r="F787" s="31"/>
      <c r="G787" s="32"/>
    </row>
    <row r="788" spans="2:7" x14ac:dyDescent="0.3">
      <c r="B788" s="19"/>
      <c r="C788" s="20"/>
      <c r="D788" s="20"/>
      <c r="F788" s="31"/>
      <c r="G788" s="32"/>
    </row>
    <row r="789" spans="2:7" x14ac:dyDescent="0.3">
      <c r="B789" s="19"/>
      <c r="C789" s="20"/>
      <c r="D789" s="20"/>
      <c r="F789" s="31"/>
      <c r="G789" s="32"/>
    </row>
    <row r="790" spans="2:7" x14ac:dyDescent="0.3">
      <c r="B790" s="19"/>
      <c r="C790" s="20"/>
      <c r="D790" s="20"/>
      <c r="F790" s="31"/>
      <c r="G790" s="32"/>
    </row>
    <row r="791" spans="2:7" x14ac:dyDescent="0.3">
      <c r="B791" s="19"/>
      <c r="C791" s="20"/>
      <c r="D791" s="20"/>
      <c r="F791" s="31"/>
      <c r="G791" s="32"/>
    </row>
    <row r="792" spans="2:7" x14ac:dyDescent="0.3">
      <c r="B792" s="19"/>
      <c r="C792" s="20"/>
      <c r="D792" s="20"/>
      <c r="F792" s="31"/>
      <c r="G792" s="32"/>
    </row>
  </sheetData>
  <sheetProtection sheet="1" objects="1" scenarios="1"/>
  <mergeCells count="7">
    <mergeCell ref="B1:G1"/>
    <mergeCell ref="T3:T4"/>
    <mergeCell ref="K2:R2"/>
    <mergeCell ref="AG3:AG4"/>
    <mergeCell ref="B5:E5"/>
    <mergeCell ref="F3:G3"/>
    <mergeCell ref="F4:G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6D2D3-8AF7-46FE-8A83-50F0FE89C7DF}">
  <sheetPr codeName="Hoja2"/>
  <dimension ref="B1:AB1175"/>
  <sheetViews>
    <sheetView showGridLines="0" zoomScaleNormal="100" workbookViewId="0"/>
  </sheetViews>
  <sheetFormatPr baseColWidth="10" defaultColWidth="8.88671875" defaultRowHeight="14.4" x14ac:dyDescent="0.3"/>
  <cols>
    <col min="1" max="1" width="2" customWidth="1"/>
    <col min="2" max="2" width="21.44140625" customWidth="1"/>
    <col min="3" max="3" width="10.88671875" style="8" customWidth="1"/>
    <col min="4" max="4" width="9.109375" style="8" customWidth="1"/>
    <col min="5" max="5" width="7.109375" bestFit="1" customWidth="1"/>
    <col min="6" max="6" width="9.77734375" bestFit="1" customWidth="1"/>
    <col min="7" max="7" width="12" customWidth="1"/>
    <col min="8" max="8" width="9.5546875" bestFit="1" customWidth="1"/>
    <col min="9" max="9" width="9.21875" customWidth="1"/>
    <col min="10" max="10" width="6.77734375" customWidth="1"/>
    <col min="11" max="11" width="8.77734375" bestFit="1" customWidth="1"/>
    <col min="12" max="12" width="9.5546875" bestFit="1" customWidth="1"/>
    <col min="13" max="13" width="14.21875" customWidth="1"/>
    <col min="14" max="14" width="2.109375" customWidth="1"/>
    <col min="15" max="15" width="15.5546875" bestFit="1" customWidth="1"/>
    <col min="16" max="16" width="12" bestFit="1" customWidth="1"/>
    <col min="18" max="18" width="3.88671875" customWidth="1"/>
    <col min="19" max="19" width="13" customWidth="1"/>
    <col min="20" max="23" width="22.21875" customWidth="1"/>
    <col min="24" max="24" width="10.109375" customWidth="1"/>
  </cols>
  <sheetData>
    <row r="1" spans="2:21" ht="15" thickBot="1" x14ac:dyDescent="0.35">
      <c r="B1" s="56" t="s">
        <v>82</v>
      </c>
      <c r="C1" s="33"/>
      <c r="D1" s="33"/>
      <c r="E1" s="2"/>
      <c r="F1" s="2"/>
      <c r="G1" s="2"/>
      <c r="H1" s="2"/>
      <c r="I1" s="6"/>
      <c r="K1" t="s">
        <v>84</v>
      </c>
    </row>
    <row r="2" spans="2:21" ht="15" thickTop="1" x14ac:dyDescent="0.3">
      <c r="B2" s="212" t="s">
        <v>44</v>
      </c>
      <c r="C2" s="212"/>
      <c r="D2" s="90"/>
      <c r="E2" s="90"/>
      <c r="F2" s="90"/>
      <c r="G2" s="8" t="str">
        <f>Estadísticas!E3</f>
        <v>T</v>
      </c>
    </row>
    <row r="3" spans="2:21" x14ac:dyDescent="0.3">
      <c r="B3" s="81" t="s">
        <v>9</v>
      </c>
      <c r="C3" s="81"/>
      <c r="D3" s="90"/>
      <c r="E3" s="90"/>
      <c r="F3" s="90"/>
      <c r="G3" s="8" t="str">
        <f>Estadísticas!E4</f>
        <v>K</v>
      </c>
    </row>
    <row r="4" spans="2:21" x14ac:dyDescent="0.3">
      <c r="B4" s="218" t="s">
        <v>86</v>
      </c>
      <c r="C4" s="218"/>
      <c r="D4" s="218"/>
      <c r="E4" s="218"/>
      <c r="F4" s="218"/>
      <c r="G4" s="193">
        <v>2.9000000000000001E-2</v>
      </c>
      <c r="H4" t="str">
        <f>$G$3</f>
        <v>K</v>
      </c>
    </row>
    <row r="5" spans="2:21" x14ac:dyDescent="0.3">
      <c r="B5" s="218" t="s">
        <v>87</v>
      </c>
      <c r="C5" s="218"/>
      <c r="D5" s="218"/>
      <c r="E5" s="218"/>
      <c r="F5" s="218"/>
      <c r="G5" s="193">
        <f>G4</f>
        <v>2.9000000000000001E-2</v>
      </c>
      <c r="H5" t="str">
        <f>$G$3</f>
        <v>K</v>
      </c>
    </row>
    <row r="6" spans="2:21" x14ac:dyDescent="0.3">
      <c r="B6" s="218" t="s">
        <v>10</v>
      </c>
      <c r="C6" s="218"/>
      <c r="D6" s="218"/>
      <c r="E6" s="218"/>
      <c r="F6" s="218"/>
      <c r="G6" s="194">
        <v>0.01</v>
      </c>
      <c r="H6" t="str">
        <f>$G$3</f>
        <v>K</v>
      </c>
    </row>
    <row r="7" spans="2:21" ht="15" thickBot="1" x14ac:dyDescent="0.35">
      <c r="B7" s="213" t="s">
        <v>56</v>
      </c>
      <c r="C7" s="213"/>
      <c r="D7" s="213"/>
      <c r="E7" s="213"/>
      <c r="F7" s="213"/>
      <c r="G7" s="195">
        <v>1</v>
      </c>
      <c r="H7" s="2" t="str">
        <f>$G$3</f>
        <v>K</v>
      </c>
      <c r="I7" s="6"/>
      <c r="N7" s="6"/>
    </row>
    <row r="8" spans="2:21" ht="15" thickTop="1" x14ac:dyDescent="0.3">
      <c r="B8" s="183"/>
      <c r="C8" s="183"/>
      <c r="D8" s="183"/>
      <c r="E8" s="183"/>
      <c r="F8" s="183"/>
      <c r="G8" s="183"/>
      <c r="H8" s="6"/>
      <c r="I8" s="6"/>
      <c r="N8" s="6"/>
    </row>
    <row r="9" spans="2:21" x14ac:dyDescent="0.3">
      <c r="B9" s="183"/>
      <c r="C9" s="183"/>
      <c r="D9" s="183"/>
      <c r="E9" s="183"/>
      <c r="F9" s="183"/>
      <c r="G9" s="183"/>
      <c r="H9" s="6"/>
      <c r="I9" s="6"/>
      <c r="N9" s="6"/>
    </row>
    <row r="10" spans="2:21" ht="16.2" thickBot="1" x14ac:dyDescent="0.35">
      <c r="B10" s="17" t="s">
        <v>57</v>
      </c>
      <c r="C10" s="5"/>
      <c r="D10" s="5"/>
      <c r="E10" s="2"/>
      <c r="F10" s="2"/>
      <c r="G10" s="2"/>
      <c r="H10" s="2"/>
      <c r="I10" s="2"/>
      <c r="J10" s="2"/>
      <c r="K10" s="2"/>
      <c r="L10" s="2"/>
      <c r="M10" s="2"/>
      <c r="N10" s="6"/>
      <c r="O10" s="219"/>
      <c r="P10" s="219"/>
    </row>
    <row r="11" spans="2:21" ht="15" thickTop="1" x14ac:dyDescent="0.3">
      <c r="B11" s="15" t="s">
        <v>5</v>
      </c>
      <c r="C11" s="192" t="str">
        <f>Estadísticas!E2</f>
        <v>PTU Estándard - F2910028</v>
      </c>
      <c r="D11" s="14"/>
      <c r="E11" s="40"/>
      <c r="F11" s="40"/>
      <c r="G11" s="40"/>
      <c r="H11" s="40"/>
      <c r="I11" s="13"/>
      <c r="J11" s="13"/>
      <c r="K11" s="13"/>
      <c r="L11" s="13"/>
      <c r="M11" s="223" t="s">
        <v>21</v>
      </c>
    </row>
    <row r="12" spans="2:21" s="1" customFormat="1" x14ac:dyDescent="0.3">
      <c r="B12" s="185" t="s">
        <v>2</v>
      </c>
      <c r="C12" s="214" t="s">
        <v>6</v>
      </c>
      <c r="D12" s="215"/>
      <c r="E12" s="215"/>
      <c r="F12" s="215"/>
      <c r="G12" s="222"/>
      <c r="H12" s="216" t="s">
        <v>1</v>
      </c>
      <c r="I12" s="217"/>
      <c r="J12" s="217"/>
      <c r="K12" s="217"/>
      <c r="L12" s="217"/>
      <c r="M12" s="224"/>
      <c r="S12" s="4"/>
      <c r="T12" s="4"/>
      <c r="U12" s="4"/>
    </row>
    <row r="13" spans="2:21" ht="16.2" thickBot="1" x14ac:dyDescent="0.4">
      <c r="B13" s="16" t="str">
        <f>Datos!E6</f>
        <v>Muesta</v>
      </c>
      <c r="C13" s="47" t="str">
        <f>CONCATENATE($G$2,"p / (",$G$3,")")</f>
        <v>Tp / (K)</v>
      </c>
      <c r="D13" s="21" t="str">
        <f>CONCATENATE("upA / (",$G$3,")")</f>
        <v>upA / (K)</v>
      </c>
      <c r="E13" s="21" t="str">
        <f>CONCATENATE("upB1 / (",$G$3,")")</f>
        <v>upB1 / (K)</v>
      </c>
      <c r="F13" s="21" t="str">
        <f>CONCATENATE("upB2 / (",$G$3,")")</f>
        <v>upB2 / (K)</v>
      </c>
      <c r="G13" s="48" t="str">
        <f>CONCATENATE("upc / (",$G$3,")")</f>
        <v>upc / (K)</v>
      </c>
      <c r="H13" s="91" t="str">
        <f>CONCATENATE($G$2,"o / (",$G$3,")")</f>
        <v>To / (K)</v>
      </c>
      <c r="I13" s="41" t="str">
        <f>CONCATENATE("uoA / (",$G$3,")")</f>
        <v>uoA / (K)</v>
      </c>
      <c r="J13" s="41" t="str">
        <f>CONCATENATE("uoB1 / (",$G$3,")")</f>
        <v>uoB1 / (K)</v>
      </c>
      <c r="K13" s="41" t="str">
        <f>CONCATENATE("uoB2 / (",$G$3,")")</f>
        <v>uoB2 / (K)</v>
      </c>
      <c r="L13" s="92" t="str">
        <f>CONCATENATE("uoc / (",$G$3,")")</f>
        <v>uoc / (K)</v>
      </c>
      <c r="M13" s="64" t="s">
        <v>58</v>
      </c>
      <c r="S13" s="6"/>
      <c r="T13" s="6"/>
      <c r="U13" s="6"/>
    </row>
    <row r="14" spans="2:21" x14ac:dyDescent="0.3">
      <c r="B14" s="190" t="str">
        <f>Estadísticas!K$1</f>
        <v>a</v>
      </c>
      <c r="C14" s="186">
        <f ca="1">Estadísticas!K$5</f>
        <v>273.13241935483848</v>
      </c>
      <c r="D14" s="49">
        <f>_xlfn.STDEV.S(Estadísticas!$F$7:$F$68)/SQRT(COUNT(Estadísticas!$F$7:$F$68))</f>
        <v>5.4832487904070892E-4</v>
      </c>
      <c r="E14" s="51">
        <f>$G$4</f>
        <v>2.9000000000000001E-2</v>
      </c>
      <c r="F14" s="50">
        <f>$G$6/SQRT(12)</f>
        <v>2.886751345948129E-3</v>
      </c>
      <c r="G14" s="54">
        <f>SQRT(SUMSQ(D14:F14))</f>
        <v>2.9148481838790652E-2</v>
      </c>
      <c r="H14" s="196">
        <f ca="1">Estadísticas!X$5</f>
        <v>273.28048387096788</v>
      </c>
      <c r="I14" s="45">
        <f>_xlfn.STDEV.S(Estadísticas!$G$7:$G$68)/SQRT(COUNT(Estadísticas!$G$7:$G$68))</f>
        <v>5.3573611638590827E-4</v>
      </c>
      <c r="J14" s="52">
        <f>$G$5</f>
        <v>2.9000000000000001E-2</v>
      </c>
      <c r="K14" s="52">
        <f>$G$7/SQRT(12)</f>
        <v>0.28867513459481292</v>
      </c>
      <c r="L14" s="52">
        <f>SQRT(SUMSQ(I14:K14))</f>
        <v>0.29012862724405492</v>
      </c>
      <c r="M14" s="65">
        <f>L14/G14</f>
        <v>9.9534730092856236</v>
      </c>
      <c r="S14" s="6"/>
      <c r="T14" s="6"/>
      <c r="U14" s="6"/>
    </row>
    <row r="15" spans="2:21" x14ac:dyDescent="0.3">
      <c r="B15" s="190" t="str">
        <f>Estadísticas!L$1</f>
        <v>b</v>
      </c>
      <c r="C15" s="186">
        <f ca="1">Estadísticas!L$5</f>
        <v>298.00238095238097</v>
      </c>
      <c r="D15" s="50">
        <f>_xlfn.STDEV.S(Estadísticas!$F$69:$F$89)/SQRT(COUNT(Estadísticas!$F$69:$F$89))</f>
        <v>1.6768397011128538E-3</v>
      </c>
      <c r="E15" s="51">
        <f t="shared" ref="E15:E22" si="0">$G$4</f>
        <v>2.9000000000000001E-2</v>
      </c>
      <c r="F15" s="50">
        <f t="shared" ref="F15:F22" si="1">$G$6/SQRT(12)</f>
        <v>2.886751345948129E-3</v>
      </c>
      <c r="G15" s="54">
        <f t="shared" ref="G15:G22" si="2">SQRT(SUMSQ(D15:F15))</f>
        <v>2.9191524878234121E-2</v>
      </c>
      <c r="H15" s="196">
        <f ca="1">Estadísticas!Y$5</f>
        <v>298.1538095238094</v>
      </c>
      <c r="I15" s="46">
        <f>_xlfn.STDEV.S(Estadísticas!$F$69:$F$89)/SQRT(COUNT(Estadísticas!$F$69:$F$89))</f>
        <v>1.6768397011128538E-3</v>
      </c>
      <c r="J15" s="52">
        <f t="shared" ref="J15:J22" si="3">$G$5</f>
        <v>2.9000000000000001E-2</v>
      </c>
      <c r="K15" s="52">
        <f t="shared" ref="K15:K22" si="4">$G$7/SQRT(12)</f>
        <v>0.28867513459481292</v>
      </c>
      <c r="L15" s="52">
        <f t="shared" ref="L15:L22" si="5">SQRT(SUMSQ(I15:K15))</f>
        <v>0.29013297834737189</v>
      </c>
      <c r="M15" s="65">
        <f t="shared" ref="M15:M22" si="6">L15/G15</f>
        <v>9.9389456206072264</v>
      </c>
      <c r="S15" s="6"/>
      <c r="T15" s="6"/>
      <c r="U15" s="6"/>
    </row>
    <row r="16" spans="2:21" x14ac:dyDescent="0.3">
      <c r="B16" s="190" t="str">
        <f>Estadísticas!M$1</f>
        <v>c</v>
      </c>
      <c r="C16" s="186">
        <f ca="1">Estadísticas!M$5</f>
        <v>297.93567567567572</v>
      </c>
      <c r="D16" s="49">
        <f>_xlfn.STDEV.S(Estadísticas!$F$90:$F$126)/SQRT(COUNT(Estadísticas!$F$90:$F$126))</f>
        <v>8.2568931441040006E-4</v>
      </c>
      <c r="E16" s="51">
        <f t="shared" si="0"/>
        <v>2.9000000000000001E-2</v>
      </c>
      <c r="F16" s="50">
        <f t="shared" si="1"/>
        <v>2.886751345948129E-3</v>
      </c>
      <c r="G16" s="54">
        <f t="shared" si="2"/>
        <v>2.9155018370381196E-2</v>
      </c>
      <c r="H16" s="196">
        <f ca="1">Estadísticas!Z$5</f>
        <v>298.08918918918926</v>
      </c>
      <c r="I16" s="45">
        <f>_xlfn.STDEV.S(Estadísticas!$F$90:$F$126)/SQRT(COUNT(Estadísticas!$F$90:$F$126))</f>
        <v>8.2568931441040006E-4</v>
      </c>
      <c r="J16" s="52">
        <f t="shared" si="3"/>
        <v>2.9000000000000001E-2</v>
      </c>
      <c r="K16" s="52">
        <f t="shared" si="4"/>
        <v>0.28867513459481292</v>
      </c>
      <c r="L16" s="52">
        <f t="shared" si="5"/>
        <v>0.29012930754437288</v>
      </c>
      <c r="M16" s="65">
        <f t="shared" si="6"/>
        <v>9.9512647825705862</v>
      </c>
      <c r="S16" s="6"/>
      <c r="T16" s="6"/>
      <c r="U16" s="6"/>
    </row>
    <row r="17" spans="2:26" x14ac:dyDescent="0.3">
      <c r="B17" s="190" t="str">
        <f>Estadísticas!N$1</f>
        <v>d</v>
      </c>
      <c r="C17" s="186">
        <f ca="1">Estadísticas!N$5</f>
        <v>307.8404032258062</v>
      </c>
      <c r="D17" s="49">
        <f>_xlfn.STDEV.S(Estadísticas!$F$127:$F$250)/SQRT(COUNT(Estadísticas!$F$127:$F$250))</f>
        <v>3.6927629530746385E-4</v>
      </c>
      <c r="E17" s="51">
        <f t="shared" si="0"/>
        <v>2.9000000000000001E-2</v>
      </c>
      <c r="F17" s="50">
        <f t="shared" si="1"/>
        <v>2.886751345948129E-3</v>
      </c>
      <c r="G17" s="54">
        <f t="shared" si="2"/>
        <v>2.9145663456432234E-2</v>
      </c>
      <c r="H17" s="196">
        <f ca="1">Estadísticas!AA$5</f>
        <v>307.99564516129044</v>
      </c>
      <c r="I17" s="45">
        <f>_xlfn.STDEV.S(Estadísticas!$F$127:$F$250)/SQRT(COUNT(Estadísticas!$F$127:$F$250))</f>
        <v>3.6927629530746385E-4</v>
      </c>
      <c r="J17" s="52">
        <f t="shared" si="3"/>
        <v>2.9000000000000001E-2</v>
      </c>
      <c r="K17" s="52">
        <f t="shared" si="4"/>
        <v>0.28867513459481292</v>
      </c>
      <c r="L17" s="52">
        <f t="shared" si="5"/>
        <v>0.29012836762080957</v>
      </c>
      <c r="M17" s="65">
        <f t="shared" si="6"/>
        <v>9.9544266012163938</v>
      </c>
      <c r="S17" s="6"/>
      <c r="T17" s="6"/>
      <c r="U17" s="6"/>
    </row>
    <row r="18" spans="2:26" x14ac:dyDescent="0.3">
      <c r="B18" s="190" t="str">
        <f>Estadísticas!O$1</f>
        <v>e</v>
      </c>
      <c r="C18" s="186">
        <f ca="1">Estadísticas!O$5</f>
        <v>283.23303030303009</v>
      </c>
      <c r="D18" s="50">
        <f>_xlfn.STDEV.S(Estadísticas!$F$251:$F$283)/SQRT(COUNT(Estadísticas!$F$251:$F$283))</f>
        <v>1.1082377907814008E-3</v>
      </c>
      <c r="E18" s="51">
        <f t="shared" si="0"/>
        <v>2.9000000000000001E-2</v>
      </c>
      <c r="F18" s="50">
        <f t="shared" si="1"/>
        <v>2.886751345948129E-3</v>
      </c>
      <c r="G18" s="54">
        <f t="shared" si="2"/>
        <v>2.9164387947190826E-2</v>
      </c>
      <c r="H18" s="196">
        <f ca="1">Estadísticas!AB$5</f>
        <v>283.38272727272727</v>
      </c>
      <c r="I18" s="46">
        <f>_xlfn.STDEV.S(Estadísticas!$F$251:$F$283)/SQRT(COUNT(Estadísticas!$F$251:$F$283))</f>
        <v>1.1082377907814008E-3</v>
      </c>
      <c r="J18" s="52">
        <f t="shared" si="3"/>
        <v>2.9000000000000001E-2</v>
      </c>
      <c r="K18" s="52">
        <f t="shared" si="4"/>
        <v>0.28867513459481292</v>
      </c>
      <c r="L18" s="52">
        <f t="shared" si="5"/>
        <v>0.29013024924046488</v>
      </c>
      <c r="M18" s="65">
        <f t="shared" si="6"/>
        <v>9.948100051535997</v>
      </c>
      <c r="S18" s="6"/>
      <c r="T18" s="9"/>
      <c r="U18" s="6"/>
    </row>
    <row r="19" spans="2:26" x14ac:dyDescent="0.3">
      <c r="B19" s="190" t="str">
        <f>Estadísticas!P$1</f>
        <v>f</v>
      </c>
      <c r="C19" s="186">
        <f ca="1">Estadísticas!P$5</f>
        <v>288.28381249999995</v>
      </c>
      <c r="D19" s="50">
        <f>_xlfn.STDEV.S(Estadísticas!$F$284:$F$443)/SQRT(COUNT(Estadísticas!$F$284:$F$443))</f>
        <v>1.2997093137749557E-3</v>
      </c>
      <c r="E19" s="51">
        <f t="shared" si="0"/>
        <v>2.9000000000000001E-2</v>
      </c>
      <c r="F19" s="50">
        <f t="shared" si="1"/>
        <v>2.886751345948129E-3</v>
      </c>
      <c r="G19" s="54">
        <f t="shared" si="2"/>
        <v>2.9172291264719794E-2</v>
      </c>
      <c r="H19" s="196">
        <f ca="1">Estadísticas!AC$5</f>
        <v>288.44143750000001</v>
      </c>
      <c r="I19" s="46">
        <f>_xlfn.STDEV.S(Estadísticas!$F$284:$F$443)/SQRT(COUNT(Estadísticas!$F$284:$F$443))</f>
        <v>1.2997093137749557E-3</v>
      </c>
      <c r="J19" s="52">
        <f t="shared" si="3"/>
        <v>2.9000000000000001E-2</v>
      </c>
      <c r="K19" s="52">
        <f t="shared" si="4"/>
        <v>0.28867513459481292</v>
      </c>
      <c r="L19" s="52">
        <f t="shared" si="5"/>
        <v>0.29013104380199245</v>
      </c>
      <c r="M19" s="65">
        <f t="shared" si="6"/>
        <v>9.9454321626381592</v>
      </c>
      <c r="S19" s="6"/>
      <c r="T19" s="6"/>
      <c r="U19" s="6"/>
    </row>
    <row r="20" spans="2:26" x14ac:dyDescent="0.3">
      <c r="B20" s="190" t="str">
        <f>Estadísticas!Q$1</f>
        <v>g</v>
      </c>
      <c r="C20" s="186">
        <f ca="1">Estadísticas!Q$5</f>
        <v>298.30346153846165</v>
      </c>
      <c r="D20" s="50">
        <f>_xlfn.STDEV.S(Estadísticas!$F$444:$F$469)/SQRT(COUNT(Estadísticas!$F$444:$F$469))</f>
        <v>1.5632616486882637E-3</v>
      </c>
      <c r="E20" s="51">
        <f t="shared" si="0"/>
        <v>2.9000000000000001E-2</v>
      </c>
      <c r="F20" s="50">
        <f t="shared" si="1"/>
        <v>2.886751345948129E-3</v>
      </c>
      <c r="G20" s="54">
        <f t="shared" si="2"/>
        <v>2.9185220922850537E-2</v>
      </c>
      <c r="H20" s="196">
        <f ca="1">Estadísticas!AD$5</f>
        <v>298.46846153846155</v>
      </c>
      <c r="I20" s="46">
        <f>_xlfn.STDEV.S(Estadísticas!$F$444:$F$469)/SQRT(COUNT(Estadísticas!$F$444:$F$469))</f>
        <v>1.5632616486882637E-3</v>
      </c>
      <c r="J20" s="52">
        <f t="shared" si="3"/>
        <v>2.9000000000000001E-2</v>
      </c>
      <c r="K20" s="52">
        <f t="shared" si="4"/>
        <v>0.28867513459481292</v>
      </c>
      <c r="L20" s="52">
        <f t="shared" si="5"/>
        <v>0.29013234414714195</v>
      </c>
      <c r="M20" s="65">
        <f t="shared" si="6"/>
        <v>9.9410706848541679</v>
      </c>
    </row>
    <row r="21" spans="2:26" x14ac:dyDescent="0.3">
      <c r="B21" s="190" t="str">
        <f>Estadísticas!R$1</f>
        <v>h</v>
      </c>
      <c r="C21" s="186">
        <f ca="1">Estadísticas!R$5</f>
        <v>312.79348571428551</v>
      </c>
      <c r="D21" s="50">
        <f>_xlfn.STDEV.S(Estadísticas!$F$470:$F$644)/SQRT(COUNT(Estadísticas!$F$470:$F$644))</f>
        <v>1.6185877836321202E-3</v>
      </c>
      <c r="E21" s="51">
        <f t="shared" si="0"/>
        <v>2.9000000000000001E-2</v>
      </c>
      <c r="F21" s="50">
        <f t="shared" si="1"/>
        <v>2.886751345948129E-3</v>
      </c>
      <c r="G21" s="54">
        <f t="shared" si="2"/>
        <v>2.9188236667305828E-2</v>
      </c>
      <c r="H21" s="196">
        <f ca="1">Estadísticas!AE$5</f>
        <v>312.94965714285706</v>
      </c>
      <c r="I21" s="46">
        <f>_xlfn.STDEV.S(Estadísticas!$F$470:$F$644)/SQRT(COUNT(Estadísticas!$F$470:$F$644))</f>
        <v>1.6185877836321202E-3</v>
      </c>
      <c r="J21" s="52">
        <f t="shared" si="3"/>
        <v>2.9000000000000001E-2</v>
      </c>
      <c r="K21" s="52">
        <f t="shared" si="4"/>
        <v>0.28867513459481292</v>
      </c>
      <c r="L21" s="52">
        <f t="shared" si="5"/>
        <v>0.29013264752479456</v>
      </c>
      <c r="M21" s="65">
        <f t="shared" si="6"/>
        <v>9.9400539618680153</v>
      </c>
    </row>
    <row r="22" spans="2:26" ht="15" thickBot="1" x14ac:dyDescent="0.35">
      <c r="B22" s="191" t="str">
        <f>Estadísticas!S$1</f>
        <v>i</v>
      </c>
      <c r="C22" s="187">
        <f ca="1">Estadísticas!S$5</f>
        <v>273.15724999999986</v>
      </c>
      <c r="D22" s="43">
        <f>_xlfn.STDEV.S(Estadísticas!$F$645:$F$684)/SQRT(COUNT(Estadísticas!$F$645:$F$684))</f>
        <v>1.0119478551469927E-3</v>
      </c>
      <c r="E22" s="42">
        <f t="shared" si="0"/>
        <v>2.9000000000000001E-2</v>
      </c>
      <c r="F22" s="43">
        <f t="shared" si="1"/>
        <v>2.886751345948129E-3</v>
      </c>
      <c r="G22" s="55">
        <f t="shared" si="2"/>
        <v>2.9160887705878741E-2</v>
      </c>
      <c r="H22" s="197">
        <f ca="1">Estadísticas!AF$5</f>
        <v>273.3069999999999</v>
      </c>
      <c r="I22" s="44">
        <f>_xlfn.STDEV.S(Estadísticas!$F$645:$F$684)/SQRT(COUNT(Estadísticas!$F$645:$F$684))</f>
        <v>1.0119478551469927E-3</v>
      </c>
      <c r="J22" s="53">
        <f t="shared" si="3"/>
        <v>2.9000000000000001E-2</v>
      </c>
      <c r="K22" s="53">
        <f t="shared" si="4"/>
        <v>0.28867513459481292</v>
      </c>
      <c r="L22" s="53">
        <f t="shared" si="5"/>
        <v>0.2901298974111336</v>
      </c>
      <c r="M22" s="66">
        <f t="shared" si="6"/>
        <v>9.9492820773300519</v>
      </c>
    </row>
    <row r="23" spans="2:26" ht="16.2" thickTop="1" x14ac:dyDescent="0.35">
      <c r="B23" s="34" t="s">
        <v>12</v>
      </c>
      <c r="C23" s="62" t="s">
        <v>15</v>
      </c>
      <c r="D23" s="60" t="s">
        <v>13</v>
      </c>
      <c r="E23" s="57"/>
      <c r="F23" s="58"/>
      <c r="G23" s="59"/>
      <c r="H23" s="24"/>
      <c r="I23" s="63" t="s">
        <v>17</v>
      </c>
      <c r="J23" s="61" t="s">
        <v>18</v>
      </c>
      <c r="K23" s="22"/>
      <c r="L23" s="22"/>
      <c r="M23" s="22"/>
    </row>
    <row r="24" spans="2:26" ht="15.6" x14ac:dyDescent="0.35">
      <c r="B24" s="34"/>
      <c r="C24" s="63" t="s">
        <v>16</v>
      </c>
      <c r="D24" s="61" t="s">
        <v>14</v>
      </c>
      <c r="E24" s="24"/>
      <c r="F24" s="24"/>
      <c r="G24" s="24"/>
      <c r="H24" s="24"/>
      <c r="I24" s="63" t="s">
        <v>19</v>
      </c>
      <c r="J24" s="61" t="s">
        <v>20</v>
      </c>
      <c r="K24" s="22"/>
      <c r="L24" s="22"/>
      <c r="M24" s="22"/>
    </row>
    <row r="25" spans="2:26" x14ac:dyDescent="0.3">
      <c r="B25" s="34"/>
      <c r="C25" s="63" t="s">
        <v>63</v>
      </c>
      <c r="D25" s="61" t="s">
        <v>64</v>
      </c>
      <c r="E25" s="24"/>
      <c r="F25" s="24"/>
      <c r="G25" s="24"/>
      <c r="H25" s="24"/>
      <c r="I25" s="63" t="s">
        <v>65</v>
      </c>
      <c r="J25" s="61" t="s">
        <v>66</v>
      </c>
      <c r="K25" s="22"/>
      <c r="L25" s="22"/>
      <c r="M25" s="22"/>
      <c r="R25" s="6"/>
      <c r="S25" s="6"/>
      <c r="T25" s="6"/>
      <c r="U25" s="6"/>
      <c r="V25" s="6"/>
      <c r="W25" s="6"/>
      <c r="X25" s="6"/>
    </row>
    <row r="26" spans="2:26" x14ac:dyDescent="0.3">
      <c r="B26" s="34"/>
      <c r="C26" s="63"/>
      <c r="D26" s="61"/>
      <c r="E26" s="24"/>
      <c r="F26" s="24"/>
      <c r="G26" s="24"/>
      <c r="H26" s="24"/>
      <c r="I26" s="63"/>
      <c r="J26" s="61"/>
      <c r="K26" s="22"/>
      <c r="L26" s="22"/>
      <c r="M26" s="22"/>
      <c r="R26" s="6"/>
      <c r="S26" s="6"/>
      <c r="T26" s="6"/>
      <c r="U26" s="6"/>
      <c r="V26" s="6"/>
      <c r="W26" s="6"/>
      <c r="X26" s="6"/>
    </row>
    <row r="27" spans="2:26" x14ac:dyDescent="0.3">
      <c r="B27" s="34"/>
      <c r="E27" s="24"/>
      <c r="F27" s="24"/>
      <c r="G27" s="24"/>
      <c r="H27" s="24"/>
      <c r="I27" s="24"/>
      <c r="J27" s="22"/>
      <c r="K27" s="22"/>
      <c r="L27" s="22"/>
      <c r="M27" s="22"/>
      <c r="O27" s="6"/>
      <c r="P27" s="6"/>
      <c r="Q27" s="6"/>
      <c r="R27" s="6"/>
      <c r="S27" s="6"/>
      <c r="T27" s="6"/>
      <c r="U27" s="6"/>
      <c r="V27" s="6"/>
      <c r="W27" s="39"/>
      <c r="X27" s="6"/>
    </row>
    <row r="28" spans="2:26" ht="16.2" thickBot="1" x14ac:dyDescent="0.35">
      <c r="B28" s="17" t="s">
        <v>11</v>
      </c>
      <c r="C28" s="5"/>
      <c r="D28" s="5"/>
      <c r="E28" s="2"/>
      <c r="F28" s="2"/>
      <c r="G28" s="2"/>
      <c r="H28" s="2"/>
      <c r="I28" s="2"/>
      <c r="J28" s="2"/>
      <c r="K28" s="2"/>
      <c r="L28" s="2"/>
      <c r="M28" s="2"/>
      <c r="O28" s="6"/>
      <c r="P28" s="6"/>
      <c r="Q28" s="6"/>
      <c r="R28" s="6"/>
      <c r="S28" s="37"/>
      <c r="T28" s="37"/>
      <c r="U28" s="37"/>
      <c r="V28" s="37"/>
      <c r="W28" s="37"/>
      <c r="X28" s="6"/>
    </row>
    <row r="29" spans="2:26" ht="17.399999999999999" customHeight="1" thickTop="1" x14ac:dyDescent="0.3">
      <c r="B29" s="15" t="str">
        <f>B11</f>
        <v>Observación:</v>
      </c>
      <c r="C29" s="14" t="str">
        <f>C11</f>
        <v>PTU Estándard - F2910028</v>
      </c>
      <c r="D29" s="7"/>
      <c r="E29" s="40"/>
      <c r="F29" s="40"/>
      <c r="G29" s="40"/>
      <c r="H29" s="40"/>
      <c r="I29" s="13"/>
      <c r="J29" s="13"/>
      <c r="K29" s="13"/>
      <c r="L29" s="13"/>
      <c r="M29" s="225" t="s">
        <v>21</v>
      </c>
      <c r="N29" s="10"/>
      <c r="O29" s="10"/>
      <c r="P29" s="6"/>
      <c r="Q29" s="220"/>
      <c r="R29" s="38"/>
      <c r="S29" s="38"/>
      <c r="T29" s="38"/>
      <c r="U29" s="38"/>
      <c r="V29" s="6"/>
    </row>
    <row r="30" spans="2:26" x14ac:dyDescent="0.3">
      <c r="B30" s="185" t="str">
        <f>B12</f>
        <v>Instrumento:</v>
      </c>
      <c r="C30" s="214" t="s">
        <v>6</v>
      </c>
      <c r="D30" s="215"/>
      <c r="E30" s="215"/>
      <c r="F30" s="215"/>
      <c r="G30" s="215"/>
      <c r="H30" s="216" t="s">
        <v>1</v>
      </c>
      <c r="I30" s="217"/>
      <c r="J30" s="217"/>
      <c r="K30" s="217"/>
      <c r="L30" s="217"/>
      <c r="M30" s="226"/>
      <c r="N30" s="3"/>
      <c r="O30" s="3"/>
      <c r="P30" s="6"/>
      <c r="Q30" s="220"/>
      <c r="R30" s="38"/>
      <c r="S30" s="38"/>
      <c r="T30" s="38"/>
      <c r="U30" s="38"/>
      <c r="V30" s="6"/>
      <c r="W30" s="6"/>
    </row>
    <row r="31" spans="2:26" ht="16.2" thickBot="1" x14ac:dyDescent="0.4">
      <c r="B31" s="16" t="str">
        <f>B13</f>
        <v>Muesta</v>
      </c>
      <c r="C31" s="47" t="str">
        <f>CONCATENATE($G$2,"p / (",$G$3,")")</f>
        <v>Tp / (K)</v>
      </c>
      <c r="D31" s="21" t="str">
        <f>CONCATENATE("upA / (",$G$3,")")</f>
        <v>upA / (K)</v>
      </c>
      <c r="E31" s="21" t="str">
        <f>CONCATENATE("upB1 / (",$G$3,")")</f>
        <v>upB1 / (K)</v>
      </c>
      <c r="F31" s="21" t="str">
        <f>CONCATENATE("upB2 / (",$G$3,")")</f>
        <v>upB2 / (K)</v>
      </c>
      <c r="G31" s="48" t="str">
        <f>CONCATENATE("upc / (",$G$3,")")</f>
        <v>upc / (K)</v>
      </c>
      <c r="H31" s="91" t="str">
        <f>CONCATENATE($G$2,"o / (",$G$3,")")</f>
        <v>To / (K)</v>
      </c>
      <c r="I31" s="41" t="str">
        <f>CONCATENATE("uoA / (",$G$3,")")</f>
        <v>uoA / (K)</v>
      </c>
      <c r="J31" s="41" t="str">
        <f>CONCATENATE("uoB1 / (",$G$3,")")</f>
        <v>uoB1 / (K)</v>
      </c>
      <c r="K31" s="41" t="str">
        <f>CONCATENATE("uoB2 / (",$G$3,")")</f>
        <v>uoB2 / (K)</v>
      </c>
      <c r="L31" s="92" t="str">
        <f>CONCATENATE("uoc / (",$G$3,")")</f>
        <v>uoc / (K)</v>
      </c>
      <c r="M31" s="64" t="s">
        <v>58</v>
      </c>
      <c r="N31" s="3"/>
      <c r="O31" s="27"/>
      <c r="P31" s="25"/>
      <c r="Q31" s="221"/>
      <c r="R31" s="38"/>
      <c r="S31" s="38"/>
      <c r="T31" s="38"/>
      <c r="U31" s="38"/>
      <c r="V31" s="6"/>
      <c r="W31" s="6"/>
      <c r="X31" s="6"/>
      <c r="Y31" s="6"/>
      <c r="Z31" s="6"/>
    </row>
    <row r="32" spans="2:26" x14ac:dyDescent="0.3">
      <c r="B32" s="190" t="str">
        <f t="shared" ref="B32:B40" si="7">B14</f>
        <v>a</v>
      </c>
      <c r="C32" s="186">
        <f ca="1">Estadísticas!K$6</f>
        <v>273.13</v>
      </c>
      <c r="D32" s="50">
        <f>_xlfn.STDEV.S(Estadísticas!$F$7:$F$68)</f>
        <v>4.317514415083116E-3</v>
      </c>
      <c r="E32" s="51">
        <f>$G$4</f>
        <v>2.9000000000000001E-2</v>
      </c>
      <c r="F32" s="50">
        <f>$G$6/SQRT(12)</f>
        <v>2.886751345948129E-3</v>
      </c>
      <c r="G32" s="51">
        <f>SQRT(SUMSQ(D32:F32))</f>
        <v>2.9461402954675867E-2</v>
      </c>
      <c r="H32" s="188">
        <f ca="1">Estadísticas!X$6</f>
        <v>273.27999999999997</v>
      </c>
      <c r="I32" s="46">
        <f>_xlfn.STDEV.S(Estadísticas!$G$7:$G$68)</f>
        <v>4.21839039881515E-3</v>
      </c>
      <c r="J32" s="52">
        <f>$G$4</f>
        <v>2.9000000000000001E-2</v>
      </c>
      <c r="K32" s="52">
        <f>$G$7/SQRT(12)</f>
        <v>0.28867513459481292</v>
      </c>
      <c r="L32" s="52">
        <f>SQRT(SUMSQ(I32:K32))</f>
        <v>0.29015879816212736</v>
      </c>
      <c r="M32" s="65">
        <f>L32/G32</f>
        <v>9.8487773514558921</v>
      </c>
      <c r="N32" s="3"/>
      <c r="O32" s="28"/>
      <c r="P32" s="26"/>
      <c r="Q32" s="221"/>
      <c r="R32" s="38"/>
      <c r="S32" s="38"/>
      <c r="T32" s="38"/>
      <c r="U32" s="38"/>
      <c r="V32" s="26"/>
      <c r="W32" s="18"/>
      <c r="X32" s="6"/>
      <c r="Y32" s="6"/>
      <c r="Z32" s="6"/>
    </row>
    <row r="33" spans="2:28" x14ac:dyDescent="0.3">
      <c r="B33" s="190" t="str">
        <f t="shared" si="7"/>
        <v>b</v>
      </c>
      <c r="C33" s="186">
        <f ca="1">Estadísticas!L$6</f>
        <v>298.01</v>
      </c>
      <c r="D33" s="50">
        <f>_xlfn.STDEV.S(Estadísticas!$F$69:$F$89)</f>
        <v>7.6842448586567792E-3</v>
      </c>
      <c r="E33" s="51">
        <f t="shared" ref="E33:E40" si="8">$G$4</f>
        <v>2.9000000000000001E-2</v>
      </c>
      <c r="F33" s="50">
        <f t="shared" ref="F33:F40" si="9">$G$6/SQRT(12)</f>
        <v>2.886751345948129E-3</v>
      </c>
      <c r="G33" s="51">
        <f t="shared" ref="G33:G40" si="10">SQRT(SUMSQ(D33:F33))</f>
        <v>3.0139358858162966E-2</v>
      </c>
      <c r="H33" s="188">
        <f ca="1">Estadísticas!Y$6</f>
        <v>298.15999999999997</v>
      </c>
      <c r="I33" s="46">
        <f>_xlfn.STDEV.S(Estadísticas!$F$69:$F$89)</f>
        <v>7.6842448586567792E-3</v>
      </c>
      <c r="J33" s="52">
        <f t="shared" ref="J33:J40" si="11">$G$4</f>
        <v>2.9000000000000001E-2</v>
      </c>
      <c r="K33" s="52">
        <f t="shared" ref="K33:K40" si="12">$G$7/SQRT(12)</f>
        <v>0.28867513459481292</v>
      </c>
      <c r="L33" s="52">
        <f t="shared" ref="L33:L40" si="13">SQRT(SUMSQ(I33:K33))</f>
        <v>0.29022987605065942</v>
      </c>
      <c r="M33" s="65">
        <f t="shared" ref="M33:M40" si="14">L33/G33</f>
        <v>9.6295968808259289</v>
      </c>
      <c r="N33" s="3"/>
      <c r="O33" s="3"/>
      <c r="P33" s="6"/>
      <c r="Q33" s="25"/>
      <c r="R33" s="6"/>
      <c r="S33" s="6"/>
      <c r="T33" s="6"/>
      <c r="U33" s="6"/>
      <c r="V33" s="6"/>
      <c r="X33" s="6"/>
      <c r="Y33" s="6"/>
      <c r="Z33" s="6"/>
    </row>
    <row r="34" spans="2:28" x14ac:dyDescent="0.3">
      <c r="B34" s="190" t="str">
        <f t="shared" si="7"/>
        <v>c</v>
      </c>
      <c r="C34" s="186">
        <f ca="1">Estadísticas!M$6</f>
        <v>297.94</v>
      </c>
      <c r="D34" s="50">
        <f>_xlfn.STDEV.S(Estadísticas!$F$90:$F$126)</f>
        <v>5.0224720233632072E-3</v>
      </c>
      <c r="E34" s="51">
        <f t="shared" si="8"/>
        <v>2.9000000000000001E-2</v>
      </c>
      <c r="F34" s="50">
        <f t="shared" si="9"/>
        <v>2.886751345948129E-3</v>
      </c>
      <c r="G34" s="51">
        <f t="shared" si="10"/>
        <v>2.9572936251897605E-2</v>
      </c>
      <c r="H34" s="188">
        <f ca="1">Estadísticas!Z$6</f>
        <v>298.08999999999997</v>
      </c>
      <c r="I34" s="46">
        <f>_xlfn.STDEV.S(Estadísticas!$F$90:$F$126)</f>
        <v>5.0224720233632072E-3</v>
      </c>
      <c r="J34" s="52">
        <f t="shared" si="11"/>
        <v>2.9000000000000001E-2</v>
      </c>
      <c r="K34" s="52">
        <f t="shared" si="12"/>
        <v>0.28867513459481292</v>
      </c>
      <c r="L34" s="52">
        <f t="shared" si="13"/>
        <v>0.29017160191610553</v>
      </c>
      <c r="M34" s="65">
        <f t="shared" si="14"/>
        <v>9.8120659864299444</v>
      </c>
      <c r="N34" s="3"/>
      <c r="O34" s="29"/>
      <c r="P34" s="6"/>
      <c r="Q34" s="25"/>
      <c r="R34" s="6"/>
      <c r="S34" s="6"/>
      <c r="T34" s="6"/>
      <c r="U34" s="6"/>
      <c r="V34" s="6"/>
      <c r="W34" s="6"/>
      <c r="X34" s="6"/>
      <c r="Y34" s="6"/>
      <c r="Z34" s="9"/>
    </row>
    <row r="35" spans="2:28" x14ac:dyDescent="0.3">
      <c r="B35" s="190" t="str">
        <f t="shared" si="7"/>
        <v>d</v>
      </c>
      <c r="C35" s="186">
        <f ca="1">Estadísticas!N$6</f>
        <v>307.83999999999997</v>
      </c>
      <c r="D35" s="50">
        <f>_xlfn.STDEV.S(Estadísticas!$F$127:$F$250)</f>
        <v>4.1120867941015849E-3</v>
      </c>
      <c r="E35" s="51">
        <f t="shared" si="8"/>
        <v>2.9000000000000001E-2</v>
      </c>
      <c r="F35" s="50">
        <f t="shared" si="9"/>
        <v>2.886751345948129E-3</v>
      </c>
      <c r="G35" s="51">
        <f t="shared" si="10"/>
        <v>2.9431999441688599E-2</v>
      </c>
      <c r="H35" s="188">
        <f ca="1">Estadísticas!AA$6</f>
        <v>308</v>
      </c>
      <c r="I35" s="46">
        <f>_xlfn.STDEV.S(Estadísticas!$F$127:$F$250)</f>
        <v>4.1120867941015849E-3</v>
      </c>
      <c r="J35" s="52">
        <f t="shared" si="11"/>
        <v>2.9000000000000001E-2</v>
      </c>
      <c r="K35" s="52">
        <f t="shared" si="12"/>
        <v>0.28867513459481292</v>
      </c>
      <c r="L35" s="52">
        <f t="shared" si="13"/>
        <v>0.29015727216655379</v>
      </c>
      <c r="M35" s="65">
        <f t="shared" si="14"/>
        <v>9.8585647482570966</v>
      </c>
      <c r="N35" s="3"/>
      <c r="O35" s="3"/>
      <c r="P35" s="6"/>
      <c r="Q35" s="30"/>
      <c r="R35" s="10"/>
      <c r="S35" s="10"/>
      <c r="T35" s="10"/>
      <c r="U35" s="10"/>
      <c r="V35" s="10"/>
      <c r="W35" s="10"/>
      <c r="X35" s="6"/>
      <c r="Y35" s="6"/>
      <c r="Z35" s="6"/>
    </row>
    <row r="36" spans="2:28" x14ac:dyDescent="0.3">
      <c r="B36" s="190" t="str">
        <f t="shared" si="7"/>
        <v>e</v>
      </c>
      <c r="C36" s="186">
        <f ca="1">Estadísticas!O$6</f>
        <v>283.22999999999996</v>
      </c>
      <c r="D36" s="50">
        <f>_xlfn.STDEV.S(Estadísticas!$F$251:$F$283)</f>
        <v>6.3663414164046618E-3</v>
      </c>
      <c r="E36" s="51">
        <f t="shared" si="8"/>
        <v>2.9000000000000001E-2</v>
      </c>
      <c r="F36" s="50">
        <f t="shared" si="9"/>
        <v>2.886751345948129E-3</v>
      </c>
      <c r="G36" s="51">
        <f t="shared" si="10"/>
        <v>2.983058223306348E-2</v>
      </c>
      <c r="H36" s="188">
        <f ca="1">Estadísticas!AB$6</f>
        <v>283.38</v>
      </c>
      <c r="I36" s="46">
        <f>_xlfn.STDEV.S(Estadísticas!$F$251:$F$283)</f>
        <v>6.3663414164046618E-3</v>
      </c>
      <c r="J36" s="52">
        <f t="shared" si="11"/>
        <v>2.9000000000000001E-2</v>
      </c>
      <c r="K36" s="52">
        <f t="shared" si="12"/>
        <v>0.28867513459481292</v>
      </c>
      <c r="L36" s="52">
        <f t="shared" si="13"/>
        <v>0.29019797317755958</v>
      </c>
      <c r="M36" s="65">
        <f t="shared" si="14"/>
        <v>9.7282034561132811</v>
      </c>
      <c r="N36" s="3"/>
      <c r="O36" s="6"/>
      <c r="P36" s="6"/>
      <c r="Q36" s="6"/>
      <c r="R36" s="3"/>
      <c r="S36" s="6"/>
      <c r="T36" s="6"/>
      <c r="U36" s="6"/>
      <c r="V36" s="6"/>
      <c r="W36" s="6"/>
      <c r="X36" s="6"/>
      <c r="Y36" s="6"/>
      <c r="Z36" s="6"/>
    </row>
    <row r="37" spans="2:28" x14ac:dyDescent="0.3">
      <c r="B37" s="190" t="str">
        <f t="shared" si="7"/>
        <v>f</v>
      </c>
      <c r="C37" s="186">
        <f ca="1">Estadísticas!P$6</f>
        <v>288.28999999999996</v>
      </c>
      <c r="D37" s="51">
        <f>_xlfn.STDEV.S(Estadísticas!$F$284:$F$443)</f>
        <v>1.6440166910653267E-2</v>
      </c>
      <c r="E37" s="51">
        <f t="shared" si="8"/>
        <v>2.9000000000000001E-2</v>
      </c>
      <c r="F37" s="50">
        <f t="shared" si="9"/>
        <v>2.886751345948129E-3</v>
      </c>
      <c r="G37" s="51">
        <f t="shared" si="10"/>
        <v>3.346060999718134E-2</v>
      </c>
      <c r="H37" s="188">
        <f ca="1">Estadísticas!AC$6</f>
        <v>288.44</v>
      </c>
      <c r="I37" s="52">
        <f>_xlfn.STDEV.S(Estadísticas!$F$284:$F$443)</f>
        <v>1.6440166910653267E-2</v>
      </c>
      <c r="J37" s="52">
        <f t="shared" si="11"/>
        <v>2.9000000000000001E-2</v>
      </c>
      <c r="K37" s="52">
        <f t="shared" si="12"/>
        <v>0.28867513459481292</v>
      </c>
      <c r="L37" s="52">
        <f t="shared" si="13"/>
        <v>0.29059355192671343</v>
      </c>
      <c r="M37" s="65">
        <f t="shared" si="14"/>
        <v>8.6846459748101577</v>
      </c>
      <c r="N37" s="3"/>
      <c r="O37" s="6"/>
      <c r="P37" s="6"/>
      <c r="Q37" s="6"/>
      <c r="R37" s="3"/>
      <c r="S37" s="6"/>
      <c r="T37" s="6"/>
      <c r="U37" s="6"/>
      <c r="V37" s="6"/>
      <c r="W37" s="6"/>
      <c r="X37" s="6"/>
      <c r="Y37" s="6"/>
      <c r="Z37" s="6"/>
    </row>
    <row r="38" spans="2:28" x14ac:dyDescent="0.3">
      <c r="B38" s="190" t="str">
        <f t="shared" si="7"/>
        <v>g</v>
      </c>
      <c r="C38" s="186">
        <f ca="1">Estadísticas!Q$6</f>
        <v>298.31</v>
      </c>
      <c r="D38" s="50">
        <f>_xlfn.STDEV.S(Estadísticas!$F$444:$F$469)</f>
        <v>7.9711016515126853E-3</v>
      </c>
      <c r="E38" s="51">
        <f t="shared" si="8"/>
        <v>2.9000000000000001E-2</v>
      </c>
      <c r="F38" s="50">
        <f t="shared" si="9"/>
        <v>2.886751345948129E-3</v>
      </c>
      <c r="G38" s="51">
        <f t="shared" si="10"/>
        <v>3.0213768299768261E-2</v>
      </c>
      <c r="H38" s="188">
        <f ca="1">Estadísticas!AD$6</f>
        <v>298.45999999999998</v>
      </c>
      <c r="I38" s="46">
        <f>_xlfn.STDEV.S(Estadísticas!$F$444:$F$469)</f>
        <v>7.9711016515126853E-3</v>
      </c>
      <c r="J38" s="52">
        <f t="shared" si="11"/>
        <v>2.9000000000000001E-2</v>
      </c>
      <c r="K38" s="52">
        <f t="shared" si="12"/>
        <v>0.28867513459481292</v>
      </c>
      <c r="L38" s="52">
        <f t="shared" si="13"/>
        <v>0.29023761264672798</v>
      </c>
      <c r="M38" s="65">
        <f t="shared" si="14"/>
        <v>9.6061374988751105</v>
      </c>
      <c r="N38" s="3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2:28" x14ac:dyDescent="0.3">
      <c r="B39" s="190" t="str">
        <f t="shared" si="7"/>
        <v>h</v>
      </c>
      <c r="C39" s="186">
        <f ca="1">Estadísticas!R$6</f>
        <v>312.77999999999997</v>
      </c>
      <c r="D39" s="51">
        <f>_xlfn.STDEV.S(Estadísticas!$F$470:$F$644)</f>
        <v>2.1411903753089059E-2</v>
      </c>
      <c r="E39" s="51">
        <f t="shared" si="8"/>
        <v>2.9000000000000001E-2</v>
      </c>
      <c r="F39" s="50">
        <f t="shared" si="9"/>
        <v>2.886751345948129E-3</v>
      </c>
      <c r="G39" s="51">
        <f t="shared" si="10"/>
        <v>3.6163558393289823E-2</v>
      </c>
      <c r="H39" s="188">
        <f ca="1">Estadísticas!AE$6</f>
        <v>312.92999999999995</v>
      </c>
      <c r="I39" s="52">
        <f>_xlfn.STDEV.S(Estadísticas!$F$470:$F$644)</f>
        <v>2.1411903753089059E-2</v>
      </c>
      <c r="J39" s="52">
        <f t="shared" si="11"/>
        <v>2.9000000000000001E-2</v>
      </c>
      <c r="K39" s="52">
        <f t="shared" si="12"/>
        <v>0.28867513459481292</v>
      </c>
      <c r="L39" s="52">
        <f t="shared" si="13"/>
        <v>0.29091717542225809</v>
      </c>
      <c r="M39" s="65">
        <f t="shared" si="14"/>
        <v>8.0444842362702342</v>
      </c>
      <c r="N39" s="3"/>
      <c r="O39" s="3"/>
      <c r="P39" s="6"/>
      <c r="Q39" s="3"/>
      <c r="R39" s="6"/>
      <c r="S39" s="6"/>
      <c r="T39" s="6"/>
      <c r="U39" s="6"/>
      <c r="V39" s="6"/>
      <c r="W39" s="6"/>
      <c r="X39" s="6"/>
      <c r="Y39" s="6"/>
      <c r="Z39" s="6"/>
    </row>
    <row r="40" spans="2:28" ht="15" thickBot="1" x14ac:dyDescent="0.35">
      <c r="B40" s="191" t="str">
        <f t="shared" si="7"/>
        <v>i</v>
      </c>
      <c r="C40" s="187">
        <f ca="1">Estadísticas!S$6</f>
        <v>273.15999999999997</v>
      </c>
      <c r="D40" s="43">
        <f>_xlfn.STDEV.S(Estadísticas!$F$645:$F$684)</f>
        <v>6.4001201911732851E-3</v>
      </c>
      <c r="E40" s="42">
        <f t="shared" si="8"/>
        <v>2.9000000000000001E-2</v>
      </c>
      <c r="F40" s="43">
        <f t="shared" si="9"/>
        <v>2.886751345948129E-3</v>
      </c>
      <c r="G40" s="42">
        <f t="shared" si="10"/>
        <v>2.9837809433582708E-2</v>
      </c>
      <c r="H40" s="189">
        <f ca="1">Estadísticas!AF$6</f>
        <v>273.31</v>
      </c>
      <c r="I40" s="44">
        <f>_xlfn.STDEV.S(Estadísticas!$F$645:$F$684)</f>
        <v>6.4001201911732851E-3</v>
      </c>
      <c r="J40" s="53">
        <f t="shared" si="11"/>
        <v>2.9000000000000001E-2</v>
      </c>
      <c r="K40" s="53">
        <f t="shared" si="12"/>
        <v>0.28867513459481292</v>
      </c>
      <c r="L40" s="53">
        <f t="shared" si="13"/>
        <v>0.2901987161787502</v>
      </c>
      <c r="M40" s="66">
        <f t="shared" si="14"/>
        <v>9.7258720290682295</v>
      </c>
      <c r="N40" s="3"/>
      <c r="O40" s="3"/>
      <c r="P40" s="6"/>
      <c r="Q40" s="10"/>
      <c r="R40" s="10"/>
      <c r="S40" s="10"/>
      <c r="T40" s="10"/>
      <c r="U40" s="10"/>
      <c r="V40" s="10"/>
      <c r="W40" s="10"/>
      <c r="X40" s="6"/>
      <c r="Y40" s="6"/>
      <c r="Z40" s="6"/>
    </row>
    <row r="41" spans="2:28" ht="16.2" thickTop="1" x14ac:dyDescent="0.35">
      <c r="B41" s="34" t="s">
        <v>12</v>
      </c>
      <c r="C41" s="62" t="s">
        <v>59</v>
      </c>
      <c r="D41" s="60" t="s">
        <v>13</v>
      </c>
      <c r="E41" s="57"/>
      <c r="F41" s="58"/>
      <c r="G41" s="59"/>
      <c r="H41" s="24"/>
      <c r="I41" s="63" t="s">
        <v>61</v>
      </c>
      <c r="J41" s="61" t="s">
        <v>18</v>
      </c>
      <c r="K41" s="22"/>
      <c r="L41" s="22"/>
      <c r="M41" s="22"/>
      <c r="O41" s="6"/>
      <c r="P41" s="3"/>
      <c r="Q41" s="3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</row>
    <row r="42" spans="2:28" ht="15.6" x14ac:dyDescent="0.35">
      <c r="B42" s="34"/>
      <c r="C42" s="63" t="s">
        <v>60</v>
      </c>
      <c r="D42" s="61" t="s">
        <v>14</v>
      </c>
      <c r="E42" s="24"/>
      <c r="F42" s="24"/>
      <c r="G42" s="24"/>
      <c r="H42" s="24"/>
      <c r="I42" s="63" t="s">
        <v>62</v>
      </c>
      <c r="J42" s="61" t="s">
        <v>20</v>
      </c>
      <c r="K42" s="22"/>
      <c r="L42" s="22"/>
      <c r="M42" s="22"/>
      <c r="O42" s="6"/>
      <c r="P42" s="6"/>
      <c r="Q42" s="6"/>
      <c r="R42" s="6"/>
      <c r="S42" s="3"/>
      <c r="T42" s="6"/>
      <c r="U42" s="6"/>
      <c r="V42" s="6"/>
      <c r="W42" s="6"/>
      <c r="X42" s="6"/>
      <c r="Y42" s="6"/>
      <c r="Z42" s="6"/>
      <c r="AA42" s="6"/>
      <c r="AB42" s="6"/>
    </row>
    <row r="43" spans="2:28" x14ac:dyDescent="0.3">
      <c r="B43" s="34"/>
      <c r="C43" s="63" t="s">
        <v>63</v>
      </c>
      <c r="D43" s="61" t="s">
        <v>64</v>
      </c>
      <c r="E43" s="24"/>
      <c r="F43" s="24"/>
      <c r="G43" s="24"/>
      <c r="H43" s="24"/>
      <c r="I43" s="63" t="s">
        <v>65</v>
      </c>
      <c r="J43" s="61" t="s">
        <v>66</v>
      </c>
      <c r="K43" s="22"/>
      <c r="L43" s="22"/>
      <c r="M43" s="22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</row>
    <row r="44" spans="2:28" x14ac:dyDescent="0.3">
      <c r="B44" s="34"/>
      <c r="C44" s="35"/>
      <c r="D44" s="36"/>
      <c r="E44" s="24"/>
      <c r="F44" s="24"/>
      <c r="G44" s="24"/>
      <c r="H44" s="24"/>
      <c r="I44" s="24"/>
      <c r="J44" s="22"/>
      <c r="K44" s="22"/>
      <c r="L44" s="22"/>
      <c r="M44" s="22"/>
      <c r="O44" s="6"/>
      <c r="P44" s="6"/>
      <c r="Q44" s="6"/>
      <c r="R44" s="6"/>
      <c r="S44" s="6"/>
      <c r="T44" s="6"/>
    </row>
    <row r="45" spans="2:28" x14ac:dyDescent="0.3">
      <c r="B45" s="34"/>
      <c r="C45" s="35"/>
      <c r="D45" s="36"/>
      <c r="E45" s="24"/>
      <c r="F45" s="24"/>
      <c r="G45" s="24"/>
      <c r="H45" s="24"/>
      <c r="I45" s="24"/>
      <c r="J45" s="22"/>
      <c r="K45" s="22"/>
      <c r="L45" s="22"/>
      <c r="M45" s="22"/>
      <c r="O45" s="6"/>
      <c r="P45" s="6"/>
      <c r="Q45" s="6"/>
      <c r="R45" s="6"/>
      <c r="S45" s="6"/>
      <c r="T45" s="6"/>
    </row>
    <row r="46" spans="2:28" x14ac:dyDescent="0.3">
      <c r="B46" s="34"/>
      <c r="C46" s="35"/>
      <c r="D46" s="36"/>
      <c r="E46" s="24"/>
      <c r="F46" s="24"/>
      <c r="G46" s="24"/>
      <c r="H46" s="24"/>
      <c r="I46" s="24"/>
      <c r="J46" s="22"/>
      <c r="K46" s="22"/>
      <c r="L46" s="22"/>
      <c r="M46" s="22"/>
      <c r="O46" s="6"/>
      <c r="P46" s="6"/>
      <c r="Q46" s="6"/>
      <c r="R46" s="6"/>
      <c r="S46" s="3"/>
      <c r="T46" s="6"/>
    </row>
    <row r="47" spans="2:28" x14ac:dyDescent="0.3">
      <c r="B47" s="19"/>
      <c r="C47" s="20"/>
      <c r="D47" s="36"/>
      <c r="E47" s="24"/>
      <c r="F47" s="24"/>
      <c r="G47" s="24"/>
      <c r="H47" s="24"/>
      <c r="I47" s="24"/>
      <c r="J47" s="22"/>
      <c r="K47" s="22"/>
      <c r="L47" s="22"/>
      <c r="M47" s="22"/>
      <c r="O47" s="6"/>
      <c r="P47" s="6"/>
      <c r="Q47" s="6"/>
      <c r="R47" s="6"/>
      <c r="S47" s="3"/>
      <c r="T47" s="6"/>
    </row>
    <row r="48" spans="2:28" x14ac:dyDescent="0.3">
      <c r="B48" s="19"/>
      <c r="C48" s="20"/>
      <c r="D48" s="36"/>
      <c r="E48" s="24"/>
      <c r="F48" s="24"/>
      <c r="G48" s="24"/>
      <c r="H48" s="24"/>
      <c r="I48" s="24"/>
      <c r="J48" s="22"/>
      <c r="K48" s="22"/>
      <c r="L48" s="22"/>
      <c r="M48" s="22"/>
      <c r="O48" s="6"/>
      <c r="P48" s="6"/>
      <c r="Q48" s="6"/>
      <c r="R48" s="6"/>
      <c r="S48" s="3"/>
      <c r="T48" s="6"/>
    </row>
    <row r="49" spans="2:20" x14ac:dyDescent="0.3">
      <c r="B49" s="19"/>
      <c r="C49" s="20"/>
      <c r="D49" s="36"/>
      <c r="E49" s="24"/>
      <c r="F49" s="24"/>
      <c r="G49" s="24"/>
      <c r="H49" s="24"/>
      <c r="I49" s="24"/>
      <c r="J49" s="22"/>
      <c r="K49" s="22"/>
      <c r="L49" s="22"/>
      <c r="M49" s="22"/>
      <c r="O49" s="6"/>
      <c r="P49" s="6"/>
      <c r="Q49" s="6"/>
      <c r="R49" s="6"/>
      <c r="S49" s="3"/>
      <c r="T49" s="6"/>
    </row>
    <row r="50" spans="2:20" x14ac:dyDescent="0.3">
      <c r="B50" s="19"/>
      <c r="C50" s="20"/>
      <c r="D50" s="36"/>
      <c r="E50" s="24"/>
      <c r="F50" s="24"/>
      <c r="G50" s="24"/>
      <c r="H50" s="24"/>
      <c r="I50" s="24"/>
      <c r="J50" s="22"/>
      <c r="K50" s="22"/>
      <c r="L50" s="22"/>
      <c r="M50" s="22"/>
      <c r="O50" s="6"/>
      <c r="P50" s="6"/>
      <c r="Q50" s="6"/>
      <c r="R50" s="6"/>
      <c r="S50" s="3"/>
      <c r="T50" s="6"/>
    </row>
    <row r="51" spans="2:20" x14ac:dyDescent="0.3">
      <c r="B51" s="19"/>
      <c r="C51" s="20"/>
      <c r="D51" s="36"/>
      <c r="E51" s="24"/>
      <c r="F51" s="24"/>
      <c r="G51" s="24"/>
      <c r="H51" s="24"/>
      <c r="I51" s="24"/>
      <c r="J51" s="22"/>
      <c r="K51" s="22"/>
      <c r="L51" s="22"/>
      <c r="M51" s="22"/>
      <c r="O51" s="6"/>
      <c r="P51" s="6"/>
      <c r="Q51" s="6"/>
      <c r="R51" s="6"/>
      <c r="S51" s="3"/>
      <c r="T51" s="6"/>
    </row>
    <row r="52" spans="2:20" x14ac:dyDescent="0.3">
      <c r="B52" s="19"/>
      <c r="C52" s="20"/>
      <c r="D52" s="36"/>
      <c r="E52" s="24"/>
      <c r="F52" s="24"/>
      <c r="G52" s="24"/>
      <c r="H52" s="24"/>
      <c r="I52" s="24"/>
      <c r="J52" s="22"/>
      <c r="K52" s="22"/>
      <c r="L52" s="22"/>
      <c r="M52" s="22"/>
      <c r="O52" s="6"/>
      <c r="P52" s="6"/>
      <c r="Q52" s="6"/>
      <c r="R52" s="6"/>
      <c r="S52" s="3"/>
      <c r="T52" s="6"/>
    </row>
    <row r="53" spans="2:20" x14ac:dyDescent="0.3">
      <c r="B53" s="19"/>
      <c r="C53" s="20"/>
      <c r="D53" s="36"/>
      <c r="E53" s="24"/>
      <c r="F53" s="24"/>
      <c r="G53" s="24"/>
      <c r="H53" s="24"/>
      <c r="I53" s="24"/>
      <c r="J53" s="22"/>
      <c r="K53" s="22"/>
      <c r="L53" s="22"/>
      <c r="M53" s="22"/>
      <c r="O53" s="6"/>
      <c r="P53" s="6"/>
      <c r="Q53" s="6"/>
      <c r="R53" s="6"/>
      <c r="S53" s="3"/>
      <c r="T53" s="6"/>
    </row>
    <row r="54" spans="2:20" x14ac:dyDescent="0.3">
      <c r="B54" s="19"/>
      <c r="C54" s="20"/>
      <c r="D54" s="36"/>
      <c r="E54" s="24"/>
      <c r="F54" s="24"/>
      <c r="G54" s="24"/>
      <c r="H54" s="24"/>
      <c r="I54" s="24"/>
      <c r="J54" s="22"/>
      <c r="K54" s="22"/>
      <c r="L54" s="22"/>
      <c r="M54" s="22"/>
      <c r="O54" s="6"/>
      <c r="P54" s="6"/>
      <c r="Q54" s="6"/>
      <c r="R54" s="6"/>
      <c r="S54" s="3"/>
      <c r="T54" s="6"/>
    </row>
    <row r="55" spans="2:20" x14ac:dyDescent="0.3">
      <c r="B55" s="19"/>
      <c r="C55" s="20"/>
      <c r="D55" s="36"/>
      <c r="E55" s="24"/>
      <c r="F55" s="24"/>
      <c r="G55" s="24"/>
      <c r="H55" s="24"/>
      <c r="I55" s="24"/>
      <c r="J55" s="22"/>
      <c r="K55" s="22"/>
      <c r="L55" s="22"/>
      <c r="M55" s="22"/>
      <c r="O55" s="6"/>
      <c r="P55" s="6"/>
      <c r="Q55" s="6"/>
      <c r="R55" s="6"/>
      <c r="S55" s="3"/>
      <c r="T55" s="6"/>
    </row>
    <row r="56" spans="2:20" x14ac:dyDescent="0.3">
      <c r="B56" s="19"/>
      <c r="C56" s="20"/>
      <c r="D56" s="36"/>
      <c r="E56" s="24"/>
      <c r="F56" s="24"/>
      <c r="G56" s="24"/>
      <c r="H56" s="24"/>
      <c r="I56" s="24"/>
      <c r="J56" s="22"/>
      <c r="K56" s="22"/>
      <c r="L56" s="22"/>
      <c r="M56" s="22"/>
      <c r="O56" s="6"/>
      <c r="P56" s="6"/>
      <c r="Q56" s="6"/>
      <c r="R56" s="6"/>
      <c r="S56" s="3"/>
      <c r="T56" s="6"/>
    </row>
    <row r="57" spans="2:20" x14ac:dyDescent="0.3">
      <c r="B57" s="19"/>
      <c r="C57" s="20"/>
      <c r="D57" s="36"/>
      <c r="E57" s="24"/>
      <c r="F57" s="24"/>
      <c r="G57" s="24"/>
      <c r="H57" s="24"/>
      <c r="I57" s="24"/>
      <c r="J57" s="22"/>
      <c r="K57" s="22"/>
      <c r="L57" s="22"/>
      <c r="M57" s="22"/>
      <c r="O57" s="6"/>
      <c r="P57" s="6"/>
      <c r="Q57" s="6"/>
      <c r="R57" s="6"/>
      <c r="S57" s="3"/>
      <c r="T57" s="6"/>
    </row>
    <row r="58" spans="2:20" x14ac:dyDescent="0.3">
      <c r="B58" s="19"/>
      <c r="C58" s="20"/>
      <c r="D58" s="36"/>
      <c r="E58" s="24"/>
      <c r="F58" s="24"/>
      <c r="G58" s="24"/>
      <c r="H58" s="24"/>
      <c r="I58" s="24"/>
      <c r="J58" s="22"/>
      <c r="K58" s="22"/>
      <c r="L58" s="22"/>
      <c r="M58" s="22"/>
      <c r="O58" s="6"/>
      <c r="P58" s="6"/>
      <c r="Q58" s="6"/>
      <c r="R58" s="6"/>
      <c r="S58" s="3"/>
      <c r="T58" s="6"/>
    </row>
    <row r="59" spans="2:20" x14ac:dyDescent="0.3">
      <c r="B59" s="19"/>
      <c r="C59" s="20"/>
      <c r="D59" s="36"/>
      <c r="E59" s="24"/>
      <c r="F59" s="24"/>
      <c r="G59" s="24"/>
      <c r="H59" s="24"/>
      <c r="I59" s="24"/>
      <c r="J59" s="22"/>
      <c r="K59" s="22"/>
      <c r="L59" s="22"/>
      <c r="M59" s="22"/>
      <c r="O59" s="6"/>
      <c r="P59" s="6"/>
      <c r="Q59" s="6"/>
      <c r="R59" s="6"/>
      <c r="S59" s="3"/>
      <c r="T59" s="6"/>
    </row>
    <row r="60" spans="2:20" x14ac:dyDescent="0.3">
      <c r="B60" s="19"/>
      <c r="C60" s="20"/>
      <c r="D60" s="36"/>
      <c r="E60" s="24"/>
      <c r="F60" s="24"/>
      <c r="G60" s="24"/>
      <c r="H60" s="24"/>
      <c r="I60" s="24"/>
      <c r="J60" s="22"/>
      <c r="K60" s="22"/>
      <c r="L60" s="22"/>
      <c r="M60" s="22"/>
      <c r="O60" s="6"/>
      <c r="P60" s="6"/>
      <c r="Q60" s="6"/>
      <c r="R60" s="6"/>
      <c r="S60" s="3"/>
      <c r="T60" s="6"/>
    </row>
    <row r="61" spans="2:20" x14ac:dyDescent="0.3">
      <c r="B61" s="19"/>
      <c r="C61" s="20"/>
      <c r="D61" s="36"/>
      <c r="E61" s="24"/>
      <c r="F61" s="24"/>
      <c r="G61" s="24"/>
      <c r="H61" s="24"/>
      <c r="I61" s="24"/>
      <c r="J61" s="22"/>
      <c r="K61" s="22"/>
      <c r="L61" s="22"/>
      <c r="M61" s="22"/>
      <c r="O61" s="6"/>
      <c r="P61" s="6"/>
      <c r="Q61" s="6"/>
      <c r="R61" s="6"/>
      <c r="S61" s="3"/>
      <c r="T61" s="6"/>
    </row>
    <row r="62" spans="2:20" x14ac:dyDescent="0.3">
      <c r="B62" s="19"/>
      <c r="C62" s="20"/>
      <c r="D62" s="36"/>
      <c r="E62" s="24"/>
      <c r="F62" s="24"/>
      <c r="G62" s="24"/>
      <c r="H62" s="24"/>
      <c r="I62" s="24"/>
      <c r="J62" s="22"/>
      <c r="K62" s="22"/>
      <c r="L62" s="22"/>
      <c r="M62" s="22"/>
      <c r="O62" s="6"/>
      <c r="P62" s="6"/>
      <c r="Q62" s="6"/>
      <c r="R62" s="6"/>
      <c r="S62" s="3"/>
      <c r="T62" s="6"/>
    </row>
    <row r="63" spans="2:20" x14ac:dyDescent="0.3">
      <c r="B63" s="19"/>
      <c r="C63" s="20"/>
      <c r="D63" s="36"/>
      <c r="E63" s="24"/>
      <c r="F63" s="24"/>
      <c r="G63" s="24"/>
      <c r="H63" s="24"/>
      <c r="I63" s="24"/>
      <c r="J63" s="22"/>
      <c r="K63" s="22"/>
      <c r="L63" s="22"/>
      <c r="M63" s="22"/>
      <c r="O63" s="6"/>
      <c r="P63" s="6"/>
      <c r="Q63" s="6"/>
      <c r="R63" s="6"/>
      <c r="S63" s="3"/>
      <c r="T63" s="6"/>
    </row>
    <row r="64" spans="2:20" x14ac:dyDescent="0.3">
      <c r="B64" s="19"/>
      <c r="C64" s="20"/>
      <c r="D64" s="36"/>
      <c r="E64" s="24"/>
      <c r="F64" s="24"/>
      <c r="G64" s="24"/>
      <c r="H64" s="24"/>
      <c r="I64" s="24"/>
      <c r="J64" s="22"/>
      <c r="K64" s="22"/>
      <c r="L64" s="22"/>
      <c r="M64" s="22"/>
      <c r="O64" s="6"/>
      <c r="P64" s="6"/>
      <c r="Q64" s="6"/>
      <c r="R64" s="6"/>
      <c r="S64" s="3"/>
      <c r="T64" s="6"/>
    </row>
    <row r="65" spans="2:20" x14ac:dyDescent="0.3">
      <c r="B65" s="19"/>
      <c r="C65" s="20"/>
      <c r="D65" s="36"/>
      <c r="E65" s="24"/>
      <c r="F65" s="24"/>
      <c r="G65" s="24"/>
      <c r="H65" s="24"/>
      <c r="I65" s="24"/>
      <c r="J65" s="22"/>
      <c r="K65" s="22"/>
      <c r="L65" s="22"/>
      <c r="M65" s="22"/>
      <c r="O65" s="6"/>
      <c r="P65" s="6"/>
      <c r="Q65" s="6"/>
      <c r="R65" s="6"/>
      <c r="S65" s="3"/>
      <c r="T65" s="6"/>
    </row>
    <row r="66" spans="2:20" x14ac:dyDescent="0.3">
      <c r="B66" s="19"/>
      <c r="C66" s="20"/>
      <c r="D66" s="36"/>
      <c r="E66" s="24"/>
      <c r="F66" s="24"/>
      <c r="G66" s="24"/>
      <c r="H66" s="24"/>
      <c r="I66" s="24"/>
      <c r="J66" s="22"/>
      <c r="K66" s="22"/>
      <c r="L66" s="22"/>
      <c r="M66" s="22"/>
      <c r="O66" s="6"/>
      <c r="P66" s="6"/>
      <c r="Q66" s="6"/>
      <c r="R66" s="6"/>
      <c r="S66" s="6"/>
      <c r="T66" s="6"/>
    </row>
    <row r="67" spans="2:20" x14ac:dyDescent="0.3">
      <c r="B67" s="19"/>
      <c r="C67" s="20"/>
      <c r="D67" s="36"/>
      <c r="E67" s="24"/>
      <c r="F67" s="24"/>
      <c r="G67" s="24"/>
      <c r="H67" s="24"/>
      <c r="I67" s="24"/>
      <c r="J67" s="22"/>
      <c r="K67" s="22"/>
      <c r="L67" s="22"/>
      <c r="M67" s="22"/>
      <c r="O67" s="6"/>
      <c r="P67" s="6"/>
      <c r="Q67" s="6"/>
      <c r="R67" s="6"/>
      <c r="S67" s="6"/>
      <c r="T67" s="6"/>
    </row>
    <row r="68" spans="2:20" x14ac:dyDescent="0.3">
      <c r="B68" s="19"/>
      <c r="C68" s="20"/>
      <c r="D68" s="36"/>
      <c r="E68" s="24"/>
      <c r="F68" s="24"/>
      <c r="G68" s="24"/>
      <c r="H68" s="24"/>
      <c r="I68" s="24"/>
      <c r="J68" s="22"/>
      <c r="K68" s="22"/>
      <c r="L68" s="22"/>
      <c r="M68" s="22"/>
      <c r="O68" s="6"/>
      <c r="P68" s="6"/>
      <c r="Q68" s="6"/>
      <c r="R68" s="6"/>
      <c r="S68" s="6"/>
      <c r="T68" s="6"/>
    </row>
    <row r="69" spans="2:20" x14ac:dyDescent="0.3">
      <c r="B69" s="19"/>
      <c r="C69" s="20"/>
      <c r="D69" s="36"/>
      <c r="E69" s="24"/>
      <c r="F69" s="24"/>
      <c r="G69" s="24"/>
      <c r="H69" s="24"/>
      <c r="I69" s="24"/>
      <c r="J69" s="22"/>
      <c r="K69" s="22"/>
      <c r="L69" s="22"/>
      <c r="M69" s="22"/>
      <c r="O69" s="6"/>
      <c r="P69" s="6"/>
      <c r="Q69" s="6"/>
      <c r="R69" s="6"/>
      <c r="S69" s="6"/>
      <c r="T69" s="6"/>
    </row>
    <row r="70" spans="2:20" x14ac:dyDescent="0.3">
      <c r="B70" s="19"/>
      <c r="C70" s="20"/>
      <c r="D70" s="36"/>
      <c r="E70" s="24"/>
      <c r="F70" s="24"/>
      <c r="G70" s="24"/>
      <c r="H70" s="24"/>
      <c r="I70" s="24"/>
      <c r="J70" s="22"/>
      <c r="K70" s="22"/>
      <c r="L70" s="22"/>
      <c r="M70" s="22"/>
      <c r="O70" s="6"/>
      <c r="P70" s="6"/>
      <c r="Q70" s="6"/>
      <c r="R70" s="6"/>
      <c r="S70" s="6"/>
      <c r="T70" s="6"/>
    </row>
    <row r="71" spans="2:20" x14ac:dyDescent="0.3">
      <c r="B71" s="19"/>
      <c r="C71" s="20"/>
      <c r="D71" s="36"/>
      <c r="E71" s="24"/>
      <c r="F71" s="24"/>
      <c r="G71" s="24"/>
      <c r="H71" s="24"/>
      <c r="I71" s="24"/>
      <c r="J71" s="22"/>
      <c r="K71" s="22"/>
      <c r="L71" s="22"/>
      <c r="M71" s="22"/>
      <c r="O71" s="6"/>
      <c r="P71" s="6"/>
      <c r="Q71" s="6"/>
      <c r="R71" s="6"/>
      <c r="S71" s="6"/>
      <c r="T71" s="6"/>
    </row>
    <row r="72" spans="2:20" x14ac:dyDescent="0.3">
      <c r="B72" s="19"/>
      <c r="C72" s="20"/>
      <c r="D72" s="36"/>
      <c r="E72" s="24"/>
      <c r="F72" s="24"/>
      <c r="G72" s="24"/>
      <c r="H72" s="24"/>
      <c r="I72" s="24"/>
      <c r="J72" s="22"/>
      <c r="K72" s="22"/>
      <c r="L72" s="22"/>
      <c r="M72" s="22"/>
      <c r="O72" s="6"/>
      <c r="P72" s="6"/>
      <c r="Q72" s="6"/>
      <c r="R72" s="6"/>
      <c r="S72" s="6"/>
      <c r="T72" s="6"/>
    </row>
    <row r="73" spans="2:20" x14ac:dyDescent="0.3">
      <c r="B73" s="19"/>
      <c r="C73" s="20"/>
      <c r="D73" s="36"/>
      <c r="E73" s="24"/>
      <c r="F73" s="24"/>
      <c r="G73" s="24"/>
      <c r="H73" s="24"/>
      <c r="I73" s="24"/>
      <c r="J73" s="22"/>
      <c r="K73" s="22"/>
      <c r="L73" s="22"/>
      <c r="M73" s="22"/>
      <c r="O73" s="6"/>
      <c r="P73" s="6"/>
      <c r="Q73" s="6"/>
      <c r="R73" s="6"/>
      <c r="S73" s="6"/>
      <c r="T73" s="6"/>
    </row>
    <row r="74" spans="2:20" x14ac:dyDescent="0.3">
      <c r="B74" s="19"/>
      <c r="C74" s="20"/>
      <c r="D74" s="36"/>
      <c r="E74" s="24"/>
      <c r="F74" s="24"/>
      <c r="G74" s="24"/>
      <c r="H74" s="24"/>
      <c r="I74" s="24"/>
      <c r="J74" s="22"/>
      <c r="K74" s="22"/>
      <c r="L74" s="22"/>
      <c r="M74" s="22"/>
      <c r="O74" s="6"/>
      <c r="P74" s="6"/>
      <c r="Q74" s="6"/>
      <c r="R74" s="6"/>
      <c r="S74" s="6"/>
      <c r="T74" s="6"/>
    </row>
    <row r="75" spans="2:20" x14ac:dyDescent="0.3">
      <c r="B75" s="19"/>
      <c r="C75" s="20"/>
      <c r="D75" s="36"/>
      <c r="E75" s="24"/>
      <c r="F75" s="24"/>
      <c r="G75" s="24"/>
      <c r="H75" s="24"/>
      <c r="I75" s="24"/>
      <c r="J75" s="22"/>
      <c r="K75" s="22"/>
      <c r="L75" s="22"/>
      <c r="M75" s="22"/>
      <c r="O75" s="6"/>
      <c r="P75" s="6"/>
      <c r="Q75" s="6"/>
      <c r="R75" s="6"/>
      <c r="S75" s="6"/>
      <c r="T75" s="6"/>
    </row>
    <row r="76" spans="2:20" x14ac:dyDescent="0.3">
      <c r="B76" s="19"/>
      <c r="C76" s="20"/>
      <c r="D76" s="36"/>
      <c r="E76" s="24"/>
      <c r="F76" s="24"/>
      <c r="G76" s="24"/>
      <c r="H76" s="24"/>
      <c r="I76" s="24"/>
      <c r="J76" s="22"/>
      <c r="K76" s="22"/>
      <c r="L76" s="22"/>
      <c r="M76" s="22"/>
      <c r="O76" s="6"/>
      <c r="P76" s="6"/>
      <c r="Q76" s="6"/>
      <c r="R76" s="6"/>
      <c r="S76" s="6"/>
      <c r="T76" s="6"/>
    </row>
    <row r="77" spans="2:20" x14ac:dyDescent="0.3">
      <c r="B77" s="19"/>
      <c r="C77" s="20"/>
      <c r="D77" s="36"/>
      <c r="E77" s="24"/>
      <c r="F77" s="24"/>
      <c r="G77" s="24"/>
      <c r="H77" s="24"/>
      <c r="I77" s="24"/>
      <c r="J77" s="22"/>
      <c r="K77" s="22"/>
      <c r="L77" s="22"/>
      <c r="M77" s="22"/>
      <c r="O77" s="6"/>
      <c r="P77" s="6"/>
      <c r="Q77" s="6"/>
      <c r="R77" s="6"/>
      <c r="S77" s="6"/>
      <c r="T77" s="6"/>
    </row>
    <row r="78" spans="2:20" x14ac:dyDescent="0.3">
      <c r="B78" s="19"/>
      <c r="C78" s="20"/>
      <c r="D78" s="36"/>
      <c r="E78" s="24"/>
      <c r="F78" s="24"/>
      <c r="G78" s="24"/>
      <c r="H78" s="24"/>
      <c r="I78" s="24"/>
      <c r="J78" s="22"/>
      <c r="K78" s="22"/>
      <c r="L78" s="22"/>
      <c r="M78" s="22"/>
      <c r="O78" s="6"/>
      <c r="P78" s="6"/>
      <c r="Q78" s="6"/>
      <c r="R78" s="6"/>
      <c r="S78" s="6"/>
      <c r="T78" s="6"/>
    </row>
    <row r="79" spans="2:20" x14ac:dyDescent="0.3">
      <c r="B79" s="19"/>
      <c r="C79" s="20"/>
      <c r="D79" s="36"/>
      <c r="E79" s="24"/>
      <c r="F79" s="24"/>
      <c r="G79" s="24"/>
      <c r="H79" s="24"/>
      <c r="I79" s="24"/>
      <c r="J79" s="22"/>
      <c r="K79" s="22"/>
      <c r="L79" s="22"/>
      <c r="M79" s="22"/>
      <c r="O79" s="6"/>
      <c r="P79" s="6"/>
      <c r="Q79" s="6"/>
      <c r="R79" s="6"/>
      <c r="S79" s="6"/>
      <c r="T79" s="6"/>
    </row>
    <row r="80" spans="2:20" x14ac:dyDescent="0.3">
      <c r="B80" s="19"/>
      <c r="C80" s="20"/>
      <c r="D80" s="36"/>
      <c r="E80" s="24"/>
      <c r="F80" s="24"/>
      <c r="G80" s="24"/>
      <c r="H80" s="24"/>
      <c r="I80" s="24"/>
      <c r="J80" s="22"/>
      <c r="K80" s="22"/>
      <c r="L80" s="22"/>
      <c r="M80" s="22"/>
      <c r="P80" s="6"/>
      <c r="Q80" s="6"/>
      <c r="R80" s="6"/>
      <c r="S80" s="6"/>
      <c r="T80" s="6"/>
    </row>
    <row r="81" spans="2:20" x14ac:dyDescent="0.3">
      <c r="B81" s="19"/>
      <c r="C81" s="20"/>
      <c r="D81" s="36"/>
      <c r="E81" s="24"/>
      <c r="F81" s="24"/>
      <c r="G81" s="24"/>
      <c r="H81" s="24"/>
      <c r="I81" s="24"/>
      <c r="J81" s="22"/>
      <c r="K81" s="22"/>
      <c r="L81" s="22"/>
      <c r="M81" s="22"/>
      <c r="O81" s="6"/>
      <c r="P81" s="32"/>
      <c r="Q81" s="6"/>
      <c r="R81" s="6"/>
      <c r="S81" s="6"/>
      <c r="T81" s="6"/>
    </row>
    <row r="82" spans="2:20" x14ac:dyDescent="0.3">
      <c r="B82" s="19"/>
      <c r="C82" s="20"/>
      <c r="D82" s="36"/>
      <c r="E82" s="24"/>
      <c r="F82" s="24"/>
      <c r="G82" s="24"/>
      <c r="H82" s="24"/>
      <c r="I82" s="24"/>
      <c r="J82" s="22"/>
      <c r="K82" s="22"/>
      <c r="L82" s="22"/>
      <c r="M82" s="22"/>
      <c r="O82" s="6"/>
      <c r="P82" s="6"/>
      <c r="Q82" s="6"/>
      <c r="R82" s="6"/>
      <c r="S82" s="6"/>
      <c r="T82" s="6"/>
    </row>
    <row r="83" spans="2:20" x14ac:dyDescent="0.3">
      <c r="B83" s="19"/>
      <c r="C83" s="20"/>
      <c r="D83" s="36"/>
      <c r="E83" s="24"/>
      <c r="F83" s="24"/>
      <c r="G83" s="24"/>
      <c r="H83" s="24"/>
      <c r="I83" s="24"/>
      <c r="J83" s="22"/>
      <c r="K83" s="22"/>
      <c r="L83" s="22"/>
      <c r="M83" s="22"/>
      <c r="O83" s="6"/>
      <c r="P83" s="6"/>
      <c r="Q83" s="6"/>
      <c r="R83" s="6"/>
      <c r="S83" s="6"/>
      <c r="T83" s="6"/>
    </row>
    <row r="84" spans="2:20" x14ac:dyDescent="0.3">
      <c r="B84" s="19"/>
      <c r="C84" s="20"/>
      <c r="D84" s="36"/>
      <c r="E84" s="24"/>
      <c r="F84" s="24"/>
      <c r="G84" s="24"/>
      <c r="H84" s="24"/>
      <c r="I84" s="24"/>
      <c r="J84" s="22"/>
      <c r="K84" s="22"/>
      <c r="L84" s="22"/>
      <c r="M84" s="22"/>
      <c r="O84" s="6"/>
      <c r="P84" s="6"/>
      <c r="Q84" s="6"/>
      <c r="R84" s="6"/>
      <c r="S84" s="6"/>
      <c r="T84" s="6"/>
    </row>
    <row r="85" spans="2:20" x14ac:dyDescent="0.3">
      <c r="B85" s="19"/>
      <c r="C85" s="20"/>
      <c r="D85" s="36"/>
      <c r="E85" s="24"/>
      <c r="F85" s="24"/>
      <c r="G85" s="24"/>
      <c r="H85" s="24"/>
      <c r="I85" s="24"/>
      <c r="J85" s="22"/>
      <c r="K85" s="22"/>
      <c r="L85" s="22"/>
      <c r="M85" s="22"/>
      <c r="O85" s="6"/>
      <c r="P85" s="6"/>
      <c r="Q85" s="6"/>
      <c r="R85" s="6"/>
      <c r="S85" s="6"/>
      <c r="T85" s="6"/>
    </row>
    <row r="86" spans="2:20" x14ac:dyDescent="0.3">
      <c r="B86" s="19"/>
      <c r="C86" s="20"/>
      <c r="D86" s="36"/>
      <c r="E86" s="24"/>
      <c r="F86" s="24"/>
      <c r="G86" s="24"/>
      <c r="H86" s="24"/>
      <c r="I86" s="24"/>
      <c r="J86" s="22"/>
      <c r="K86" s="22"/>
      <c r="L86" s="22"/>
      <c r="M86" s="22"/>
      <c r="O86" s="6"/>
      <c r="P86" s="6"/>
      <c r="Q86" s="6"/>
      <c r="R86" s="6"/>
      <c r="S86" s="6"/>
      <c r="T86" s="6"/>
    </row>
    <row r="87" spans="2:20" x14ac:dyDescent="0.3">
      <c r="B87" s="19"/>
      <c r="C87" s="20"/>
      <c r="D87" s="36"/>
      <c r="E87" s="24"/>
      <c r="F87" s="24"/>
      <c r="G87" s="24"/>
      <c r="H87" s="24"/>
      <c r="I87" s="24"/>
      <c r="J87" s="22"/>
      <c r="K87" s="22"/>
      <c r="L87" s="22"/>
      <c r="M87" s="22"/>
      <c r="O87" s="6"/>
      <c r="P87" s="6"/>
      <c r="Q87" s="6"/>
      <c r="R87" s="6"/>
      <c r="S87" s="6"/>
      <c r="T87" s="6"/>
    </row>
    <row r="88" spans="2:20" x14ac:dyDescent="0.3">
      <c r="B88" s="19"/>
      <c r="C88" s="20"/>
      <c r="D88" s="36"/>
      <c r="E88" s="24"/>
      <c r="F88" s="24"/>
      <c r="G88" s="24"/>
      <c r="H88" s="24"/>
      <c r="I88" s="24"/>
      <c r="J88" s="22"/>
      <c r="K88" s="22"/>
      <c r="L88" s="22"/>
      <c r="M88" s="22"/>
      <c r="O88" s="6"/>
      <c r="P88" s="6"/>
      <c r="Q88" s="6"/>
      <c r="R88" s="6"/>
      <c r="S88" s="6"/>
      <c r="T88" s="6"/>
    </row>
    <row r="89" spans="2:20" x14ac:dyDescent="0.3">
      <c r="B89" s="19"/>
      <c r="C89" s="20"/>
      <c r="D89" s="36"/>
      <c r="E89" s="24"/>
      <c r="F89" s="24"/>
      <c r="G89" s="24"/>
      <c r="H89" s="24"/>
      <c r="I89" s="24"/>
      <c r="J89" s="22"/>
      <c r="K89" s="22"/>
      <c r="L89" s="22"/>
      <c r="M89" s="22"/>
      <c r="O89" s="6"/>
      <c r="P89" s="6"/>
      <c r="Q89" s="6"/>
      <c r="R89" s="6"/>
      <c r="S89" s="6"/>
      <c r="T89" s="6"/>
    </row>
    <row r="90" spans="2:20" x14ac:dyDescent="0.3">
      <c r="B90" s="19"/>
      <c r="C90" s="20"/>
      <c r="D90" s="36"/>
      <c r="E90" s="24"/>
      <c r="F90" s="24"/>
      <c r="G90" s="24"/>
      <c r="H90" s="24"/>
      <c r="I90" s="24"/>
      <c r="J90" s="22"/>
      <c r="K90" s="22"/>
      <c r="L90" s="22"/>
      <c r="M90" s="22"/>
      <c r="O90" s="6"/>
      <c r="P90" s="6"/>
      <c r="Q90" s="6"/>
      <c r="R90" s="6"/>
      <c r="S90" s="6"/>
      <c r="T90" s="6"/>
    </row>
    <row r="91" spans="2:20" x14ac:dyDescent="0.3">
      <c r="B91" s="19"/>
      <c r="C91" s="20"/>
      <c r="D91" s="36"/>
      <c r="E91" s="24"/>
      <c r="F91" s="24"/>
      <c r="G91" s="24"/>
      <c r="H91" s="24"/>
      <c r="I91" s="24"/>
      <c r="J91" s="22"/>
      <c r="K91" s="22"/>
      <c r="L91" s="22"/>
      <c r="M91" s="22"/>
      <c r="O91" s="6"/>
      <c r="P91" s="6"/>
      <c r="Q91" s="6"/>
      <c r="R91" s="6"/>
      <c r="S91" s="6"/>
      <c r="T91" s="6"/>
    </row>
    <row r="92" spans="2:20" x14ac:dyDescent="0.3">
      <c r="B92" s="19"/>
      <c r="C92" s="20"/>
      <c r="D92" s="36"/>
      <c r="E92" s="24"/>
      <c r="F92" s="24"/>
      <c r="G92" s="24"/>
      <c r="H92" s="24"/>
      <c r="I92" s="24"/>
      <c r="J92" s="22"/>
      <c r="K92" s="22"/>
      <c r="L92" s="22"/>
      <c r="M92" s="22"/>
      <c r="O92" s="6"/>
      <c r="P92" s="6"/>
      <c r="Q92" s="6"/>
      <c r="R92" s="6"/>
      <c r="S92" s="6"/>
      <c r="T92" s="6"/>
    </row>
    <row r="93" spans="2:20" x14ac:dyDescent="0.3">
      <c r="B93" s="19"/>
      <c r="C93" s="20"/>
      <c r="D93" s="36"/>
      <c r="E93" s="24"/>
      <c r="F93" s="24"/>
      <c r="G93" s="24"/>
      <c r="H93" s="24"/>
      <c r="I93" s="24"/>
      <c r="J93" s="22"/>
      <c r="K93" s="22"/>
      <c r="L93" s="22"/>
      <c r="M93" s="22"/>
      <c r="O93" s="6"/>
      <c r="P93" s="6"/>
      <c r="Q93" s="6"/>
      <c r="R93" s="6"/>
      <c r="S93" s="6"/>
      <c r="T93" s="6"/>
    </row>
    <row r="94" spans="2:20" x14ac:dyDescent="0.3">
      <c r="B94" s="19"/>
      <c r="C94" s="20"/>
      <c r="D94" s="36"/>
      <c r="E94" s="24"/>
      <c r="F94" s="24"/>
      <c r="G94" s="24"/>
      <c r="H94" s="24"/>
      <c r="I94" s="24"/>
      <c r="J94" s="22"/>
      <c r="K94" s="22"/>
      <c r="L94" s="22"/>
      <c r="M94" s="22"/>
      <c r="O94" s="6"/>
      <c r="P94" s="6"/>
      <c r="Q94" s="6"/>
      <c r="R94" s="6"/>
      <c r="S94" s="6"/>
      <c r="T94" s="6"/>
    </row>
    <row r="95" spans="2:20" x14ac:dyDescent="0.3">
      <c r="B95" s="19"/>
      <c r="C95" s="20"/>
      <c r="D95" s="36"/>
      <c r="E95" s="24"/>
      <c r="F95" s="24"/>
      <c r="G95" s="24"/>
      <c r="H95" s="24"/>
      <c r="I95" s="24"/>
      <c r="J95" s="22"/>
      <c r="K95" s="22"/>
      <c r="L95" s="22"/>
      <c r="M95" s="22"/>
      <c r="O95" s="6"/>
      <c r="P95" s="6"/>
      <c r="Q95" s="6"/>
      <c r="R95" s="6"/>
      <c r="S95" s="6"/>
      <c r="T95" s="6"/>
    </row>
    <row r="96" spans="2:20" x14ac:dyDescent="0.3">
      <c r="B96" s="19"/>
      <c r="C96" s="20"/>
      <c r="D96" s="36"/>
      <c r="E96" s="24"/>
      <c r="F96" s="24"/>
      <c r="G96" s="24"/>
      <c r="H96" s="24"/>
      <c r="I96" s="24"/>
      <c r="J96" s="22"/>
      <c r="K96" s="22"/>
      <c r="L96" s="22"/>
      <c r="M96" s="22"/>
      <c r="O96" s="6"/>
      <c r="P96" s="6"/>
      <c r="Q96" s="6"/>
      <c r="R96" s="6"/>
      <c r="S96" s="6"/>
      <c r="T96" s="6"/>
    </row>
    <row r="97" spans="2:20" x14ac:dyDescent="0.3">
      <c r="B97" s="19"/>
      <c r="C97" s="20"/>
      <c r="D97" s="36"/>
      <c r="E97" s="24"/>
      <c r="F97" s="24"/>
      <c r="G97" s="24"/>
      <c r="H97" s="24"/>
      <c r="I97" s="24"/>
      <c r="J97" s="22"/>
      <c r="K97" s="22"/>
      <c r="L97" s="22"/>
      <c r="M97" s="22"/>
      <c r="O97" s="6"/>
      <c r="P97" s="6"/>
      <c r="Q97" s="6"/>
      <c r="R97" s="6"/>
      <c r="S97" s="6"/>
      <c r="T97" s="6"/>
    </row>
    <row r="98" spans="2:20" x14ac:dyDescent="0.3">
      <c r="B98" s="19"/>
      <c r="C98" s="20"/>
      <c r="D98" s="36"/>
      <c r="E98" s="24"/>
      <c r="F98" s="24"/>
      <c r="G98" s="24"/>
      <c r="H98" s="24"/>
      <c r="I98" s="24"/>
      <c r="J98" s="22"/>
      <c r="K98" s="22"/>
      <c r="L98" s="22"/>
      <c r="M98" s="22"/>
      <c r="O98" s="6"/>
      <c r="P98" s="6"/>
      <c r="Q98" s="6"/>
      <c r="R98" s="6"/>
      <c r="S98" s="6"/>
      <c r="T98" s="6"/>
    </row>
    <row r="99" spans="2:20" x14ac:dyDescent="0.3">
      <c r="B99" s="19"/>
      <c r="C99" s="20"/>
      <c r="D99" s="36"/>
      <c r="E99" s="24"/>
      <c r="F99" s="24"/>
      <c r="G99" s="24"/>
      <c r="H99" s="24"/>
      <c r="I99" s="24"/>
      <c r="J99" s="22"/>
      <c r="K99" s="22"/>
      <c r="L99" s="22"/>
      <c r="M99" s="22"/>
      <c r="O99" s="6"/>
      <c r="P99" s="6"/>
      <c r="Q99" s="6"/>
      <c r="R99" s="6"/>
      <c r="S99" s="6"/>
      <c r="T99" s="6"/>
    </row>
    <row r="100" spans="2:20" x14ac:dyDescent="0.3">
      <c r="B100" s="19"/>
      <c r="C100" s="20"/>
      <c r="D100" s="36"/>
      <c r="E100" s="24"/>
      <c r="F100" s="24"/>
      <c r="G100" s="24"/>
      <c r="H100" s="24"/>
      <c r="I100" s="24"/>
      <c r="J100" s="22"/>
      <c r="K100" s="22"/>
      <c r="L100" s="22"/>
      <c r="M100" s="22"/>
      <c r="O100" s="6"/>
      <c r="P100" s="6"/>
      <c r="Q100" s="6"/>
      <c r="R100" s="6"/>
      <c r="S100" s="6"/>
      <c r="T100" s="6"/>
    </row>
    <row r="101" spans="2:20" x14ac:dyDescent="0.3">
      <c r="B101" s="19"/>
      <c r="C101" s="20"/>
      <c r="D101" s="36"/>
      <c r="E101" s="24"/>
      <c r="F101" s="24"/>
      <c r="G101" s="24"/>
      <c r="H101" s="24"/>
      <c r="I101" s="24"/>
      <c r="J101" s="22"/>
      <c r="K101" s="22"/>
      <c r="L101" s="22"/>
      <c r="M101" s="22"/>
      <c r="O101" s="6"/>
      <c r="P101" s="6"/>
      <c r="Q101" s="6"/>
      <c r="R101" s="6"/>
      <c r="S101" s="6"/>
      <c r="T101" s="6"/>
    </row>
    <row r="102" spans="2:20" x14ac:dyDescent="0.3">
      <c r="B102" s="19"/>
      <c r="C102" s="20"/>
      <c r="D102" s="36"/>
      <c r="E102" s="24"/>
      <c r="F102" s="24"/>
      <c r="G102" s="24"/>
      <c r="H102" s="24"/>
      <c r="I102" s="24"/>
      <c r="J102" s="22"/>
      <c r="K102" s="22"/>
      <c r="L102" s="22"/>
      <c r="M102" s="22"/>
      <c r="O102" s="6"/>
      <c r="P102" s="6"/>
      <c r="Q102" s="6"/>
      <c r="R102" s="6"/>
      <c r="S102" s="6"/>
      <c r="T102" s="6"/>
    </row>
    <row r="103" spans="2:20" x14ac:dyDescent="0.3">
      <c r="B103" s="19"/>
      <c r="C103" s="20"/>
      <c r="D103" s="36"/>
      <c r="E103" s="24"/>
      <c r="F103" s="24"/>
      <c r="G103" s="24"/>
      <c r="H103" s="24"/>
      <c r="I103" s="24"/>
      <c r="J103" s="22"/>
      <c r="K103" s="22"/>
      <c r="L103" s="22"/>
      <c r="M103" s="22"/>
      <c r="P103" s="6"/>
      <c r="Q103" s="6"/>
      <c r="R103" s="6"/>
      <c r="S103" s="6"/>
      <c r="T103" s="6"/>
    </row>
    <row r="104" spans="2:20" x14ac:dyDescent="0.3">
      <c r="B104" s="19"/>
      <c r="C104" s="20"/>
      <c r="D104" s="36"/>
      <c r="E104" s="24"/>
      <c r="F104" s="24"/>
      <c r="G104" s="24"/>
      <c r="H104" s="24"/>
      <c r="I104" s="24"/>
      <c r="J104" s="22"/>
      <c r="K104" s="22"/>
      <c r="L104" s="22"/>
      <c r="M104" s="22"/>
      <c r="O104" s="6"/>
      <c r="P104" s="6"/>
      <c r="Q104" s="6"/>
      <c r="R104" s="6"/>
      <c r="S104" s="6"/>
      <c r="T104" s="6"/>
    </row>
    <row r="105" spans="2:20" x14ac:dyDescent="0.3">
      <c r="B105" s="19"/>
      <c r="C105" s="20"/>
      <c r="D105" s="36"/>
      <c r="E105" s="24"/>
      <c r="F105" s="24"/>
      <c r="G105" s="24"/>
      <c r="H105" s="24"/>
      <c r="I105" s="24"/>
      <c r="J105" s="22"/>
      <c r="K105" s="22"/>
      <c r="L105" s="22"/>
      <c r="M105" s="22"/>
      <c r="O105" s="6"/>
      <c r="P105" s="6"/>
      <c r="Q105" s="6"/>
      <c r="R105" s="6"/>
      <c r="S105" s="6"/>
      <c r="T105" s="6"/>
    </row>
    <row r="106" spans="2:20" x14ac:dyDescent="0.3">
      <c r="B106" s="19"/>
      <c r="C106" s="20"/>
      <c r="D106" s="36"/>
      <c r="E106" s="24"/>
      <c r="F106" s="24"/>
      <c r="G106" s="24"/>
      <c r="H106" s="24"/>
      <c r="I106" s="24"/>
      <c r="J106" s="22"/>
      <c r="K106" s="22"/>
      <c r="L106" s="22"/>
      <c r="M106" s="22"/>
      <c r="O106" s="6"/>
      <c r="P106" s="6"/>
      <c r="Q106" s="6"/>
      <c r="R106" s="6"/>
      <c r="S106" s="6"/>
      <c r="T106" s="6"/>
    </row>
    <row r="107" spans="2:20" x14ac:dyDescent="0.3">
      <c r="B107" s="19"/>
      <c r="C107" s="20"/>
      <c r="D107" s="36"/>
      <c r="E107" s="24"/>
      <c r="F107" s="24"/>
      <c r="G107" s="24"/>
      <c r="H107" s="24"/>
      <c r="I107" s="24"/>
      <c r="J107" s="22"/>
      <c r="K107" s="22"/>
      <c r="L107" s="22"/>
      <c r="M107" s="22"/>
      <c r="O107" s="6"/>
      <c r="P107" s="6"/>
      <c r="Q107" s="6"/>
      <c r="R107" s="6"/>
      <c r="S107" s="6"/>
      <c r="T107" s="6"/>
    </row>
    <row r="108" spans="2:20" x14ac:dyDescent="0.3">
      <c r="B108" s="19"/>
      <c r="C108" s="20"/>
      <c r="D108" s="36"/>
      <c r="E108" s="24"/>
      <c r="F108" s="24"/>
      <c r="G108" s="24"/>
      <c r="H108" s="24"/>
      <c r="I108" s="24"/>
      <c r="J108" s="22"/>
      <c r="K108" s="22"/>
      <c r="L108" s="22"/>
      <c r="M108" s="22"/>
      <c r="O108" s="6"/>
      <c r="P108" s="6"/>
      <c r="Q108" s="6"/>
      <c r="R108" s="6"/>
      <c r="S108" s="6"/>
      <c r="T108" s="6"/>
    </row>
    <row r="109" spans="2:20" x14ac:dyDescent="0.3">
      <c r="B109" s="19"/>
      <c r="C109" s="20"/>
      <c r="D109" s="36"/>
      <c r="E109" s="24"/>
      <c r="F109" s="24"/>
      <c r="G109" s="24"/>
      <c r="H109" s="24"/>
      <c r="I109" s="24"/>
      <c r="J109" s="22"/>
      <c r="K109" s="22"/>
      <c r="L109" s="22"/>
      <c r="M109" s="22"/>
      <c r="O109" s="6"/>
      <c r="P109" s="6"/>
      <c r="Q109" s="6"/>
      <c r="R109" s="6"/>
      <c r="S109" s="6"/>
      <c r="T109" s="6"/>
    </row>
    <row r="110" spans="2:20" x14ac:dyDescent="0.3">
      <c r="B110" s="19"/>
      <c r="C110" s="20"/>
      <c r="D110" s="36"/>
      <c r="E110" s="24"/>
      <c r="F110" s="24"/>
      <c r="G110" s="24"/>
      <c r="H110" s="24"/>
      <c r="I110" s="24"/>
      <c r="J110" s="22"/>
      <c r="K110" s="22"/>
      <c r="L110" s="22"/>
      <c r="M110" s="22"/>
      <c r="O110" s="6"/>
      <c r="P110" s="6"/>
      <c r="Q110" s="6"/>
      <c r="R110" s="6"/>
      <c r="S110" s="6"/>
      <c r="T110" s="6"/>
    </row>
    <row r="111" spans="2:20" x14ac:dyDescent="0.3">
      <c r="B111" s="19"/>
      <c r="C111" s="20"/>
      <c r="D111" s="36"/>
      <c r="E111" s="24"/>
      <c r="F111" s="24"/>
      <c r="G111" s="24"/>
      <c r="H111" s="24"/>
      <c r="I111" s="24"/>
      <c r="J111" s="22"/>
      <c r="K111" s="22"/>
      <c r="L111" s="22"/>
      <c r="M111" s="22"/>
      <c r="O111" s="6"/>
      <c r="P111" s="6"/>
      <c r="Q111" s="6"/>
      <c r="R111" s="6"/>
      <c r="S111" s="6"/>
      <c r="T111" s="6"/>
    </row>
    <row r="112" spans="2:20" x14ac:dyDescent="0.3">
      <c r="B112" s="19"/>
      <c r="C112" s="20"/>
      <c r="D112" s="36"/>
      <c r="E112" s="24"/>
      <c r="F112" s="24"/>
      <c r="G112" s="24"/>
      <c r="H112" s="24"/>
      <c r="I112" s="24"/>
      <c r="J112" s="22"/>
      <c r="K112" s="22"/>
      <c r="L112" s="22"/>
      <c r="M112" s="22"/>
      <c r="O112" s="6"/>
      <c r="P112" s="6"/>
      <c r="Q112" s="6"/>
      <c r="R112" s="6"/>
      <c r="S112" s="6"/>
      <c r="T112" s="6"/>
    </row>
    <row r="113" spans="2:20" x14ac:dyDescent="0.3">
      <c r="B113" s="19"/>
      <c r="C113" s="20"/>
      <c r="D113" s="36"/>
      <c r="E113" s="24"/>
      <c r="F113" s="24"/>
      <c r="G113" s="24"/>
      <c r="H113" s="24"/>
      <c r="I113" s="24"/>
      <c r="J113" s="22"/>
      <c r="K113" s="22"/>
      <c r="L113" s="22"/>
      <c r="M113" s="22"/>
      <c r="O113" s="6"/>
      <c r="P113" s="6"/>
      <c r="Q113" s="6"/>
      <c r="R113" s="6"/>
      <c r="S113" s="6"/>
      <c r="T113" s="6"/>
    </row>
    <row r="114" spans="2:20" x14ac:dyDescent="0.3">
      <c r="B114" s="19"/>
      <c r="C114" s="20"/>
      <c r="D114" s="36"/>
      <c r="E114" s="24"/>
      <c r="F114" s="24"/>
      <c r="G114" s="24"/>
      <c r="H114" s="24"/>
      <c r="I114" s="24"/>
      <c r="J114" s="22"/>
      <c r="K114" s="22"/>
      <c r="L114" s="22"/>
      <c r="M114" s="22"/>
      <c r="O114" s="6"/>
      <c r="P114" s="6"/>
      <c r="Q114" s="6"/>
      <c r="R114" s="6"/>
      <c r="S114" s="6"/>
      <c r="T114" s="6"/>
    </row>
    <row r="115" spans="2:20" x14ac:dyDescent="0.3">
      <c r="B115" s="19"/>
      <c r="C115" s="20"/>
      <c r="D115" s="36"/>
      <c r="E115" s="24"/>
      <c r="F115" s="24"/>
      <c r="G115" s="24"/>
      <c r="H115" s="24"/>
      <c r="I115" s="24"/>
      <c r="J115" s="22"/>
      <c r="K115" s="22"/>
      <c r="L115" s="22"/>
      <c r="M115" s="22"/>
      <c r="O115" s="6"/>
      <c r="P115" s="6"/>
      <c r="Q115" s="6"/>
      <c r="R115" s="6"/>
      <c r="S115" s="6"/>
      <c r="T115" s="6"/>
    </row>
    <row r="116" spans="2:20" x14ac:dyDescent="0.3">
      <c r="B116" s="19"/>
      <c r="C116" s="20"/>
      <c r="D116" s="36"/>
      <c r="E116" s="24"/>
      <c r="F116" s="24"/>
      <c r="G116" s="24"/>
      <c r="H116" s="24"/>
      <c r="I116" s="24"/>
      <c r="J116" s="22"/>
      <c r="K116" s="22"/>
      <c r="L116" s="22"/>
      <c r="M116" s="22"/>
      <c r="O116" s="6"/>
      <c r="P116" s="6"/>
      <c r="Q116" s="6"/>
      <c r="R116" s="6"/>
      <c r="S116" s="6"/>
      <c r="T116" s="6"/>
    </row>
    <row r="117" spans="2:20" x14ac:dyDescent="0.3">
      <c r="B117" s="19"/>
      <c r="C117" s="20"/>
      <c r="D117" s="36"/>
      <c r="E117" s="24"/>
      <c r="F117" s="24"/>
      <c r="G117" s="24"/>
      <c r="H117" s="24"/>
      <c r="I117" s="24"/>
      <c r="J117" s="22"/>
      <c r="K117" s="22"/>
      <c r="L117" s="22"/>
      <c r="M117" s="22"/>
      <c r="O117" s="6"/>
      <c r="P117" s="6"/>
      <c r="Q117" s="6"/>
      <c r="R117" s="6"/>
      <c r="S117" s="6"/>
      <c r="T117" s="6"/>
    </row>
    <row r="118" spans="2:20" x14ac:dyDescent="0.3">
      <c r="B118" s="19"/>
      <c r="C118" s="20"/>
      <c r="D118" s="36"/>
      <c r="E118" s="24"/>
      <c r="F118" s="24"/>
      <c r="G118" s="24"/>
      <c r="H118" s="24"/>
      <c r="I118" s="24"/>
      <c r="J118" s="22"/>
      <c r="K118" s="22"/>
      <c r="L118" s="22"/>
      <c r="M118" s="22"/>
      <c r="O118" s="6"/>
      <c r="P118" s="6"/>
      <c r="Q118" s="6"/>
      <c r="R118" s="6"/>
      <c r="S118" s="6"/>
      <c r="T118" s="6"/>
    </row>
    <row r="119" spans="2:20" x14ac:dyDescent="0.3">
      <c r="B119" s="19"/>
      <c r="C119" s="20"/>
      <c r="D119" s="36"/>
      <c r="E119" s="24"/>
      <c r="F119" s="24"/>
      <c r="G119" s="24"/>
      <c r="H119" s="24"/>
      <c r="I119" s="24"/>
      <c r="J119" s="22"/>
      <c r="K119" s="22"/>
      <c r="L119" s="22"/>
      <c r="M119" s="22"/>
      <c r="O119" s="6"/>
      <c r="P119" s="6"/>
      <c r="Q119" s="6"/>
      <c r="R119" s="6"/>
      <c r="S119" s="6"/>
      <c r="T119" s="6"/>
    </row>
    <row r="120" spans="2:20" x14ac:dyDescent="0.3">
      <c r="B120" s="19"/>
      <c r="C120" s="20"/>
      <c r="D120" s="36"/>
      <c r="E120" s="24"/>
      <c r="F120" s="24"/>
      <c r="G120" s="24"/>
      <c r="H120" s="24"/>
      <c r="I120" s="24"/>
      <c r="J120" s="22"/>
      <c r="K120" s="22"/>
      <c r="L120" s="22"/>
      <c r="M120" s="22"/>
      <c r="O120" s="6"/>
      <c r="P120" s="6"/>
      <c r="Q120" s="6"/>
      <c r="R120" s="6"/>
      <c r="S120" s="6"/>
      <c r="T120" s="6"/>
    </row>
    <row r="121" spans="2:20" x14ac:dyDescent="0.3">
      <c r="B121" s="19"/>
      <c r="C121" s="20"/>
      <c r="D121" s="36"/>
      <c r="E121" s="24"/>
      <c r="F121" s="24"/>
      <c r="G121" s="24"/>
      <c r="H121" s="24"/>
      <c r="I121" s="24"/>
      <c r="J121" s="22"/>
      <c r="K121" s="22"/>
      <c r="L121" s="22"/>
      <c r="M121" s="22"/>
      <c r="O121" s="6"/>
      <c r="P121" s="6"/>
      <c r="Q121" s="6"/>
      <c r="R121" s="6"/>
      <c r="S121" s="6"/>
      <c r="T121" s="6"/>
    </row>
    <row r="122" spans="2:20" x14ac:dyDescent="0.3">
      <c r="B122" s="19"/>
      <c r="C122" s="20"/>
      <c r="D122" s="36"/>
      <c r="E122" s="24"/>
      <c r="F122" s="24"/>
      <c r="G122" s="24"/>
      <c r="H122" s="24"/>
      <c r="I122" s="24"/>
      <c r="J122" s="22"/>
      <c r="K122" s="22"/>
      <c r="L122" s="22"/>
      <c r="M122" s="22"/>
      <c r="O122" s="6"/>
      <c r="P122" s="6"/>
      <c r="Q122" s="6"/>
      <c r="R122" s="6"/>
      <c r="S122" s="6"/>
      <c r="T122" s="6"/>
    </row>
    <row r="123" spans="2:20" x14ac:dyDescent="0.3">
      <c r="B123" s="19"/>
      <c r="C123" s="20"/>
      <c r="D123" s="36"/>
      <c r="E123" s="24"/>
      <c r="F123" s="24"/>
      <c r="G123" s="24"/>
      <c r="H123" s="24"/>
      <c r="I123" s="24"/>
      <c r="J123" s="22"/>
      <c r="K123" s="22"/>
      <c r="L123" s="22"/>
      <c r="M123" s="22"/>
      <c r="O123" s="6"/>
      <c r="P123" s="6"/>
      <c r="Q123" s="6"/>
      <c r="R123" s="6"/>
      <c r="S123" s="6"/>
      <c r="T123" s="6"/>
    </row>
    <row r="124" spans="2:20" x14ac:dyDescent="0.3">
      <c r="B124" s="19"/>
      <c r="C124" s="20"/>
      <c r="D124" s="36"/>
      <c r="E124" s="24"/>
      <c r="F124" s="24"/>
      <c r="G124" s="24"/>
      <c r="H124" s="24"/>
      <c r="I124" s="24"/>
      <c r="J124" s="22"/>
      <c r="K124" s="22"/>
      <c r="L124" s="22"/>
      <c r="M124" s="22"/>
      <c r="O124" s="6"/>
      <c r="P124" s="6"/>
      <c r="Q124" s="6"/>
      <c r="R124" s="6"/>
      <c r="S124" s="6"/>
      <c r="T124" s="6"/>
    </row>
    <row r="125" spans="2:20" x14ac:dyDescent="0.3">
      <c r="B125" s="19"/>
      <c r="C125" s="20"/>
      <c r="D125" s="36"/>
      <c r="E125" s="24"/>
      <c r="F125" s="24"/>
      <c r="G125" s="24"/>
      <c r="H125" s="24"/>
      <c r="I125" s="24"/>
      <c r="J125" s="22"/>
      <c r="K125" s="22"/>
      <c r="L125" s="22"/>
      <c r="M125" s="22"/>
      <c r="O125" s="6"/>
      <c r="P125" s="6"/>
      <c r="Q125" s="6"/>
      <c r="R125" s="6"/>
      <c r="S125" s="6"/>
      <c r="T125" s="6"/>
    </row>
    <row r="126" spans="2:20" x14ac:dyDescent="0.3">
      <c r="B126" s="19"/>
      <c r="C126" s="20"/>
      <c r="D126" s="36"/>
      <c r="E126" s="24"/>
      <c r="F126" s="24"/>
      <c r="G126" s="24"/>
      <c r="H126" s="24"/>
      <c r="I126" s="24"/>
      <c r="J126" s="22"/>
      <c r="K126" s="22"/>
      <c r="L126" s="22"/>
      <c r="M126" s="22"/>
      <c r="O126" s="6"/>
      <c r="P126" s="6"/>
      <c r="Q126" s="6"/>
      <c r="R126" s="6"/>
      <c r="S126" s="6"/>
      <c r="T126" s="6"/>
    </row>
    <row r="127" spans="2:20" x14ac:dyDescent="0.3">
      <c r="B127" s="19"/>
      <c r="C127" s="20"/>
      <c r="D127" s="36"/>
      <c r="E127" s="24"/>
      <c r="F127" s="24"/>
      <c r="G127" s="24"/>
      <c r="H127" s="24"/>
      <c r="I127" s="24"/>
      <c r="J127" s="22"/>
      <c r="K127" s="22"/>
      <c r="L127" s="22"/>
      <c r="M127" s="22"/>
      <c r="O127" s="6"/>
      <c r="P127" s="6"/>
      <c r="Q127" s="6"/>
      <c r="R127" s="6"/>
      <c r="S127" s="6"/>
      <c r="T127" s="6"/>
    </row>
    <row r="128" spans="2:20" x14ac:dyDescent="0.3">
      <c r="B128" s="19"/>
      <c r="C128" s="20"/>
      <c r="D128" s="36"/>
      <c r="E128" s="24"/>
      <c r="F128" s="24"/>
      <c r="G128" s="24"/>
      <c r="H128" s="24"/>
      <c r="I128" s="24"/>
      <c r="J128" s="22"/>
      <c r="K128" s="22"/>
      <c r="L128" s="22"/>
      <c r="M128" s="22"/>
      <c r="O128" s="6"/>
      <c r="P128" s="6"/>
      <c r="Q128" s="6"/>
      <c r="R128" s="6"/>
      <c r="S128" s="6"/>
      <c r="T128" s="6"/>
    </row>
    <row r="129" spans="2:20" x14ac:dyDescent="0.3">
      <c r="B129" s="19"/>
      <c r="C129" s="20"/>
      <c r="D129" s="36"/>
      <c r="E129" s="24"/>
      <c r="F129" s="24"/>
      <c r="G129" s="24"/>
      <c r="H129" s="24"/>
      <c r="I129" s="24"/>
      <c r="J129" s="22"/>
      <c r="K129" s="22"/>
      <c r="L129" s="22"/>
      <c r="M129" s="22"/>
      <c r="O129" s="6"/>
      <c r="P129" s="6"/>
      <c r="Q129" s="6"/>
      <c r="R129" s="6"/>
      <c r="S129" s="6"/>
      <c r="T129" s="6"/>
    </row>
    <row r="130" spans="2:20" x14ac:dyDescent="0.3">
      <c r="B130" s="19"/>
      <c r="C130" s="20"/>
      <c r="D130" s="36"/>
      <c r="E130" s="24"/>
      <c r="F130" s="24"/>
      <c r="G130" s="24"/>
      <c r="H130" s="24"/>
      <c r="I130" s="24"/>
      <c r="J130" s="22"/>
      <c r="K130" s="22"/>
      <c r="L130" s="22"/>
      <c r="M130" s="22"/>
      <c r="O130" s="6"/>
      <c r="P130" s="6"/>
      <c r="Q130" s="6"/>
      <c r="R130" s="6"/>
      <c r="S130" s="6"/>
      <c r="T130" s="6"/>
    </row>
    <row r="131" spans="2:20" x14ac:dyDescent="0.3">
      <c r="B131" s="19"/>
      <c r="C131" s="20"/>
      <c r="D131" s="36"/>
      <c r="E131" s="24"/>
      <c r="F131" s="24"/>
      <c r="G131" s="24"/>
      <c r="H131" s="24"/>
      <c r="I131" s="24"/>
      <c r="J131" s="22"/>
      <c r="K131" s="22"/>
      <c r="L131" s="22"/>
      <c r="M131" s="22"/>
    </row>
    <row r="132" spans="2:20" x14ac:dyDescent="0.3">
      <c r="B132" s="19"/>
      <c r="C132" s="20"/>
      <c r="D132" s="36"/>
      <c r="E132" s="24"/>
      <c r="F132" s="24"/>
      <c r="G132" s="24"/>
      <c r="H132" s="24"/>
      <c r="I132" s="24"/>
      <c r="J132" s="22"/>
      <c r="K132" s="22"/>
      <c r="L132" s="22"/>
      <c r="M132" s="22"/>
    </row>
    <row r="133" spans="2:20" x14ac:dyDescent="0.3">
      <c r="B133" s="19"/>
      <c r="C133" s="20"/>
      <c r="D133" s="36"/>
      <c r="E133" s="24"/>
      <c r="F133" s="24"/>
      <c r="G133" s="24"/>
      <c r="H133" s="24"/>
      <c r="I133" s="24"/>
      <c r="J133" s="22"/>
      <c r="K133" s="22"/>
      <c r="L133" s="22"/>
      <c r="M133" s="22"/>
    </row>
    <row r="134" spans="2:20" x14ac:dyDescent="0.3">
      <c r="B134" s="19"/>
      <c r="C134" s="20"/>
      <c r="D134" s="36"/>
      <c r="E134" s="24"/>
      <c r="F134" s="24"/>
      <c r="G134" s="24"/>
      <c r="H134" s="24"/>
      <c r="I134" s="24"/>
      <c r="J134" s="22"/>
      <c r="K134" s="22"/>
      <c r="L134" s="22"/>
      <c r="M134" s="22"/>
    </row>
    <row r="135" spans="2:20" x14ac:dyDescent="0.3">
      <c r="B135" s="19"/>
      <c r="C135" s="20"/>
      <c r="D135" s="36"/>
      <c r="E135" s="24"/>
      <c r="F135" s="24"/>
      <c r="G135" s="24"/>
      <c r="H135" s="24"/>
      <c r="I135" s="24"/>
      <c r="J135" s="22"/>
      <c r="K135" s="22"/>
      <c r="L135" s="22"/>
      <c r="M135" s="22"/>
      <c r="O135" s="31"/>
      <c r="P135" s="32"/>
    </row>
    <row r="136" spans="2:20" x14ac:dyDescent="0.3">
      <c r="B136" s="19"/>
      <c r="C136" s="20"/>
      <c r="D136" s="36"/>
      <c r="E136" s="24"/>
      <c r="F136" s="24"/>
      <c r="G136" s="24"/>
      <c r="H136" s="24"/>
      <c r="I136" s="24"/>
      <c r="J136" s="22"/>
      <c r="K136" s="22"/>
      <c r="L136" s="22"/>
      <c r="M136" s="22"/>
    </row>
    <row r="137" spans="2:20" x14ac:dyDescent="0.3">
      <c r="B137" s="19"/>
      <c r="C137" s="20"/>
      <c r="D137" s="36"/>
      <c r="E137" s="24"/>
      <c r="F137" s="24"/>
      <c r="G137" s="24"/>
      <c r="H137" s="24"/>
      <c r="I137" s="24"/>
      <c r="J137" s="22"/>
      <c r="K137" s="22"/>
      <c r="L137" s="22"/>
      <c r="M137" s="22"/>
    </row>
    <row r="138" spans="2:20" x14ac:dyDescent="0.3">
      <c r="B138" s="19"/>
      <c r="C138" s="20"/>
      <c r="D138" s="37"/>
      <c r="E138" s="24"/>
      <c r="F138" s="24"/>
      <c r="G138" s="24"/>
      <c r="H138" s="24"/>
      <c r="I138" s="24"/>
      <c r="J138" s="22"/>
      <c r="K138" s="22"/>
      <c r="L138" s="22"/>
      <c r="M138" s="22"/>
    </row>
    <row r="139" spans="2:20" x14ac:dyDescent="0.3">
      <c r="B139" s="19"/>
      <c r="C139" s="20"/>
      <c r="D139" s="37"/>
      <c r="E139" s="24"/>
      <c r="F139" s="24"/>
      <c r="G139" s="24"/>
      <c r="H139" s="24"/>
      <c r="I139" s="24"/>
      <c r="J139" s="22"/>
      <c r="K139" s="22"/>
      <c r="L139" s="22"/>
      <c r="M139" s="22"/>
      <c r="P139" s="6"/>
    </row>
    <row r="140" spans="2:20" x14ac:dyDescent="0.3">
      <c r="B140" s="19"/>
      <c r="C140" s="20"/>
      <c r="D140" s="37"/>
      <c r="E140" s="24"/>
      <c r="F140" s="24"/>
      <c r="G140" s="24"/>
      <c r="H140" s="24"/>
      <c r="I140" s="24"/>
      <c r="J140" s="22"/>
      <c r="K140" s="22"/>
      <c r="L140" s="22"/>
      <c r="M140" s="22"/>
    </row>
    <row r="141" spans="2:20" x14ac:dyDescent="0.3">
      <c r="B141" s="19"/>
      <c r="C141" s="20"/>
      <c r="D141" s="37"/>
      <c r="E141" s="24"/>
      <c r="F141" s="24"/>
      <c r="G141" s="24"/>
      <c r="H141" s="24"/>
      <c r="I141" s="24"/>
      <c r="J141" s="22"/>
      <c r="K141" s="22"/>
      <c r="L141" s="22"/>
      <c r="M141" s="22"/>
    </row>
    <row r="142" spans="2:20" x14ac:dyDescent="0.3">
      <c r="B142" s="19"/>
      <c r="C142" s="20"/>
      <c r="D142" s="37"/>
      <c r="E142" s="24"/>
      <c r="F142" s="24"/>
      <c r="G142" s="24"/>
      <c r="H142" s="24"/>
      <c r="I142" s="24"/>
      <c r="J142" s="22"/>
      <c r="K142" s="22"/>
      <c r="L142" s="22"/>
      <c r="M142" s="22"/>
    </row>
    <row r="143" spans="2:20" x14ac:dyDescent="0.3">
      <c r="B143" s="19"/>
      <c r="C143" s="20"/>
      <c r="D143" s="37"/>
      <c r="E143" s="24"/>
      <c r="F143" s="24"/>
      <c r="G143" s="24"/>
      <c r="H143" s="24"/>
      <c r="I143" s="24"/>
      <c r="J143" s="22"/>
      <c r="K143" s="22"/>
      <c r="L143" s="22"/>
      <c r="M143" s="22"/>
    </row>
    <row r="144" spans="2:20" x14ac:dyDescent="0.3">
      <c r="B144" s="19"/>
      <c r="C144" s="20"/>
      <c r="D144" s="37"/>
      <c r="E144" s="24"/>
      <c r="F144" s="24"/>
      <c r="G144" s="24"/>
      <c r="H144" s="24"/>
      <c r="I144" s="24"/>
      <c r="J144" s="22"/>
      <c r="K144" s="22"/>
      <c r="L144" s="22"/>
      <c r="M144" s="22"/>
    </row>
    <row r="145" spans="2:13" x14ac:dyDescent="0.3">
      <c r="B145" s="19"/>
      <c r="C145" s="20"/>
      <c r="D145" s="37"/>
      <c r="E145" s="24"/>
      <c r="F145" s="24"/>
      <c r="G145" s="24"/>
      <c r="H145" s="24"/>
      <c r="I145" s="24"/>
      <c r="J145" s="22"/>
      <c r="K145" s="22"/>
      <c r="L145" s="22"/>
      <c r="M145" s="22"/>
    </row>
    <row r="146" spans="2:13" x14ac:dyDescent="0.3">
      <c r="B146" s="19"/>
      <c r="C146" s="20"/>
      <c r="D146" s="37"/>
      <c r="E146" s="24"/>
      <c r="F146" s="24"/>
      <c r="G146" s="24"/>
      <c r="H146" s="24"/>
      <c r="I146" s="24"/>
      <c r="J146" s="22"/>
      <c r="K146" s="22"/>
      <c r="L146" s="22"/>
      <c r="M146" s="22"/>
    </row>
    <row r="147" spans="2:13" x14ac:dyDescent="0.3">
      <c r="B147" s="19"/>
      <c r="C147" s="20"/>
      <c r="D147" s="37"/>
      <c r="E147" s="24"/>
      <c r="F147" s="24"/>
      <c r="G147" s="24"/>
      <c r="H147" s="24"/>
      <c r="I147" s="24"/>
      <c r="J147" s="22"/>
      <c r="K147" s="22"/>
      <c r="L147" s="22"/>
      <c r="M147" s="22"/>
    </row>
    <row r="148" spans="2:13" x14ac:dyDescent="0.3">
      <c r="B148" s="19"/>
      <c r="C148" s="20"/>
      <c r="D148" s="37"/>
      <c r="E148" s="24"/>
      <c r="F148" s="24"/>
      <c r="G148" s="24"/>
      <c r="H148" s="24"/>
      <c r="I148" s="24"/>
      <c r="J148" s="22"/>
      <c r="K148" s="22"/>
      <c r="L148" s="22"/>
      <c r="M148" s="22"/>
    </row>
    <row r="149" spans="2:13" x14ac:dyDescent="0.3">
      <c r="B149" s="19"/>
      <c r="C149" s="20"/>
      <c r="D149" s="37"/>
      <c r="E149" s="24"/>
      <c r="F149" s="24"/>
      <c r="G149" s="24"/>
      <c r="H149" s="24"/>
      <c r="I149" s="24"/>
      <c r="J149" s="22"/>
      <c r="K149" s="22"/>
      <c r="L149" s="22"/>
      <c r="M149" s="22"/>
    </row>
    <row r="150" spans="2:13" x14ac:dyDescent="0.3">
      <c r="B150" s="19"/>
      <c r="C150" s="20"/>
      <c r="D150" s="37"/>
      <c r="E150" s="24"/>
      <c r="F150" s="24"/>
      <c r="G150" s="24"/>
      <c r="H150" s="24"/>
      <c r="I150" s="24"/>
      <c r="J150" s="22"/>
      <c r="K150" s="22"/>
      <c r="L150" s="22"/>
      <c r="M150" s="22"/>
    </row>
    <row r="151" spans="2:13" x14ac:dyDescent="0.3">
      <c r="B151" s="19"/>
      <c r="C151" s="20"/>
      <c r="D151" s="37"/>
      <c r="E151" s="24"/>
      <c r="F151" s="24"/>
      <c r="G151" s="24"/>
      <c r="H151" s="24"/>
      <c r="I151" s="24"/>
      <c r="J151" s="22"/>
      <c r="K151" s="22"/>
      <c r="L151" s="22"/>
      <c r="M151" s="22"/>
    </row>
    <row r="152" spans="2:13" x14ac:dyDescent="0.3">
      <c r="B152" s="19"/>
      <c r="C152" s="20"/>
      <c r="D152" s="37"/>
      <c r="E152" s="24"/>
      <c r="F152" s="24"/>
      <c r="G152" s="24"/>
      <c r="H152" s="24"/>
      <c r="I152" s="24"/>
      <c r="J152" s="22"/>
      <c r="K152" s="22"/>
      <c r="L152" s="22"/>
      <c r="M152" s="22"/>
    </row>
    <row r="153" spans="2:13" x14ac:dyDescent="0.3">
      <c r="B153" s="19"/>
      <c r="C153" s="20"/>
      <c r="D153" s="37"/>
      <c r="E153" s="24"/>
      <c r="F153" s="24"/>
      <c r="G153" s="24"/>
      <c r="H153" s="24"/>
      <c r="I153" s="24"/>
      <c r="J153" s="22"/>
      <c r="K153" s="22"/>
      <c r="L153" s="22"/>
      <c r="M153" s="22"/>
    </row>
    <row r="154" spans="2:13" x14ac:dyDescent="0.3">
      <c r="B154" s="19"/>
      <c r="C154" s="20"/>
      <c r="D154" s="37"/>
      <c r="E154" s="24"/>
      <c r="F154" s="24"/>
      <c r="G154" s="24"/>
      <c r="H154" s="24"/>
      <c r="I154" s="24"/>
      <c r="J154" s="22"/>
      <c r="K154" s="22"/>
      <c r="L154" s="22"/>
      <c r="M154" s="22"/>
    </row>
    <row r="155" spans="2:13" x14ac:dyDescent="0.3">
      <c r="B155" s="19"/>
      <c r="C155" s="20"/>
      <c r="D155" s="37"/>
      <c r="E155" s="24"/>
      <c r="F155" s="24"/>
      <c r="G155" s="24"/>
      <c r="H155" s="24"/>
      <c r="I155" s="24"/>
      <c r="J155" s="22"/>
      <c r="K155" s="22"/>
      <c r="L155" s="22"/>
      <c r="M155" s="22"/>
    </row>
    <row r="156" spans="2:13" x14ac:dyDescent="0.3">
      <c r="B156" s="19"/>
      <c r="C156" s="20"/>
      <c r="D156" s="37"/>
      <c r="E156" s="24"/>
      <c r="F156" s="24"/>
      <c r="G156" s="24"/>
      <c r="H156" s="24"/>
      <c r="I156" s="24"/>
      <c r="J156" s="22"/>
      <c r="K156" s="22"/>
      <c r="L156" s="22"/>
      <c r="M156" s="22"/>
    </row>
    <row r="157" spans="2:13" x14ac:dyDescent="0.3">
      <c r="B157" s="19"/>
      <c r="C157" s="20"/>
      <c r="D157" s="37"/>
      <c r="E157" s="24"/>
      <c r="F157" s="24"/>
      <c r="G157" s="24"/>
      <c r="H157" s="24"/>
      <c r="I157" s="24"/>
      <c r="J157" s="22"/>
      <c r="K157" s="22"/>
      <c r="L157" s="22"/>
      <c r="M157" s="22"/>
    </row>
    <row r="158" spans="2:13" x14ac:dyDescent="0.3">
      <c r="B158" s="19"/>
      <c r="C158" s="20"/>
      <c r="D158" s="37"/>
      <c r="E158" s="24"/>
      <c r="F158" s="24"/>
      <c r="G158" s="24"/>
      <c r="H158" s="24"/>
      <c r="I158" s="24"/>
      <c r="J158" s="22"/>
      <c r="K158" s="22"/>
      <c r="L158" s="22"/>
      <c r="M158" s="22"/>
    </row>
    <row r="159" spans="2:13" x14ac:dyDescent="0.3">
      <c r="B159" s="19"/>
      <c r="C159" s="20"/>
      <c r="D159" s="37"/>
      <c r="E159" s="24"/>
      <c r="F159" s="24"/>
      <c r="G159" s="24"/>
      <c r="H159" s="24"/>
      <c r="I159" s="24"/>
      <c r="J159" s="22"/>
      <c r="K159" s="22"/>
      <c r="L159" s="22"/>
      <c r="M159" s="22"/>
    </row>
    <row r="160" spans="2:13" x14ac:dyDescent="0.3">
      <c r="B160" s="19"/>
      <c r="C160" s="20"/>
      <c r="D160" s="37"/>
      <c r="E160" s="24"/>
      <c r="F160" s="24"/>
      <c r="G160" s="24"/>
      <c r="H160" s="24"/>
      <c r="I160" s="24"/>
      <c r="J160" s="22"/>
      <c r="K160" s="22"/>
      <c r="L160" s="22"/>
      <c r="M160" s="22"/>
    </row>
    <row r="161" spans="2:13" x14ac:dyDescent="0.3">
      <c r="B161" s="19"/>
      <c r="C161" s="20"/>
      <c r="D161" s="37"/>
      <c r="E161" s="24"/>
      <c r="F161" s="24"/>
      <c r="G161" s="24"/>
      <c r="H161" s="24"/>
      <c r="I161" s="24"/>
      <c r="J161" s="22"/>
      <c r="K161" s="22"/>
      <c r="L161" s="22"/>
      <c r="M161" s="22"/>
    </row>
    <row r="162" spans="2:13" x14ac:dyDescent="0.3">
      <c r="B162" s="19"/>
      <c r="C162" s="20"/>
      <c r="D162" s="37"/>
      <c r="E162" s="24"/>
      <c r="F162" s="24"/>
      <c r="G162" s="24"/>
      <c r="H162" s="24"/>
      <c r="I162" s="24"/>
      <c r="J162" s="22"/>
      <c r="K162" s="22"/>
      <c r="L162" s="22"/>
      <c r="M162" s="22"/>
    </row>
    <row r="163" spans="2:13" x14ac:dyDescent="0.3">
      <c r="B163" s="19"/>
      <c r="C163" s="20"/>
      <c r="D163" s="37"/>
      <c r="E163" s="24"/>
      <c r="F163" s="24"/>
      <c r="G163" s="24"/>
      <c r="H163" s="24"/>
      <c r="I163" s="24"/>
      <c r="J163" s="22"/>
      <c r="K163" s="22"/>
      <c r="L163" s="22"/>
      <c r="M163" s="22"/>
    </row>
    <row r="164" spans="2:13" x14ac:dyDescent="0.3">
      <c r="B164" s="19"/>
      <c r="C164" s="20"/>
      <c r="D164" s="37"/>
      <c r="E164" s="24"/>
      <c r="F164" s="24"/>
      <c r="G164" s="24"/>
      <c r="H164" s="24"/>
      <c r="I164" s="24"/>
      <c r="J164" s="22"/>
      <c r="K164" s="22"/>
      <c r="L164" s="22"/>
      <c r="M164" s="22"/>
    </row>
    <row r="165" spans="2:13" x14ac:dyDescent="0.3">
      <c r="B165" s="19"/>
      <c r="C165" s="20"/>
      <c r="D165" s="37"/>
      <c r="E165" s="24"/>
      <c r="F165" s="24"/>
      <c r="G165" s="24"/>
      <c r="H165" s="24"/>
      <c r="I165" s="24"/>
      <c r="J165" s="22"/>
      <c r="K165" s="22"/>
      <c r="L165" s="22"/>
      <c r="M165" s="22"/>
    </row>
    <row r="166" spans="2:13" x14ac:dyDescent="0.3">
      <c r="B166" s="19"/>
      <c r="C166" s="20"/>
      <c r="D166" s="37"/>
      <c r="E166" s="24"/>
      <c r="F166" s="24"/>
      <c r="G166" s="24"/>
      <c r="H166" s="24"/>
      <c r="I166" s="24"/>
      <c r="J166" s="22"/>
      <c r="K166" s="22"/>
      <c r="L166" s="22"/>
      <c r="M166" s="22"/>
    </row>
    <row r="167" spans="2:13" x14ac:dyDescent="0.3">
      <c r="B167" s="19"/>
      <c r="C167" s="20"/>
      <c r="D167" s="37"/>
      <c r="E167" s="24"/>
      <c r="F167" s="24"/>
      <c r="G167" s="24"/>
      <c r="H167" s="24"/>
      <c r="I167" s="24"/>
      <c r="J167" s="22"/>
      <c r="K167" s="22"/>
      <c r="L167" s="22"/>
      <c r="M167" s="22"/>
    </row>
    <row r="168" spans="2:13" x14ac:dyDescent="0.3">
      <c r="B168" s="19"/>
      <c r="C168" s="20"/>
      <c r="D168" s="37"/>
      <c r="E168" s="24"/>
      <c r="F168" s="24"/>
      <c r="G168" s="24"/>
      <c r="H168" s="24"/>
      <c r="I168" s="24"/>
      <c r="J168" s="22"/>
      <c r="K168" s="22"/>
      <c r="L168" s="22"/>
      <c r="M168" s="22"/>
    </row>
    <row r="169" spans="2:13" x14ac:dyDescent="0.3">
      <c r="B169" s="19"/>
      <c r="C169" s="20"/>
      <c r="D169" s="37"/>
      <c r="E169" s="24"/>
      <c r="F169" s="24"/>
      <c r="G169" s="24"/>
      <c r="H169" s="24"/>
      <c r="I169" s="24"/>
      <c r="J169" s="22"/>
      <c r="K169" s="22"/>
      <c r="L169" s="22"/>
      <c r="M169" s="22"/>
    </row>
    <row r="170" spans="2:13" x14ac:dyDescent="0.3">
      <c r="B170" s="19"/>
      <c r="C170" s="20"/>
      <c r="D170" s="37"/>
      <c r="E170" s="24"/>
      <c r="F170" s="24"/>
      <c r="G170" s="24"/>
      <c r="H170" s="24"/>
      <c r="I170" s="24"/>
      <c r="J170" s="22"/>
      <c r="K170" s="22"/>
      <c r="L170" s="22"/>
      <c r="M170" s="22"/>
    </row>
    <row r="171" spans="2:13" x14ac:dyDescent="0.3">
      <c r="B171" s="19"/>
      <c r="C171" s="20"/>
      <c r="D171" s="37"/>
      <c r="E171" s="24"/>
      <c r="F171" s="24"/>
      <c r="G171" s="24"/>
      <c r="H171" s="24"/>
      <c r="I171" s="24"/>
      <c r="J171" s="22"/>
      <c r="K171" s="22"/>
      <c r="L171" s="22"/>
      <c r="M171" s="22"/>
    </row>
    <row r="172" spans="2:13" x14ac:dyDescent="0.3">
      <c r="B172" s="19"/>
      <c r="C172" s="20"/>
      <c r="D172" s="37"/>
      <c r="E172" s="24"/>
      <c r="F172" s="24"/>
      <c r="G172" s="24"/>
      <c r="H172" s="24"/>
      <c r="I172" s="24"/>
      <c r="J172" s="22"/>
      <c r="K172" s="22"/>
      <c r="L172" s="22"/>
      <c r="M172" s="22"/>
    </row>
    <row r="173" spans="2:13" x14ac:dyDescent="0.3">
      <c r="B173" s="19"/>
      <c r="C173" s="20"/>
      <c r="D173" s="37"/>
      <c r="E173" s="24"/>
      <c r="F173" s="24"/>
      <c r="G173" s="24"/>
      <c r="H173" s="24"/>
      <c r="I173" s="24"/>
      <c r="J173" s="22"/>
      <c r="K173" s="22"/>
      <c r="L173" s="22"/>
      <c r="M173" s="22"/>
    </row>
    <row r="174" spans="2:13" x14ac:dyDescent="0.3">
      <c r="B174" s="19"/>
      <c r="C174" s="20"/>
      <c r="D174" s="37"/>
      <c r="E174" s="24"/>
      <c r="F174" s="24"/>
      <c r="G174" s="24"/>
      <c r="H174" s="24"/>
      <c r="I174" s="24"/>
      <c r="J174" s="22"/>
      <c r="K174" s="22"/>
      <c r="L174" s="22"/>
      <c r="M174" s="22"/>
    </row>
    <row r="175" spans="2:13" x14ac:dyDescent="0.3">
      <c r="B175" s="19"/>
      <c r="C175" s="20"/>
      <c r="D175" s="37"/>
      <c r="E175" s="24"/>
      <c r="F175" s="24"/>
      <c r="G175" s="24"/>
      <c r="H175" s="24"/>
      <c r="I175" s="24"/>
      <c r="J175" s="22"/>
      <c r="K175" s="22"/>
      <c r="L175" s="22"/>
      <c r="M175" s="22"/>
    </row>
    <row r="176" spans="2:13" x14ac:dyDescent="0.3">
      <c r="B176" s="19"/>
      <c r="C176" s="20"/>
      <c r="D176" s="37"/>
      <c r="E176" s="24"/>
      <c r="F176" s="24"/>
      <c r="G176" s="24"/>
      <c r="H176" s="24"/>
      <c r="I176" s="24"/>
      <c r="J176" s="22"/>
      <c r="K176" s="22"/>
      <c r="L176" s="22"/>
      <c r="M176" s="22"/>
    </row>
    <row r="177" spans="2:13" x14ac:dyDescent="0.3">
      <c r="B177" s="19"/>
      <c r="C177" s="20"/>
      <c r="D177" s="37"/>
      <c r="E177" s="24"/>
      <c r="F177" s="24"/>
      <c r="G177" s="24"/>
      <c r="H177" s="24"/>
      <c r="I177" s="24"/>
      <c r="J177" s="22"/>
      <c r="K177" s="22"/>
      <c r="L177" s="22"/>
      <c r="M177" s="22"/>
    </row>
    <row r="178" spans="2:13" x14ac:dyDescent="0.3">
      <c r="B178" s="19"/>
      <c r="C178" s="20"/>
      <c r="D178" s="37"/>
      <c r="E178" s="24"/>
      <c r="F178" s="24"/>
      <c r="G178" s="24"/>
      <c r="H178" s="24"/>
      <c r="I178" s="24"/>
      <c r="J178" s="22"/>
      <c r="K178" s="22"/>
      <c r="L178" s="22"/>
      <c r="M178" s="22"/>
    </row>
    <row r="179" spans="2:13" x14ac:dyDescent="0.3">
      <c r="B179" s="19"/>
      <c r="C179" s="20"/>
      <c r="D179" s="37"/>
      <c r="E179" s="24"/>
      <c r="F179" s="24"/>
      <c r="G179" s="24"/>
      <c r="H179" s="24"/>
      <c r="I179" s="24"/>
      <c r="J179" s="22"/>
      <c r="K179" s="22"/>
      <c r="L179" s="22"/>
      <c r="M179" s="22"/>
    </row>
    <row r="180" spans="2:13" x14ac:dyDescent="0.3">
      <c r="B180" s="19"/>
      <c r="C180" s="20"/>
      <c r="D180" s="37"/>
      <c r="E180" s="24"/>
      <c r="F180" s="24"/>
      <c r="G180" s="24"/>
      <c r="H180" s="24"/>
      <c r="I180" s="24"/>
      <c r="J180" s="22"/>
      <c r="K180" s="22"/>
      <c r="L180" s="22"/>
      <c r="M180" s="22"/>
    </row>
    <row r="181" spans="2:13" x14ac:dyDescent="0.3">
      <c r="B181" s="19"/>
      <c r="C181" s="20"/>
      <c r="D181" s="37"/>
      <c r="E181" s="24"/>
      <c r="F181" s="24"/>
      <c r="G181" s="24"/>
      <c r="H181" s="24"/>
      <c r="I181" s="24"/>
      <c r="J181" s="22"/>
      <c r="K181" s="22"/>
      <c r="L181" s="22"/>
      <c r="M181" s="22"/>
    </row>
    <row r="182" spans="2:13" x14ac:dyDescent="0.3">
      <c r="B182" s="19"/>
      <c r="C182" s="20"/>
      <c r="D182" s="37"/>
      <c r="E182" s="24"/>
      <c r="F182" s="24"/>
      <c r="G182" s="24"/>
      <c r="H182" s="24"/>
      <c r="I182" s="24"/>
      <c r="J182" s="22"/>
      <c r="K182" s="22"/>
      <c r="L182" s="22"/>
      <c r="M182" s="22"/>
    </row>
    <row r="183" spans="2:13" x14ac:dyDescent="0.3">
      <c r="B183" s="19"/>
      <c r="C183" s="20"/>
      <c r="D183" s="37"/>
      <c r="E183" s="24"/>
      <c r="F183" s="24"/>
      <c r="G183" s="24"/>
      <c r="H183" s="24"/>
      <c r="I183" s="24"/>
      <c r="J183" s="22"/>
      <c r="K183" s="22"/>
      <c r="L183" s="22"/>
      <c r="M183" s="22"/>
    </row>
    <row r="184" spans="2:13" x14ac:dyDescent="0.3">
      <c r="B184" s="19"/>
      <c r="C184" s="20"/>
      <c r="D184" s="37"/>
      <c r="E184" s="24"/>
      <c r="F184" s="24"/>
      <c r="G184" s="24"/>
      <c r="H184" s="24"/>
      <c r="I184" s="24"/>
      <c r="J184" s="22"/>
      <c r="K184" s="22"/>
      <c r="L184" s="22"/>
      <c r="M184" s="22"/>
    </row>
    <row r="185" spans="2:13" x14ac:dyDescent="0.3">
      <c r="B185" s="19"/>
      <c r="C185" s="20"/>
      <c r="D185" s="37"/>
      <c r="E185" s="24"/>
      <c r="F185" s="24"/>
      <c r="G185" s="24"/>
      <c r="H185" s="24"/>
      <c r="I185" s="24"/>
      <c r="J185" s="22"/>
      <c r="K185" s="22"/>
      <c r="L185" s="22"/>
      <c r="M185" s="22"/>
    </row>
    <row r="186" spans="2:13" x14ac:dyDescent="0.3">
      <c r="B186" s="19"/>
      <c r="C186" s="20"/>
      <c r="D186" s="37"/>
      <c r="E186" s="24"/>
      <c r="F186" s="24"/>
      <c r="G186" s="24"/>
      <c r="H186" s="24"/>
      <c r="I186" s="24"/>
      <c r="J186" s="22"/>
      <c r="K186" s="22"/>
      <c r="L186" s="22"/>
      <c r="M186" s="22"/>
    </row>
    <row r="187" spans="2:13" x14ac:dyDescent="0.3">
      <c r="B187" s="19"/>
      <c r="C187" s="20"/>
      <c r="D187" s="37"/>
      <c r="E187" s="24"/>
      <c r="F187" s="24"/>
      <c r="G187" s="24"/>
      <c r="H187" s="24"/>
      <c r="I187" s="24"/>
      <c r="J187" s="22"/>
      <c r="K187" s="22"/>
      <c r="L187" s="22"/>
      <c r="M187" s="22"/>
    </row>
    <row r="188" spans="2:13" x14ac:dyDescent="0.3">
      <c r="B188" s="19"/>
      <c r="C188" s="20"/>
      <c r="D188" s="37"/>
      <c r="E188" s="24"/>
      <c r="F188" s="24"/>
      <c r="G188" s="24"/>
      <c r="H188" s="24"/>
      <c r="I188" s="24"/>
      <c r="J188" s="22"/>
      <c r="K188" s="22"/>
      <c r="L188" s="22"/>
      <c r="M188" s="22"/>
    </row>
    <row r="189" spans="2:13" x14ac:dyDescent="0.3">
      <c r="B189" s="19"/>
      <c r="C189" s="20"/>
      <c r="D189" s="37"/>
      <c r="E189" s="24"/>
      <c r="F189" s="24"/>
      <c r="G189" s="24"/>
      <c r="H189" s="24"/>
      <c r="I189" s="24"/>
      <c r="J189" s="22"/>
      <c r="K189" s="22"/>
      <c r="L189" s="22"/>
      <c r="M189" s="22"/>
    </row>
    <row r="190" spans="2:13" x14ac:dyDescent="0.3">
      <c r="B190" s="19"/>
      <c r="C190" s="20"/>
      <c r="D190" s="37"/>
      <c r="E190" s="24"/>
      <c r="F190" s="24"/>
      <c r="G190" s="24"/>
      <c r="H190" s="24"/>
      <c r="I190" s="24"/>
      <c r="J190" s="22"/>
      <c r="K190" s="22"/>
      <c r="L190" s="22"/>
      <c r="M190" s="22"/>
    </row>
    <row r="191" spans="2:13" x14ac:dyDescent="0.3">
      <c r="B191" s="19"/>
      <c r="C191" s="20"/>
      <c r="D191" s="37"/>
      <c r="E191" s="24"/>
      <c r="F191" s="24"/>
      <c r="G191" s="24"/>
      <c r="H191" s="24"/>
      <c r="I191" s="24"/>
      <c r="J191" s="22"/>
      <c r="K191" s="22"/>
      <c r="L191" s="22"/>
      <c r="M191" s="22"/>
    </row>
    <row r="192" spans="2:13" x14ac:dyDescent="0.3">
      <c r="B192" s="19"/>
      <c r="C192" s="20"/>
      <c r="D192" s="37"/>
      <c r="E192" s="24"/>
      <c r="F192" s="24"/>
      <c r="G192" s="24"/>
      <c r="H192" s="24"/>
      <c r="I192" s="24"/>
      <c r="J192" s="22"/>
      <c r="K192" s="22"/>
      <c r="L192" s="22"/>
      <c r="M192" s="22"/>
    </row>
    <row r="193" spans="2:13" x14ac:dyDescent="0.3">
      <c r="B193" s="19"/>
      <c r="C193" s="20"/>
      <c r="D193" s="37"/>
      <c r="E193" s="24"/>
      <c r="F193" s="24"/>
      <c r="G193" s="24"/>
      <c r="H193" s="24"/>
      <c r="I193" s="24"/>
      <c r="J193" s="22"/>
      <c r="K193" s="22"/>
      <c r="L193" s="22"/>
      <c r="M193" s="22"/>
    </row>
    <row r="194" spans="2:13" x14ac:dyDescent="0.3">
      <c r="B194" s="19"/>
      <c r="C194" s="20"/>
      <c r="D194" s="37"/>
      <c r="E194" s="24"/>
      <c r="F194" s="24"/>
      <c r="G194" s="24"/>
      <c r="H194" s="24"/>
      <c r="I194" s="24"/>
      <c r="J194" s="22"/>
      <c r="K194" s="22"/>
      <c r="L194" s="22"/>
      <c r="M194" s="22"/>
    </row>
    <row r="195" spans="2:13" x14ac:dyDescent="0.3">
      <c r="B195" s="19"/>
      <c r="C195" s="20"/>
      <c r="D195" s="37"/>
      <c r="E195" s="24"/>
      <c r="F195" s="24"/>
      <c r="G195" s="24"/>
      <c r="H195" s="24"/>
      <c r="I195" s="24"/>
      <c r="J195" s="22"/>
      <c r="K195" s="22"/>
      <c r="L195" s="22"/>
      <c r="M195" s="22"/>
    </row>
    <row r="196" spans="2:13" x14ac:dyDescent="0.3">
      <c r="B196" s="19"/>
      <c r="C196" s="20"/>
      <c r="D196" s="37"/>
      <c r="E196" s="24"/>
      <c r="F196" s="24"/>
      <c r="G196" s="24"/>
      <c r="H196" s="24"/>
      <c r="I196" s="24"/>
      <c r="J196" s="22"/>
      <c r="K196" s="22"/>
      <c r="L196" s="22"/>
      <c r="M196" s="22"/>
    </row>
    <row r="197" spans="2:13" x14ac:dyDescent="0.3">
      <c r="B197" s="19"/>
      <c r="C197" s="20"/>
      <c r="D197" s="37"/>
      <c r="E197" s="24"/>
      <c r="F197" s="24"/>
      <c r="G197" s="24"/>
      <c r="H197" s="24"/>
      <c r="I197" s="24"/>
      <c r="J197" s="22"/>
      <c r="K197" s="22"/>
      <c r="L197" s="22"/>
      <c r="M197" s="22"/>
    </row>
    <row r="198" spans="2:13" x14ac:dyDescent="0.3">
      <c r="B198" s="19"/>
      <c r="C198" s="20"/>
      <c r="D198" s="37"/>
      <c r="E198" s="24"/>
      <c r="F198" s="24"/>
      <c r="G198" s="24"/>
      <c r="H198" s="24"/>
      <c r="I198" s="24"/>
      <c r="J198" s="22"/>
      <c r="K198" s="22"/>
      <c r="L198" s="22"/>
      <c r="M198" s="22"/>
    </row>
    <row r="199" spans="2:13" x14ac:dyDescent="0.3">
      <c r="B199" s="19"/>
      <c r="C199" s="20"/>
      <c r="D199" s="37"/>
      <c r="E199" s="24"/>
      <c r="F199" s="24"/>
      <c r="G199" s="24"/>
      <c r="H199" s="24"/>
      <c r="I199" s="24"/>
      <c r="J199" s="22"/>
      <c r="K199" s="22"/>
      <c r="L199" s="22"/>
      <c r="M199" s="22"/>
    </row>
    <row r="200" spans="2:13" x14ac:dyDescent="0.3">
      <c r="B200" s="19"/>
      <c r="C200" s="20"/>
      <c r="D200" s="37"/>
      <c r="E200" s="24"/>
      <c r="F200" s="24"/>
      <c r="G200" s="24"/>
      <c r="H200" s="24"/>
      <c r="I200" s="24"/>
      <c r="J200" s="22"/>
      <c r="K200" s="22"/>
      <c r="L200" s="22"/>
      <c r="M200" s="22"/>
    </row>
    <row r="201" spans="2:13" x14ac:dyDescent="0.3">
      <c r="B201" s="19"/>
      <c r="C201" s="20"/>
      <c r="D201" s="37"/>
      <c r="E201" s="24"/>
      <c r="F201" s="24"/>
      <c r="G201" s="24"/>
      <c r="H201" s="24"/>
      <c r="I201" s="24"/>
      <c r="J201" s="22"/>
      <c r="K201" s="22"/>
      <c r="L201" s="22"/>
      <c r="M201" s="22"/>
    </row>
    <row r="202" spans="2:13" x14ac:dyDescent="0.3">
      <c r="B202" s="19"/>
      <c r="C202" s="20"/>
      <c r="D202" s="37"/>
      <c r="E202" s="24"/>
      <c r="F202" s="24"/>
      <c r="G202" s="24"/>
      <c r="H202" s="24"/>
      <c r="I202" s="24"/>
      <c r="J202" s="22"/>
      <c r="K202" s="22"/>
      <c r="L202" s="22"/>
      <c r="M202" s="22"/>
    </row>
    <row r="203" spans="2:13" x14ac:dyDescent="0.3">
      <c r="B203" s="19"/>
      <c r="C203" s="20"/>
      <c r="D203" s="37"/>
      <c r="E203" s="24"/>
      <c r="F203" s="24"/>
      <c r="G203" s="24"/>
      <c r="H203" s="24"/>
      <c r="I203" s="24"/>
      <c r="J203" s="22"/>
      <c r="K203" s="22"/>
      <c r="L203" s="22"/>
      <c r="M203" s="22"/>
    </row>
    <row r="204" spans="2:13" x14ac:dyDescent="0.3">
      <c r="B204" s="19"/>
      <c r="C204" s="20"/>
      <c r="D204" s="37"/>
      <c r="E204" s="24"/>
      <c r="F204" s="24"/>
      <c r="G204" s="24"/>
      <c r="H204" s="24"/>
      <c r="I204" s="24"/>
      <c r="J204" s="22"/>
      <c r="K204" s="22"/>
      <c r="L204" s="22"/>
      <c r="M204" s="22"/>
    </row>
    <row r="205" spans="2:13" x14ac:dyDescent="0.3">
      <c r="B205" s="19"/>
      <c r="C205" s="20"/>
      <c r="D205" s="37"/>
      <c r="E205" s="24"/>
      <c r="F205" s="24"/>
      <c r="G205" s="24"/>
      <c r="H205" s="24"/>
      <c r="I205" s="24"/>
      <c r="J205" s="22"/>
      <c r="K205" s="22"/>
      <c r="L205" s="22"/>
      <c r="M205" s="22"/>
    </row>
    <row r="206" spans="2:13" x14ac:dyDescent="0.3">
      <c r="B206" s="19"/>
      <c r="C206" s="20"/>
      <c r="D206" s="37"/>
      <c r="E206" s="24"/>
      <c r="F206" s="24"/>
      <c r="G206" s="24"/>
      <c r="H206" s="24"/>
      <c r="I206" s="24"/>
      <c r="J206" s="22"/>
      <c r="K206" s="22"/>
      <c r="L206" s="22"/>
      <c r="M206" s="22"/>
    </row>
    <row r="207" spans="2:13" x14ac:dyDescent="0.3">
      <c r="B207" s="19"/>
      <c r="C207" s="20"/>
      <c r="D207" s="37"/>
      <c r="E207" s="24"/>
      <c r="F207" s="24"/>
      <c r="G207" s="24"/>
      <c r="H207" s="24"/>
      <c r="I207" s="24"/>
      <c r="J207" s="22"/>
      <c r="K207" s="22"/>
      <c r="L207" s="22"/>
      <c r="M207" s="22"/>
    </row>
    <row r="208" spans="2:13" x14ac:dyDescent="0.3">
      <c r="B208" s="19"/>
      <c r="C208" s="20"/>
      <c r="D208" s="37"/>
      <c r="E208" s="24"/>
      <c r="F208" s="24"/>
      <c r="G208" s="24"/>
      <c r="H208" s="24"/>
      <c r="I208" s="24"/>
      <c r="J208" s="22"/>
      <c r="K208" s="22"/>
      <c r="L208" s="22"/>
      <c r="M208" s="22"/>
    </row>
    <row r="209" spans="2:13" x14ac:dyDescent="0.3">
      <c r="B209" s="19"/>
      <c r="C209" s="20"/>
      <c r="D209" s="37"/>
      <c r="E209" s="24"/>
      <c r="F209" s="24"/>
      <c r="G209" s="24"/>
      <c r="H209" s="24"/>
      <c r="I209" s="24"/>
      <c r="J209" s="22"/>
      <c r="K209" s="22"/>
      <c r="L209" s="22"/>
      <c r="M209" s="22"/>
    </row>
    <row r="210" spans="2:13" x14ac:dyDescent="0.3">
      <c r="B210" s="19"/>
      <c r="C210" s="20"/>
      <c r="D210" s="37"/>
      <c r="E210" s="24"/>
      <c r="F210" s="24"/>
      <c r="G210" s="24"/>
      <c r="H210" s="24"/>
      <c r="I210" s="24"/>
      <c r="J210" s="22"/>
      <c r="K210" s="22"/>
      <c r="L210" s="22"/>
      <c r="M210" s="22"/>
    </row>
    <row r="211" spans="2:13" x14ac:dyDescent="0.3">
      <c r="B211" s="19"/>
      <c r="C211" s="20"/>
      <c r="D211" s="37"/>
      <c r="E211" s="24"/>
      <c r="F211" s="24"/>
      <c r="G211" s="24"/>
      <c r="H211" s="24"/>
      <c r="I211" s="24"/>
      <c r="J211" s="22"/>
      <c r="K211" s="22"/>
      <c r="L211" s="22"/>
      <c r="M211" s="22"/>
    </row>
    <row r="212" spans="2:13" x14ac:dyDescent="0.3">
      <c r="B212" s="19"/>
      <c r="C212" s="20"/>
      <c r="D212" s="37"/>
      <c r="E212" s="24"/>
      <c r="F212" s="24"/>
      <c r="G212" s="24"/>
      <c r="H212" s="24"/>
      <c r="I212" s="24"/>
      <c r="J212" s="22"/>
      <c r="K212" s="22"/>
      <c r="L212" s="22"/>
      <c r="M212" s="22"/>
    </row>
    <row r="213" spans="2:13" x14ac:dyDescent="0.3">
      <c r="B213" s="19"/>
      <c r="C213" s="20"/>
      <c r="D213" s="37"/>
      <c r="E213" s="24"/>
      <c r="F213" s="24"/>
      <c r="G213" s="24"/>
      <c r="H213" s="24"/>
      <c r="I213" s="24"/>
      <c r="J213" s="22"/>
      <c r="K213" s="22"/>
      <c r="L213" s="22"/>
      <c r="M213" s="22"/>
    </row>
    <row r="214" spans="2:13" x14ac:dyDescent="0.3">
      <c r="B214" s="19"/>
      <c r="C214" s="20"/>
      <c r="D214" s="37"/>
      <c r="E214" s="24"/>
      <c r="F214" s="24"/>
      <c r="G214" s="24"/>
      <c r="H214" s="24"/>
      <c r="I214" s="24"/>
      <c r="J214" s="22"/>
      <c r="K214" s="22"/>
      <c r="L214" s="22"/>
      <c r="M214" s="22"/>
    </row>
    <row r="215" spans="2:13" x14ac:dyDescent="0.3">
      <c r="B215" s="19"/>
      <c r="C215" s="20"/>
      <c r="D215" s="37"/>
      <c r="E215" s="24"/>
      <c r="F215" s="24"/>
      <c r="G215" s="24"/>
      <c r="H215" s="24"/>
      <c r="I215" s="24"/>
      <c r="J215" s="22"/>
      <c r="K215" s="22"/>
      <c r="L215" s="22"/>
      <c r="M215" s="22"/>
    </row>
    <row r="216" spans="2:13" x14ac:dyDescent="0.3">
      <c r="B216" s="19"/>
      <c r="C216" s="20"/>
      <c r="D216" s="37"/>
      <c r="E216" s="24"/>
      <c r="F216" s="24"/>
      <c r="G216" s="24"/>
      <c r="H216" s="24"/>
      <c r="I216" s="24"/>
      <c r="J216" s="22"/>
      <c r="K216" s="22"/>
      <c r="L216" s="22"/>
      <c r="M216" s="22"/>
    </row>
    <row r="217" spans="2:13" x14ac:dyDescent="0.3">
      <c r="B217" s="19"/>
      <c r="C217" s="20"/>
      <c r="D217" s="37"/>
      <c r="E217" s="24"/>
      <c r="F217" s="24"/>
      <c r="G217" s="24"/>
      <c r="H217" s="24"/>
      <c r="I217" s="24"/>
      <c r="J217" s="22"/>
      <c r="K217" s="22"/>
      <c r="L217" s="22"/>
      <c r="M217" s="22"/>
    </row>
    <row r="218" spans="2:13" x14ac:dyDescent="0.3">
      <c r="B218" s="19"/>
      <c r="C218" s="20"/>
      <c r="D218" s="37"/>
      <c r="E218" s="24"/>
      <c r="F218" s="24"/>
      <c r="G218" s="24"/>
      <c r="H218" s="24"/>
      <c r="I218" s="24"/>
      <c r="J218" s="22"/>
      <c r="K218" s="22"/>
      <c r="L218" s="22"/>
      <c r="M218" s="22"/>
    </row>
    <row r="219" spans="2:13" x14ac:dyDescent="0.3">
      <c r="B219" s="19"/>
      <c r="C219" s="20"/>
      <c r="D219" s="37"/>
      <c r="E219" s="24"/>
      <c r="F219" s="24"/>
      <c r="G219" s="24"/>
      <c r="H219" s="24"/>
      <c r="I219" s="24"/>
      <c r="J219" s="22"/>
      <c r="K219" s="22"/>
      <c r="L219" s="22"/>
      <c r="M219" s="22"/>
    </row>
    <row r="220" spans="2:13" x14ac:dyDescent="0.3">
      <c r="B220" s="19"/>
      <c r="C220" s="20"/>
      <c r="D220" s="37"/>
      <c r="E220" s="24"/>
      <c r="F220" s="24"/>
      <c r="G220" s="24"/>
      <c r="H220" s="24"/>
      <c r="I220" s="24"/>
      <c r="J220" s="22"/>
      <c r="K220" s="22"/>
      <c r="L220" s="22"/>
      <c r="M220" s="22"/>
    </row>
    <row r="221" spans="2:13" x14ac:dyDescent="0.3">
      <c r="B221" s="19"/>
      <c r="C221" s="20"/>
      <c r="D221" s="37"/>
      <c r="E221" s="24"/>
      <c r="F221" s="24"/>
      <c r="G221" s="24"/>
      <c r="H221" s="24"/>
      <c r="I221" s="24"/>
      <c r="J221" s="22"/>
      <c r="K221" s="22"/>
      <c r="L221" s="22"/>
      <c r="M221" s="22"/>
    </row>
    <row r="222" spans="2:13" x14ac:dyDescent="0.3">
      <c r="B222" s="19"/>
      <c r="C222" s="20"/>
      <c r="D222" s="37"/>
      <c r="E222" s="24"/>
      <c r="F222" s="24"/>
      <c r="G222" s="24"/>
      <c r="H222" s="24"/>
      <c r="I222" s="24"/>
      <c r="J222" s="22"/>
      <c r="K222" s="22"/>
      <c r="L222" s="22"/>
      <c r="M222" s="22"/>
    </row>
    <row r="223" spans="2:13" x14ac:dyDescent="0.3">
      <c r="B223" s="19"/>
      <c r="C223" s="20"/>
      <c r="D223" s="37"/>
      <c r="E223" s="24"/>
      <c r="F223" s="24"/>
      <c r="G223" s="24"/>
      <c r="H223" s="24"/>
      <c r="I223" s="24"/>
      <c r="J223" s="22"/>
      <c r="K223" s="22"/>
      <c r="L223" s="22"/>
      <c r="M223" s="22"/>
    </row>
    <row r="224" spans="2:13" x14ac:dyDescent="0.3">
      <c r="B224" s="19"/>
      <c r="C224" s="20"/>
      <c r="D224" s="37"/>
      <c r="E224" s="24"/>
      <c r="F224" s="24"/>
      <c r="G224" s="24"/>
      <c r="H224" s="24"/>
      <c r="I224" s="24"/>
      <c r="J224" s="22"/>
      <c r="K224" s="22"/>
      <c r="L224" s="22"/>
      <c r="M224" s="22"/>
    </row>
    <row r="225" spans="2:13" x14ac:dyDescent="0.3">
      <c r="B225" s="19"/>
      <c r="C225" s="20"/>
      <c r="D225" s="37"/>
      <c r="E225" s="24"/>
      <c r="F225" s="24"/>
      <c r="G225" s="24"/>
      <c r="H225" s="24"/>
      <c r="I225" s="24"/>
      <c r="J225" s="22"/>
      <c r="K225" s="22"/>
      <c r="L225" s="22"/>
      <c r="M225" s="22"/>
    </row>
    <row r="226" spans="2:13" x14ac:dyDescent="0.3">
      <c r="B226" s="19"/>
      <c r="C226" s="20"/>
      <c r="D226" s="37"/>
      <c r="E226" s="24"/>
      <c r="F226" s="24"/>
      <c r="G226" s="24"/>
      <c r="H226" s="24"/>
      <c r="I226" s="24"/>
      <c r="J226" s="22"/>
      <c r="K226" s="22"/>
      <c r="L226" s="22"/>
      <c r="M226" s="22"/>
    </row>
    <row r="227" spans="2:13" x14ac:dyDescent="0.3">
      <c r="B227" s="19"/>
      <c r="C227" s="20"/>
      <c r="D227" s="37"/>
      <c r="E227" s="24"/>
      <c r="F227" s="24"/>
      <c r="G227" s="24"/>
      <c r="H227" s="24"/>
      <c r="I227" s="24"/>
      <c r="J227" s="22"/>
      <c r="K227" s="22"/>
      <c r="L227" s="22"/>
      <c r="M227" s="22"/>
    </row>
    <row r="228" spans="2:13" x14ac:dyDescent="0.3">
      <c r="B228" s="19"/>
      <c r="C228" s="20"/>
      <c r="D228" s="37"/>
      <c r="E228" s="24"/>
      <c r="F228" s="24"/>
      <c r="G228" s="24"/>
      <c r="H228" s="24"/>
      <c r="I228" s="24"/>
      <c r="J228" s="22"/>
      <c r="K228" s="22"/>
      <c r="L228" s="22"/>
      <c r="M228" s="22"/>
    </row>
    <row r="229" spans="2:13" x14ac:dyDescent="0.3">
      <c r="B229" s="19"/>
      <c r="C229" s="20"/>
      <c r="D229" s="37"/>
      <c r="E229" s="24"/>
      <c r="F229" s="24"/>
      <c r="G229" s="24"/>
      <c r="H229" s="24"/>
      <c r="I229" s="24"/>
      <c r="J229" s="22"/>
      <c r="K229" s="22"/>
      <c r="L229" s="22"/>
      <c r="M229" s="22"/>
    </row>
    <row r="230" spans="2:13" x14ac:dyDescent="0.3">
      <c r="B230" s="19"/>
      <c r="C230" s="20"/>
      <c r="D230" s="37"/>
      <c r="E230" s="24"/>
      <c r="F230" s="24"/>
      <c r="G230" s="24"/>
      <c r="H230" s="24"/>
      <c r="I230" s="24"/>
      <c r="J230" s="22"/>
      <c r="K230" s="22"/>
      <c r="L230" s="22"/>
      <c r="M230" s="22"/>
    </row>
    <row r="231" spans="2:13" x14ac:dyDescent="0.3">
      <c r="B231" s="19"/>
      <c r="C231" s="20"/>
      <c r="D231" s="37"/>
      <c r="E231" s="24"/>
      <c r="F231" s="24"/>
      <c r="G231" s="24"/>
      <c r="H231" s="24"/>
      <c r="I231" s="24"/>
      <c r="J231" s="22"/>
      <c r="K231" s="22"/>
      <c r="L231" s="22"/>
      <c r="M231" s="22"/>
    </row>
    <row r="232" spans="2:13" x14ac:dyDescent="0.3">
      <c r="B232" s="19"/>
      <c r="C232" s="20"/>
      <c r="D232" s="37"/>
      <c r="E232" s="24"/>
      <c r="F232" s="24"/>
      <c r="G232" s="24"/>
      <c r="H232" s="24"/>
      <c r="I232" s="24"/>
      <c r="J232" s="22"/>
      <c r="K232" s="22"/>
      <c r="L232" s="22"/>
      <c r="M232" s="22"/>
    </row>
    <row r="233" spans="2:13" x14ac:dyDescent="0.3">
      <c r="B233" s="19"/>
      <c r="C233" s="20"/>
      <c r="D233" s="37"/>
      <c r="E233" s="24"/>
      <c r="F233" s="24"/>
      <c r="G233" s="24"/>
      <c r="H233" s="24"/>
      <c r="I233" s="24"/>
      <c r="J233" s="22"/>
      <c r="K233" s="22"/>
      <c r="L233" s="22"/>
      <c r="M233" s="22"/>
    </row>
    <row r="234" spans="2:13" x14ac:dyDescent="0.3">
      <c r="B234" s="19"/>
      <c r="C234" s="20"/>
      <c r="D234" s="37"/>
      <c r="E234" s="24"/>
      <c r="F234" s="24"/>
      <c r="G234" s="24"/>
      <c r="H234" s="24"/>
      <c r="I234" s="24"/>
      <c r="J234" s="22"/>
      <c r="K234" s="22"/>
      <c r="L234" s="22"/>
      <c r="M234" s="22"/>
    </row>
    <row r="235" spans="2:13" x14ac:dyDescent="0.3">
      <c r="B235" s="19"/>
      <c r="C235" s="20"/>
      <c r="D235" s="37"/>
      <c r="E235" s="24"/>
      <c r="F235" s="24"/>
      <c r="G235" s="24"/>
      <c r="H235" s="24"/>
      <c r="I235" s="24"/>
      <c r="J235" s="22"/>
      <c r="K235" s="22"/>
      <c r="L235" s="22"/>
      <c r="M235" s="22"/>
    </row>
    <row r="236" spans="2:13" x14ac:dyDescent="0.3">
      <c r="B236" s="19"/>
      <c r="C236" s="20"/>
      <c r="D236" s="37"/>
      <c r="E236" s="24"/>
      <c r="F236" s="24"/>
      <c r="G236" s="24"/>
      <c r="H236" s="24"/>
      <c r="I236" s="24"/>
      <c r="J236" s="22"/>
      <c r="K236" s="22"/>
      <c r="L236" s="22"/>
      <c r="M236" s="22"/>
    </row>
    <row r="237" spans="2:13" x14ac:dyDescent="0.3">
      <c r="B237" s="19"/>
      <c r="C237" s="20"/>
      <c r="D237" s="37"/>
      <c r="E237" s="24"/>
      <c r="F237" s="24"/>
      <c r="G237" s="24"/>
      <c r="H237" s="24"/>
      <c r="I237" s="24"/>
      <c r="J237" s="22"/>
      <c r="K237" s="22"/>
      <c r="L237" s="22"/>
      <c r="M237" s="22"/>
    </row>
    <row r="238" spans="2:13" x14ac:dyDescent="0.3">
      <c r="B238" s="19"/>
      <c r="C238" s="20"/>
      <c r="D238" s="37"/>
      <c r="E238" s="24"/>
      <c r="F238" s="24"/>
      <c r="G238" s="24"/>
      <c r="H238" s="24"/>
      <c r="I238" s="24"/>
      <c r="J238" s="22"/>
      <c r="K238" s="22"/>
      <c r="L238" s="22"/>
      <c r="M238" s="22"/>
    </row>
    <row r="239" spans="2:13" x14ac:dyDescent="0.3">
      <c r="B239" s="19"/>
      <c r="C239" s="20"/>
      <c r="D239" s="37"/>
      <c r="E239" s="24"/>
      <c r="F239" s="24"/>
      <c r="G239" s="24"/>
      <c r="H239" s="24"/>
      <c r="I239" s="24"/>
      <c r="J239" s="22"/>
      <c r="K239" s="22"/>
      <c r="L239" s="22"/>
      <c r="M239" s="22"/>
    </row>
    <row r="240" spans="2:13" x14ac:dyDescent="0.3">
      <c r="B240" s="19"/>
      <c r="C240" s="20"/>
      <c r="D240" s="37"/>
      <c r="E240" s="24"/>
      <c r="F240" s="24"/>
      <c r="G240" s="24"/>
      <c r="H240" s="24"/>
      <c r="I240" s="24"/>
      <c r="J240" s="22"/>
      <c r="K240" s="22"/>
      <c r="L240" s="22"/>
      <c r="M240" s="22"/>
    </row>
    <row r="241" spans="2:13" x14ac:dyDescent="0.3">
      <c r="B241" s="19"/>
      <c r="C241" s="20"/>
      <c r="D241" s="37"/>
      <c r="E241" s="24"/>
      <c r="F241" s="24"/>
      <c r="G241" s="24"/>
      <c r="H241" s="24"/>
      <c r="I241" s="24"/>
      <c r="J241" s="22"/>
      <c r="K241" s="22"/>
      <c r="L241" s="22"/>
      <c r="M241" s="22"/>
    </row>
    <row r="242" spans="2:13" x14ac:dyDescent="0.3">
      <c r="B242" s="19"/>
      <c r="C242" s="20"/>
      <c r="D242" s="37"/>
      <c r="E242" s="24"/>
      <c r="F242" s="24"/>
      <c r="G242" s="24"/>
      <c r="H242" s="24"/>
      <c r="I242" s="24"/>
      <c r="J242" s="22"/>
      <c r="K242" s="22"/>
      <c r="L242" s="22"/>
      <c r="M242" s="22"/>
    </row>
    <row r="243" spans="2:13" x14ac:dyDescent="0.3">
      <c r="B243" s="19"/>
      <c r="C243" s="20"/>
      <c r="D243" s="37"/>
      <c r="E243" s="24"/>
      <c r="F243" s="24"/>
      <c r="G243" s="24"/>
      <c r="H243" s="24"/>
      <c r="I243" s="24"/>
      <c r="J243" s="22"/>
      <c r="K243" s="22"/>
      <c r="L243" s="22"/>
      <c r="M243" s="22"/>
    </row>
    <row r="244" spans="2:13" x14ac:dyDescent="0.3">
      <c r="B244" s="19"/>
      <c r="C244" s="20"/>
      <c r="D244" s="37"/>
      <c r="E244" s="24"/>
      <c r="F244" s="24"/>
      <c r="G244" s="24"/>
      <c r="H244" s="24"/>
      <c r="I244" s="24"/>
      <c r="J244" s="22"/>
      <c r="K244" s="22"/>
      <c r="L244" s="22"/>
      <c r="M244" s="22"/>
    </row>
    <row r="245" spans="2:13" x14ac:dyDescent="0.3">
      <c r="B245" s="19"/>
      <c r="C245" s="20"/>
      <c r="D245" s="37"/>
      <c r="E245" s="24"/>
      <c r="F245" s="24"/>
      <c r="G245" s="24"/>
      <c r="H245" s="24"/>
      <c r="I245" s="24"/>
      <c r="J245" s="22"/>
      <c r="K245" s="22"/>
      <c r="L245" s="22"/>
      <c r="M245" s="22"/>
    </row>
    <row r="246" spans="2:13" x14ac:dyDescent="0.3">
      <c r="B246" s="19"/>
      <c r="C246" s="20"/>
      <c r="D246" s="37"/>
      <c r="E246" s="24"/>
      <c r="F246" s="24"/>
      <c r="G246" s="24"/>
      <c r="H246" s="24"/>
      <c r="I246" s="24"/>
      <c r="J246" s="22"/>
      <c r="K246" s="22"/>
      <c r="L246" s="22"/>
      <c r="M246" s="22"/>
    </row>
    <row r="247" spans="2:13" x14ac:dyDescent="0.3">
      <c r="B247" s="19"/>
      <c r="C247" s="20"/>
      <c r="D247" s="37"/>
      <c r="E247" s="24"/>
      <c r="F247" s="24"/>
      <c r="G247" s="24"/>
      <c r="H247" s="24"/>
      <c r="I247" s="24"/>
      <c r="J247" s="22"/>
      <c r="K247" s="22"/>
      <c r="L247" s="22"/>
      <c r="M247" s="22"/>
    </row>
    <row r="248" spans="2:13" x14ac:dyDescent="0.3">
      <c r="B248" s="19"/>
      <c r="C248" s="20"/>
      <c r="D248" s="37"/>
      <c r="E248" s="24"/>
      <c r="F248" s="24"/>
      <c r="G248" s="24"/>
      <c r="H248" s="24"/>
      <c r="I248" s="24"/>
      <c r="J248" s="22"/>
      <c r="K248" s="22"/>
      <c r="L248" s="22"/>
      <c r="M248" s="22"/>
    </row>
    <row r="249" spans="2:13" x14ac:dyDescent="0.3">
      <c r="B249" s="19"/>
      <c r="C249" s="20"/>
      <c r="D249" s="37"/>
      <c r="E249" s="24"/>
      <c r="F249" s="24"/>
      <c r="G249" s="24"/>
      <c r="H249" s="24"/>
      <c r="I249" s="24"/>
      <c r="J249" s="22"/>
      <c r="K249" s="22"/>
      <c r="L249" s="22"/>
      <c r="M249" s="22"/>
    </row>
    <row r="250" spans="2:13" x14ac:dyDescent="0.3">
      <c r="B250" s="19"/>
      <c r="C250" s="20"/>
      <c r="D250" s="37"/>
      <c r="E250" s="24"/>
      <c r="F250" s="24"/>
      <c r="G250" s="24"/>
      <c r="H250" s="24"/>
      <c r="I250" s="24"/>
      <c r="J250" s="22"/>
      <c r="K250" s="22"/>
      <c r="L250" s="22"/>
      <c r="M250" s="22"/>
    </row>
    <row r="251" spans="2:13" x14ac:dyDescent="0.3">
      <c r="B251" s="19"/>
      <c r="C251" s="20"/>
      <c r="D251" s="37"/>
      <c r="E251" s="24"/>
      <c r="F251" s="24"/>
      <c r="G251" s="24"/>
      <c r="H251" s="24"/>
      <c r="I251" s="24"/>
      <c r="J251" s="22"/>
      <c r="K251" s="22"/>
      <c r="L251" s="22"/>
      <c r="M251" s="22"/>
    </row>
    <row r="252" spans="2:13" x14ac:dyDescent="0.3">
      <c r="B252" s="19"/>
      <c r="C252" s="20"/>
      <c r="D252" s="37"/>
      <c r="E252" s="24"/>
      <c r="F252" s="24"/>
      <c r="G252" s="24"/>
      <c r="H252" s="24"/>
      <c r="I252" s="24"/>
      <c r="J252" s="22"/>
      <c r="K252" s="22"/>
      <c r="L252" s="22"/>
      <c r="M252" s="22"/>
    </row>
    <row r="253" spans="2:13" x14ac:dyDescent="0.3">
      <c r="B253" s="19"/>
      <c r="C253" s="20"/>
      <c r="D253" s="37"/>
      <c r="E253" s="24"/>
      <c r="F253" s="24"/>
      <c r="G253" s="24"/>
      <c r="H253" s="24"/>
      <c r="I253" s="24"/>
      <c r="J253" s="22"/>
      <c r="K253" s="22"/>
      <c r="L253" s="22"/>
      <c r="M253" s="22"/>
    </row>
    <row r="254" spans="2:13" x14ac:dyDescent="0.3">
      <c r="B254" s="19"/>
      <c r="C254" s="20"/>
      <c r="D254" s="37"/>
      <c r="E254" s="24"/>
      <c r="F254" s="24"/>
      <c r="G254" s="24"/>
      <c r="H254" s="24"/>
      <c r="I254" s="24"/>
      <c r="J254" s="22"/>
      <c r="K254" s="22"/>
      <c r="L254" s="22"/>
      <c r="M254" s="22"/>
    </row>
    <row r="255" spans="2:13" x14ac:dyDescent="0.3">
      <c r="B255" s="19"/>
      <c r="C255" s="20"/>
      <c r="D255" s="37"/>
      <c r="E255" s="24"/>
      <c r="F255" s="24"/>
      <c r="G255" s="24"/>
      <c r="H255" s="24"/>
      <c r="I255" s="24"/>
      <c r="J255" s="22"/>
      <c r="K255" s="22"/>
      <c r="L255" s="22"/>
      <c r="M255" s="22"/>
    </row>
    <row r="256" spans="2:13" x14ac:dyDescent="0.3">
      <c r="B256" s="19"/>
      <c r="C256" s="20"/>
      <c r="D256" s="37"/>
      <c r="E256" s="24"/>
      <c r="F256" s="24"/>
      <c r="G256" s="24"/>
      <c r="H256" s="24"/>
      <c r="I256" s="24"/>
      <c r="J256" s="22"/>
      <c r="K256" s="22"/>
      <c r="L256" s="22"/>
      <c r="M256" s="22"/>
    </row>
    <row r="257" spans="2:13" x14ac:dyDescent="0.3">
      <c r="B257" s="19"/>
      <c r="C257" s="20"/>
      <c r="D257" s="37"/>
      <c r="E257" s="24"/>
      <c r="F257" s="24"/>
      <c r="G257" s="24"/>
      <c r="H257" s="24"/>
      <c r="I257" s="24"/>
      <c r="J257" s="22"/>
      <c r="K257" s="22"/>
      <c r="L257" s="22"/>
      <c r="M257" s="22"/>
    </row>
    <row r="258" spans="2:13" x14ac:dyDescent="0.3">
      <c r="B258" s="19"/>
      <c r="C258" s="20"/>
      <c r="D258" s="37"/>
      <c r="E258" s="24"/>
      <c r="F258" s="24"/>
      <c r="G258" s="24"/>
      <c r="H258" s="24"/>
      <c r="I258" s="24"/>
      <c r="J258" s="22"/>
      <c r="K258" s="22"/>
      <c r="L258" s="22"/>
      <c r="M258" s="22"/>
    </row>
    <row r="259" spans="2:13" x14ac:dyDescent="0.3">
      <c r="B259" s="19"/>
      <c r="C259" s="20"/>
      <c r="D259" s="37"/>
      <c r="E259" s="24"/>
      <c r="F259" s="24"/>
      <c r="G259" s="24"/>
      <c r="H259" s="24"/>
      <c r="I259" s="24"/>
      <c r="J259" s="22"/>
      <c r="K259" s="22"/>
      <c r="L259" s="22"/>
      <c r="M259" s="22"/>
    </row>
    <row r="260" spans="2:13" x14ac:dyDescent="0.3">
      <c r="B260" s="19"/>
      <c r="C260" s="20"/>
      <c r="D260" s="37"/>
      <c r="E260" s="24"/>
      <c r="F260" s="24"/>
      <c r="G260" s="24"/>
      <c r="H260" s="24"/>
      <c r="I260" s="24"/>
      <c r="J260" s="22"/>
      <c r="K260" s="22"/>
      <c r="L260" s="22"/>
      <c r="M260" s="22"/>
    </row>
    <row r="261" spans="2:13" x14ac:dyDescent="0.3">
      <c r="B261" s="19"/>
      <c r="C261" s="20"/>
      <c r="D261" s="37"/>
      <c r="E261" s="24"/>
      <c r="F261" s="24"/>
      <c r="G261" s="24"/>
      <c r="H261" s="24"/>
      <c r="I261" s="24"/>
      <c r="J261" s="22"/>
      <c r="K261" s="22"/>
      <c r="L261" s="22"/>
      <c r="M261" s="22"/>
    </row>
    <row r="262" spans="2:13" x14ac:dyDescent="0.3">
      <c r="B262" s="19"/>
      <c r="C262" s="20"/>
      <c r="D262" s="37"/>
      <c r="E262" s="24"/>
      <c r="F262" s="24"/>
      <c r="G262" s="24"/>
      <c r="H262" s="24"/>
      <c r="I262" s="24"/>
      <c r="J262" s="22"/>
      <c r="K262" s="22"/>
      <c r="L262" s="22"/>
      <c r="M262" s="22"/>
    </row>
    <row r="263" spans="2:13" x14ac:dyDescent="0.3">
      <c r="B263" s="19"/>
      <c r="C263" s="20"/>
      <c r="D263" s="37"/>
      <c r="E263" s="24"/>
      <c r="F263" s="24"/>
      <c r="G263" s="24"/>
      <c r="H263" s="24"/>
      <c r="I263" s="24"/>
      <c r="J263" s="22"/>
      <c r="K263" s="22"/>
      <c r="L263" s="22"/>
      <c r="M263" s="22"/>
    </row>
    <row r="264" spans="2:13" x14ac:dyDescent="0.3">
      <c r="B264" s="19"/>
      <c r="C264" s="20"/>
      <c r="D264" s="37"/>
      <c r="E264" s="24"/>
      <c r="F264" s="24"/>
      <c r="G264" s="24"/>
      <c r="H264" s="24"/>
      <c r="I264" s="24"/>
      <c r="J264" s="22"/>
      <c r="K264" s="22"/>
      <c r="L264" s="22"/>
      <c r="M264" s="22"/>
    </row>
    <row r="265" spans="2:13" x14ac:dyDescent="0.3">
      <c r="B265" s="19"/>
      <c r="C265" s="20"/>
      <c r="D265" s="37"/>
      <c r="E265" s="24"/>
      <c r="F265" s="24"/>
      <c r="G265" s="24"/>
      <c r="H265" s="24"/>
      <c r="I265" s="24"/>
      <c r="J265" s="22"/>
      <c r="K265" s="22"/>
      <c r="L265" s="22"/>
      <c r="M265" s="22"/>
    </row>
    <row r="266" spans="2:13" x14ac:dyDescent="0.3">
      <c r="B266" s="19"/>
      <c r="C266" s="20"/>
      <c r="D266" s="37"/>
      <c r="E266" s="24"/>
      <c r="F266" s="24"/>
      <c r="G266" s="24"/>
      <c r="H266" s="24"/>
      <c r="I266" s="24"/>
      <c r="J266" s="22"/>
      <c r="K266" s="22"/>
      <c r="L266" s="22"/>
      <c r="M266" s="22"/>
    </row>
    <row r="267" spans="2:13" x14ac:dyDescent="0.3">
      <c r="B267" s="19"/>
      <c r="C267" s="20"/>
      <c r="D267" s="37"/>
      <c r="E267" s="24"/>
      <c r="F267" s="24"/>
      <c r="G267" s="24"/>
      <c r="H267" s="24"/>
      <c r="I267" s="24"/>
      <c r="J267" s="22"/>
      <c r="K267" s="22"/>
      <c r="L267" s="22"/>
      <c r="M267" s="22"/>
    </row>
    <row r="268" spans="2:13" x14ac:dyDescent="0.3">
      <c r="B268" s="19"/>
      <c r="C268" s="20"/>
      <c r="D268" s="37"/>
      <c r="E268" s="24"/>
      <c r="F268" s="24"/>
      <c r="G268" s="24"/>
      <c r="H268" s="24"/>
      <c r="I268" s="24"/>
      <c r="J268" s="22"/>
      <c r="K268" s="22"/>
      <c r="L268" s="22"/>
      <c r="M268" s="22"/>
    </row>
    <row r="269" spans="2:13" x14ac:dyDescent="0.3">
      <c r="B269" s="19"/>
      <c r="C269" s="20"/>
      <c r="D269" s="37"/>
      <c r="E269" s="24"/>
      <c r="F269" s="24"/>
      <c r="G269" s="24"/>
      <c r="H269" s="24"/>
      <c r="I269" s="24"/>
      <c r="J269" s="22"/>
      <c r="K269" s="22"/>
      <c r="L269" s="22"/>
      <c r="M269" s="22"/>
    </row>
    <row r="270" spans="2:13" x14ac:dyDescent="0.3">
      <c r="B270" s="19"/>
      <c r="C270" s="20"/>
      <c r="D270" s="37"/>
      <c r="E270" s="24"/>
      <c r="F270" s="24"/>
      <c r="G270" s="24"/>
      <c r="H270" s="24"/>
      <c r="I270" s="24"/>
      <c r="J270" s="22"/>
      <c r="K270" s="22"/>
      <c r="L270" s="22"/>
      <c r="M270" s="22"/>
    </row>
    <row r="271" spans="2:13" x14ac:dyDescent="0.3">
      <c r="B271" s="19"/>
      <c r="C271" s="20"/>
      <c r="D271" s="37"/>
      <c r="E271" s="24"/>
      <c r="F271" s="24"/>
      <c r="G271" s="24"/>
      <c r="H271" s="24"/>
      <c r="I271" s="24"/>
      <c r="J271" s="22"/>
      <c r="K271" s="22"/>
      <c r="L271" s="22"/>
      <c r="M271" s="22"/>
    </row>
    <row r="272" spans="2:13" x14ac:dyDescent="0.3">
      <c r="B272" s="19"/>
      <c r="C272" s="20"/>
      <c r="D272" s="37"/>
      <c r="E272" s="24"/>
      <c r="F272" s="24"/>
      <c r="G272" s="24"/>
      <c r="H272" s="24"/>
      <c r="I272" s="24"/>
      <c r="J272" s="22"/>
      <c r="K272" s="22"/>
      <c r="L272" s="22"/>
      <c r="M272" s="22"/>
    </row>
    <row r="273" spans="2:13" x14ac:dyDescent="0.3">
      <c r="B273" s="19"/>
      <c r="C273" s="20"/>
      <c r="D273" s="37"/>
      <c r="E273" s="24"/>
      <c r="F273" s="24"/>
      <c r="G273" s="24"/>
      <c r="H273" s="24"/>
      <c r="I273" s="24"/>
      <c r="J273" s="22"/>
      <c r="K273" s="22"/>
      <c r="L273" s="22"/>
      <c r="M273" s="22"/>
    </row>
    <row r="274" spans="2:13" x14ac:dyDescent="0.3">
      <c r="B274" s="19"/>
      <c r="C274" s="20"/>
      <c r="D274" s="37"/>
      <c r="E274" s="24"/>
      <c r="F274" s="24"/>
      <c r="G274" s="24"/>
      <c r="H274" s="24"/>
      <c r="I274" s="24"/>
      <c r="J274" s="22"/>
      <c r="K274" s="22"/>
      <c r="L274" s="22"/>
      <c r="M274" s="22"/>
    </row>
    <row r="275" spans="2:13" x14ac:dyDescent="0.3">
      <c r="B275" s="19"/>
      <c r="C275" s="20"/>
      <c r="D275" s="37"/>
      <c r="E275" s="24"/>
      <c r="F275" s="24"/>
      <c r="G275" s="24"/>
      <c r="H275" s="24"/>
      <c r="I275" s="24"/>
      <c r="J275" s="22"/>
      <c r="K275" s="22"/>
      <c r="L275" s="22"/>
      <c r="M275" s="22"/>
    </row>
    <row r="276" spans="2:13" x14ac:dyDescent="0.3">
      <c r="B276" s="19"/>
      <c r="C276" s="20"/>
      <c r="D276" s="37"/>
      <c r="E276" s="24"/>
      <c r="F276" s="24"/>
      <c r="G276" s="24"/>
      <c r="H276" s="24"/>
      <c r="I276" s="24"/>
      <c r="J276" s="22"/>
      <c r="K276" s="22"/>
      <c r="L276" s="22"/>
      <c r="M276" s="22"/>
    </row>
    <row r="277" spans="2:13" x14ac:dyDescent="0.3">
      <c r="B277" s="19"/>
      <c r="C277" s="20"/>
      <c r="D277" s="37"/>
      <c r="E277" s="24"/>
      <c r="F277" s="24"/>
      <c r="G277" s="24"/>
      <c r="H277" s="24"/>
      <c r="I277" s="24"/>
      <c r="J277" s="22"/>
      <c r="K277" s="22"/>
      <c r="L277" s="22"/>
      <c r="M277" s="22"/>
    </row>
    <row r="278" spans="2:13" x14ac:dyDescent="0.3">
      <c r="B278" s="19"/>
      <c r="C278" s="20"/>
      <c r="D278" s="37"/>
      <c r="E278" s="24"/>
      <c r="F278" s="24"/>
      <c r="G278" s="24"/>
      <c r="H278" s="24"/>
      <c r="I278" s="24"/>
      <c r="J278" s="22"/>
      <c r="K278" s="22"/>
      <c r="L278" s="22"/>
      <c r="M278" s="22"/>
    </row>
    <row r="279" spans="2:13" x14ac:dyDescent="0.3">
      <c r="B279" s="19"/>
      <c r="C279" s="20"/>
      <c r="D279" s="37"/>
      <c r="E279" s="24"/>
      <c r="F279" s="24"/>
      <c r="G279" s="24"/>
      <c r="H279" s="24"/>
      <c r="I279" s="24"/>
      <c r="J279" s="22"/>
      <c r="K279" s="22"/>
      <c r="L279" s="22"/>
      <c r="M279" s="22"/>
    </row>
    <row r="280" spans="2:13" x14ac:dyDescent="0.3">
      <c r="B280" s="19"/>
      <c r="C280" s="20"/>
      <c r="D280" s="37"/>
      <c r="E280" s="24"/>
      <c r="F280" s="24"/>
      <c r="G280" s="24"/>
      <c r="H280" s="24"/>
      <c r="I280" s="24"/>
      <c r="J280" s="22"/>
      <c r="K280" s="22"/>
      <c r="L280" s="22"/>
      <c r="M280" s="22"/>
    </row>
    <row r="281" spans="2:13" x14ac:dyDescent="0.3">
      <c r="B281" s="19"/>
      <c r="C281" s="20"/>
      <c r="D281" s="37"/>
      <c r="E281" s="24"/>
      <c r="F281" s="24"/>
      <c r="G281" s="24"/>
      <c r="H281" s="24"/>
      <c r="I281" s="24"/>
      <c r="J281" s="22"/>
      <c r="K281" s="22"/>
      <c r="L281" s="22"/>
      <c r="M281" s="22"/>
    </row>
    <row r="282" spans="2:13" x14ac:dyDescent="0.3">
      <c r="B282" s="19"/>
      <c r="C282" s="20"/>
      <c r="D282" s="37"/>
      <c r="E282" s="24"/>
      <c r="F282" s="24"/>
      <c r="G282" s="24"/>
      <c r="H282" s="24"/>
      <c r="I282" s="24"/>
      <c r="J282" s="22"/>
      <c r="K282" s="22"/>
      <c r="L282" s="22"/>
      <c r="M282" s="22"/>
    </row>
    <row r="283" spans="2:13" x14ac:dyDescent="0.3">
      <c r="B283" s="19"/>
      <c r="C283" s="20"/>
      <c r="D283" s="37"/>
      <c r="E283" s="24"/>
      <c r="F283" s="24"/>
      <c r="G283" s="24"/>
      <c r="H283" s="24"/>
      <c r="I283" s="24"/>
      <c r="J283" s="22"/>
      <c r="K283" s="22"/>
      <c r="L283" s="22"/>
      <c r="M283" s="22"/>
    </row>
    <row r="284" spans="2:13" x14ac:dyDescent="0.3">
      <c r="B284" s="19"/>
      <c r="C284" s="20"/>
      <c r="D284" s="37"/>
      <c r="E284" s="24"/>
      <c r="F284" s="24"/>
      <c r="G284" s="24"/>
      <c r="H284" s="24"/>
      <c r="I284" s="24"/>
      <c r="J284" s="22"/>
      <c r="K284" s="22"/>
      <c r="L284" s="22"/>
      <c r="M284" s="22"/>
    </row>
    <row r="285" spans="2:13" x14ac:dyDescent="0.3">
      <c r="B285" s="19"/>
      <c r="C285" s="20"/>
      <c r="D285" s="37"/>
      <c r="E285" s="24"/>
      <c r="F285" s="24"/>
      <c r="G285" s="24"/>
      <c r="H285" s="24"/>
      <c r="I285" s="24"/>
      <c r="J285" s="22"/>
      <c r="K285" s="22"/>
      <c r="L285" s="22"/>
      <c r="M285" s="22"/>
    </row>
    <row r="286" spans="2:13" x14ac:dyDescent="0.3">
      <c r="B286" s="19"/>
      <c r="C286" s="20"/>
      <c r="D286" s="37"/>
      <c r="E286" s="24"/>
      <c r="F286" s="24"/>
      <c r="G286" s="24"/>
      <c r="H286" s="24"/>
      <c r="I286" s="24"/>
      <c r="J286" s="22"/>
      <c r="K286" s="22"/>
      <c r="L286" s="22"/>
      <c r="M286" s="22"/>
    </row>
    <row r="287" spans="2:13" x14ac:dyDescent="0.3">
      <c r="B287" s="19"/>
      <c r="C287" s="20"/>
      <c r="D287" s="37"/>
      <c r="E287" s="24"/>
      <c r="F287" s="24"/>
      <c r="G287" s="24"/>
      <c r="H287" s="24"/>
      <c r="I287" s="24"/>
      <c r="J287" s="22"/>
      <c r="K287" s="22"/>
      <c r="L287" s="22"/>
      <c r="M287" s="22"/>
    </row>
    <row r="288" spans="2:13" x14ac:dyDescent="0.3">
      <c r="B288" s="19"/>
      <c r="C288" s="20"/>
      <c r="D288" s="37"/>
      <c r="E288" s="24"/>
      <c r="F288" s="24"/>
      <c r="G288" s="24"/>
      <c r="H288" s="24"/>
      <c r="I288" s="24"/>
      <c r="J288" s="22"/>
      <c r="K288" s="22"/>
      <c r="L288" s="22"/>
      <c r="M288" s="22"/>
    </row>
    <row r="289" spans="2:13" x14ac:dyDescent="0.3">
      <c r="B289" s="19"/>
      <c r="C289" s="20"/>
      <c r="D289" s="37"/>
      <c r="E289" s="24"/>
      <c r="F289" s="24"/>
      <c r="G289" s="24"/>
      <c r="H289" s="24"/>
      <c r="I289" s="24"/>
      <c r="J289" s="22"/>
      <c r="K289" s="22"/>
      <c r="L289" s="22"/>
      <c r="M289" s="22"/>
    </row>
    <row r="290" spans="2:13" x14ac:dyDescent="0.3">
      <c r="B290" s="19"/>
      <c r="C290" s="20"/>
      <c r="D290" s="37"/>
      <c r="E290" s="24"/>
      <c r="F290" s="24"/>
      <c r="G290" s="24"/>
      <c r="H290" s="24"/>
      <c r="I290" s="24"/>
      <c r="J290" s="22"/>
      <c r="K290" s="22"/>
      <c r="L290" s="22"/>
      <c r="M290" s="22"/>
    </row>
    <row r="291" spans="2:13" x14ac:dyDescent="0.3">
      <c r="B291" s="19"/>
      <c r="C291" s="20"/>
      <c r="D291" s="37"/>
      <c r="E291" s="24"/>
      <c r="F291" s="24"/>
      <c r="G291" s="24"/>
      <c r="H291" s="24"/>
      <c r="I291" s="24"/>
      <c r="J291" s="22"/>
      <c r="K291" s="22"/>
      <c r="L291" s="22"/>
      <c r="M291" s="22"/>
    </row>
    <row r="292" spans="2:13" x14ac:dyDescent="0.3">
      <c r="B292" s="19"/>
      <c r="C292" s="20"/>
      <c r="D292" s="37"/>
      <c r="E292" s="24"/>
      <c r="F292" s="24"/>
      <c r="G292" s="24"/>
      <c r="H292" s="24"/>
      <c r="I292" s="24"/>
      <c r="J292" s="22"/>
      <c r="K292" s="22"/>
      <c r="L292" s="22"/>
      <c r="M292" s="22"/>
    </row>
    <row r="293" spans="2:13" x14ac:dyDescent="0.3">
      <c r="B293" s="19"/>
      <c r="C293" s="20"/>
      <c r="D293" s="37"/>
      <c r="E293" s="24"/>
      <c r="F293" s="24"/>
      <c r="G293" s="24"/>
      <c r="H293" s="24"/>
      <c r="I293" s="24"/>
      <c r="J293" s="22"/>
      <c r="K293" s="22"/>
      <c r="L293" s="22"/>
      <c r="M293" s="22"/>
    </row>
    <row r="294" spans="2:13" x14ac:dyDescent="0.3">
      <c r="B294" s="19"/>
      <c r="C294" s="20"/>
      <c r="D294" s="37"/>
      <c r="E294" s="24"/>
      <c r="F294" s="24"/>
      <c r="G294" s="24"/>
      <c r="H294" s="24"/>
      <c r="I294" s="24"/>
      <c r="J294" s="22"/>
      <c r="K294" s="22"/>
      <c r="L294" s="22"/>
      <c r="M294" s="22"/>
    </row>
    <row r="295" spans="2:13" x14ac:dyDescent="0.3">
      <c r="B295" s="19"/>
      <c r="C295" s="20"/>
      <c r="D295" s="37"/>
      <c r="E295" s="24"/>
      <c r="F295" s="24"/>
      <c r="G295" s="24"/>
      <c r="H295" s="24"/>
      <c r="I295" s="24"/>
      <c r="J295" s="22"/>
      <c r="K295" s="22"/>
      <c r="L295" s="22"/>
      <c r="M295" s="22"/>
    </row>
    <row r="296" spans="2:13" x14ac:dyDescent="0.3">
      <c r="B296" s="19"/>
      <c r="C296" s="20"/>
      <c r="D296" s="37"/>
      <c r="E296" s="24"/>
      <c r="F296" s="24"/>
      <c r="G296" s="24"/>
      <c r="H296" s="24"/>
      <c r="I296" s="24"/>
      <c r="J296" s="22"/>
      <c r="K296" s="22"/>
      <c r="L296" s="22"/>
      <c r="M296" s="22"/>
    </row>
    <row r="297" spans="2:13" x14ac:dyDescent="0.3">
      <c r="B297" s="19"/>
      <c r="C297" s="20"/>
      <c r="D297" s="37"/>
      <c r="E297" s="24"/>
      <c r="F297" s="24"/>
      <c r="G297" s="24"/>
      <c r="H297" s="24"/>
      <c r="I297" s="24"/>
      <c r="J297" s="22"/>
      <c r="K297" s="22"/>
      <c r="L297" s="22"/>
      <c r="M297" s="22"/>
    </row>
    <row r="298" spans="2:13" x14ac:dyDescent="0.3">
      <c r="B298" s="19"/>
      <c r="C298" s="20"/>
      <c r="D298" s="37"/>
      <c r="E298" s="24"/>
      <c r="F298" s="24"/>
      <c r="G298" s="24"/>
      <c r="H298" s="24"/>
      <c r="I298" s="24"/>
      <c r="J298" s="22"/>
      <c r="K298" s="22"/>
      <c r="L298" s="22"/>
      <c r="M298" s="22"/>
    </row>
    <row r="299" spans="2:13" x14ac:dyDescent="0.3">
      <c r="B299" s="19"/>
      <c r="C299" s="20"/>
      <c r="D299" s="37"/>
      <c r="E299" s="24"/>
      <c r="F299" s="24"/>
      <c r="G299" s="24"/>
      <c r="H299" s="24"/>
      <c r="I299" s="24"/>
      <c r="J299" s="22"/>
      <c r="K299" s="22"/>
      <c r="L299" s="22"/>
      <c r="M299" s="22"/>
    </row>
    <row r="300" spans="2:13" x14ac:dyDescent="0.3">
      <c r="B300" s="19"/>
      <c r="C300" s="20"/>
      <c r="D300" s="37"/>
      <c r="E300" s="24"/>
      <c r="F300" s="24"/>
      <c r="G300" s="24"/>
      <c r="H300" s="24"/>
      <c r="I300" s="24"/>
      <c r="J300" s="22"/>
      <c r="K300" s="22"/>
      <c r="L300" s="22"/>
      <c r="M300" s="22"/>
    </row>
    <row r="301" spans="2:13" x14ac:dyDescent="0.3">
      <c r="B301" s="19"/>
      <c r="C301" s="20"/>
      <c r="D301" s="37"/>
      <c r="E301" s="24"/>
      <c r="F301" s="24"/>
      <c r="G301" s="24"/>
      <c r="H301" s="24"/>
      <c r="I301" s="24"/>
      <c r="J301" s="22"/>
      <c r="K301" s="22"/>
      <c r="L301" s="22"/>
      <c r="M301" s="22"/>
    </row>
    <row r="302" spans="2:13" x14ac:dyDescent="0.3">
      <c r="B302" s="19"/>
      <c r="C302" s="20"/>
      <c r="D302" s="37"/>
      <c r="E302" s="24"/>
      <c r="F302" s="24"/>
      <c r="G302" s="24"/>
      <c r="H302" s="24"/>
      <c r="I302" s="24"/>
      <c r="J302" s="22"/>
      <c r="K302" s="22"/>
      <c r="L302" s="22"/>
      <c r="M302" s="22"/>
    </row>
    <row r="303" spans="2:13" x14ac:dyDescent="0.3">
      <c r="B303" s="19"/>
      <c r="C303" s="20"/>
      <c r="D303" s="37"/>
      <c r="E303" s="24"/>
      <c r="F303" s="24"/>
      <c r="G303" s="24"/>
      <c r="H303" s="24"/>
      <c r="I303" s="24"/>
      <c r="J303" s="22"/>
      <c r="K303" s="22"/>
      <c r="L303" s="22"/>
      <c r="M303" s="22"/>
    </row>
    <row r="304" spans="2:13" x14ac:dyDescent="0.3">
      <c r="B304" s="19"/>
      <c r="C304" s="20"/>
      <c r="D304" s="37"/>
      <c r="E304" s="24"/>
      <c r="F304" s="24"/>
      <c r="G304" s="24"/>
      <c r="H304" s="24"/>
      <c r="I304" s="24"/>
      <c r="J304" s="22"/>
      <c r="K304" s="22"/>
      <c r="L304" s="22"/>
      <c r="M304" s="22"/>
    </row>
    <row r="305" spans="2:13" x14ac:dyDescent="0.3">
      <c r="B305" s="19"/>
      <c r="C305" s="20"/>
      <c r="D305" s="37"/>
      <c r="E305" s="24"/>
      <c r="F305" s="24"/>
      <c r="G305" s="24"/>
      <c r="H305" s="24"/>
      <c r="I305" s="24"/>
      <c r="J305" s="22"/>
      <c r="K305" s="22"/>
      <c r="L305" s="22"/>
      <c r="M305" s="22"/>
    </row>
    <row r="306" spans="2:13" x14ac:dyDescent="0.3">
      <c r="B306" s="19"/>
      <c r="C306" s="20"/>
      <c r="D306" s="37"/>
      <c r="E306" s="24"/>
      <c r="F306" s="24"/>
      <c r="G306" s="24"/>
      <c r="H306" s="24"/>
      <c r="I306" s="24"/>
      <c r="J306" s="22"/>
      <c r="K306" s="22"/>
      <c r="L306" s="22"/>
      <c r="M306" s="22"/>
    </row>
    <row r="307" spans="2:13" x14ac:dyDescent="0.3">
      <c r="B307" s="19"/>
      <c r="C307" s="20"/>
      <c r="D307" s="37"/>
      <c r="E307" s="24"/>
      <c r="F307" s="24"/>
      <c r="G307" s="24"/>
      <c r="H307" s="24"/>
      <c r="I307" s="24"/>
      <c r="J307" s="22"/>
      <c r="K307" s="22"/>
      <c r="L307" s="22"/>
      <c r="M307" s="22"/>
    </row>
    <row r="308" spans="2:13" x14ac:dyDescent="0.3">
      <c r="B308" s="19"/>
      <c r="C308" s="20"/>
      <c r="D308" s="37"/>
      <c r="E308" s="24"/>
      <c r="F308" s="24"/>
      <c r="G308" s="24"/>
      <c r="H308" s="24"/>
      <c r="I308" s="24"/>
      <c r="J308" s="22"/>
      <c r="K308" s="22"/>
      <c r="L308" s="22"/>
      <c r="M308" s="22"/>
    </row>
    <row r="309" spans="2:13" x14ac:dyDescent="0.3">
      <c r="B309" s="19"/>
      <c r="C309" s="20"/>
      <c r="D309" s="37"/>
      <c r="E309" s="24"/>
      <c r="F309" s="24"/>
      <c r="G309" s="24"/>
      <c r="H309" s="24"/>
      <c r="I309" s="24"/>
      <c r="J309" s="22"/>
      <c r="K309" s="22"/>
      <c r="L309" s="22"/>
      <c r="M309" s="22"/>
    </row>
    <row r="310" spans="2:13" x14ac:dyDescent="0.3">
      <c r="B310" s="19"/>
      <c r="C310" s="20"/>
      <c r="D310" s="37"/>
      <c r="E310" s="24"/>
      <c r="F310" s="24"/>
      <c r="G310" s="24"/>
      <c r="H310" s="24"/>
      <c r="I310" s="24"/>
      <c r="J310" s="22"/>
      <c r="K310" s="22"/>
      <c r="L310" s="22"/>
      <c r="M310" s="22"/>
    </row>
    <row r="311" spans="2:13" x14ac:dyDescent="0.3">
      <c r="B311" s="19"/>
      <c r="C311" s="20"/>
      <c r="D311" s="37"/>
      <c r="E311" s="24"/>
      <c r="F311" s="24"/>
      <c r="G311" s="24"/>
      <c r="H311" s="24"/>
      <c r="I311" s="24"/>
      <c r="J311" s="22"/>
      <c r="K311" s="22"/>
      <c r="L311" s="22"/>
      <c r="M311" s="22"/>
    </row>
    <row r="312" spans="2:13" x14ac:dyDescent="0.3">
      <c r="B312" s="19"/>
      <c r="C312" s="20"/>
      <c r="D312" s="37"/>
      <c r="E312" s="24"/>
      <c r="F312" s="24"/>
      <c r="G312" s="24"/>
      <c r="H312" s="24"/>
      <c r="I312" s="24"/>
      <c r="J312" s="22"/>
      <c r="K312" s="22"/>
      <c r="L312" s="22"/>
      <c r="M312" s="22"/>
    </row>
    <row r="313" spans="2:13" x14ac:dyDescent="0.3">
      <c r="B313" s="19"/>
      <c r="C313" s="20"/>
      <c r="D313" s="37"/>
      <c r="E313" s="24"/>
      <c r="F313" s="24"/>
      <c r="G313" s="24"/>
      <c r="H313" s="24"/>
      <c r="I313" s="24"/>
      <c r="J313" s="22"/>
      <c r="K313" s="22"/>
      <c r="L313" s="22"/>
      <c r="M313" s="22"/>
    </row>
    <row r="314" spans="2:13" x14ac:dyDescent="0.3">
      <c r="B314" s="19"/>
      <c r="C314" s="20"/>
      <c r="D314" s="37"/>
      <c r="E314" s="24"/>
      <c r="F314" s="24"/>
      <c r="G314" s="24"/>
      <c r="H314" s="24"/>
      <c r="I314" s="24"/>
      <c r="J314" s="22"/>
      <c r="K314" s="22"/>
      <c r="L314" s="22"/>
      <c r="M314" s="22"/>
    </row>
    <row r="315" spans="2:13" x14ac:dyDescent="0.3">
      <c r="B315" s="19"/>
      <c r="C315" s="20"/>
      <c r="D315" s="37"/>
      <c r="E315" s="24"/>
      <c r="F315" s="24"/>
      <c r="G315" s="24"/>
      <c r="H315" s="24"/>
      <c r="I315" s="24"/>
      <c r="J315" s="22"/>
      <c r="K315" s="22"/>
      <c r="L315" s="22"/>
      <c r="M315" s="22"/>
    </row>
    <row r="316" spans="2:13" x14ac:dyDescent="0.3">
      <c r="B316" s="19"/>
      <c r="C316" s="20"/>
      <c r="D316" s="37"/>
      <c r="E316" s="24"/>
      <c r="F316" s="24"/>
      <c r="G316" s="24"/>
      <c r="H316" s="24"/>
      <c r="I316" s="24"/>
      <c r="J316" s="22"/>
      <c r="K316" s="22"/>
      <c r="L316" s="22"/>
      <c r="M316" s="22"/>
    </row>
    <row r="317" spans="2:13" x14ac:dyDescent="0.3">
      <c r="B317" s="19"/>
      <c r="C317" s="20"/>
      <c r="D317" s="37"/>
      <c r="E317" s="24"/>
      <c r="F317" s="24"/>
      <c r="G317" s="24"/>
      <c r="H317" s="24"/>
      <c r="I317" s="24"/>
      <c r="J317" s="22"/>
      <c r="K317" s="22"/>
      <c r="L317" s="22"/>
      <c r="M317" s="22"/>
    </row>
    <row r="318" spans="2:13" x14ac:dyDescent="0.3">
      <c r="B318" s="19"/>
      <c r="C318" s="20"/>
      <c r="D318" s="37"/>
      <c r="E318" s="24"/>
      <c r="F318" s="24"/>
      <c r="G318" s="24"/>
      <c r="H318" s="24"/>
      <c r="I318" s="24"/>
      <c r="J318" s="22"/>
      <c r="K318" s="22"/>
      <c r="L318" s="22"/>
      <c r="M318" s="22"/>
    </row>
    <row r="319" spans="2:13" x14ac:dyDescent="0.3">
      <c r="B319" s="19"/>
      <c r="C319" s="20"/>
      <c r="D319" s="37"/>
      <c r="E319" s="24"/>
      <c r="F319" s="24"/>
      <c r="G319" s="24"/>
      <c r="H319" s="24"/>
      <c r="I319" s="24"/>
      <c r="J319" s="22"/>
      <c r="K319" s="22"/>
      <c r="L319" s="22"/>
      <c r="M319" s="22"/>
    </row>
    <row r="320" spans="2:13" x14ac:dyDescent="0.3">
      <c r="B320" s="19"/>
      <c r="C320" s="20"/>
      <c r="D320" s="37"/>
      <c r="E320" s="24"/>
      <c r="F320" s="24"/>
      <c r="G320" s="24"/>
      <c r="H320" s="24"/>
      <c r="I320" s="24"/>
      <c r="J320" s="22"/>
      <c r="K320" s="22"/>
      <c r="L320" s="22"/>
      <c r="M320" s="22"/>
    </row>
    <row r="321" spans="2:13" x14ac:dyDescent="0.3">
      <c r="B321" s="19"/>
      <c r="C321" s="20"/>
      <c r="D321" s="37"/>
      <c r="E321" s="24"/>
      <c r="F321" s="24"/>
      <c r="G321" s="24"/>
      <c r="H321" s="24"/>
      <c r="I321" s="24"/>
      <c r="J321" s="22"/>
      <c r="K321" s="22"/>
      <c r="L321" s="22"/>
      <c r="M321" s="22"/>
    </row>
    <row r="322" spans="2:13" x14ac:dyDescent="0.3">
      <c r="B322" s="19"/>
      <c r="C322" s="20"/>
      <c r="D322" s="37"/>
      <c r="E322" s="24"/>
      <c r="F322" s="24"/>
      <c r="G322" s="24"/>
      <c r="H322" s="24"/>
      <c r="I322" s="24"/>
      <c r="J322" s="22"/>
      <c r="K322" s="22"/>
      <c r="L322" s="22"/>
      <c r="M322" s="22"/>
    </row>
    <row r="323" spans="2:13" x14ac:dyDescent="0.3">
      <c r="B323" s="19"/>
      <c r="C323" s="20"/>
      <c r="D323" s="37"/>
      <c r="E323" s="24"/>
      <c r="F323" s="24"/>
      <c r="G323" s="24"/>
      <c r="H323" s="24"/>
      <c r="I323" s="24"/>
      <c r="J323" s="22"/>
      <c r="K323" s="22"/>
      <c r="L323" s="22"/>
      <c r="M323" s="22"/>
    </row>
    <row r="324" spans="2:13" x14ac:dyDescent="0.3">
      <c r="B324" s="19"/>
      <c r="C324" s="20"/>
      <c r="D324" s="37"/>
      <c r="E324" s="24"/>
      <c r="F324" s="24"/>
      <c r="G324" s="24"/>
      <c r="H324" s="24"/>
      <c r="I324" s="24"/>
      <c r="J324" s="22"/>
      <c r="K324" s="22"/>
      <c r="L324" s="22"/>
      <c r="M324" s="22"/>
    </row>
    <row r="325" spans="2:13" x14ac:dyDescent="0.3">
      <c r="B325" s="19"/>
      <c r="C325" s="20"/>
      <c r="D325" s="37"/>
      <c r="E325" s="24"/>
      <c r="F325" s="24"/>
      <c r="G325" s="24"/>
      <c r="H325" s="24"/>
      <c r="I325" s="24"/>
      <c r="J325" s="22"/>
      <c r="K325" s="22"/>
      <c r="L325" s="22"/>
      <c r="M325" s="22"/>
    </row>
    <row r="326" spans="2:13" x14ac:dyDescent="0.3">
      <c r="B326" s="19"/>
      <c r="C326" s="20"/>
      <c r="D326" s="37"/>
      <c r="E326" s="24"/>
      <c r="F326" s="24"/>
      <c r="G326" s="24"/>
      <c r="H326" s="24"/>
      <c r="I326" s="24"/>
      <c r="J326" s="22"/>
      <c r="K326" s="22"/>
      <c r="L326" s="22"/>
      <c r="M326" s="22"/>
    </row>
    <row r="327" spans="2:13" x14ac:dyDescent="0.3">
      <c r="B327" s="19"/>
      <c r="C327" s="20"/>
      <c r="D327" s="37"/>
      <c r="E327" s="24"/>
      <c r="F327" s="24"/>
      <c r="G327" s="24"/>
      <c r="H327" s="24"/>
      <c r="I327" s="24"/>
      <c r="J327" s="22"/>
      <c r="K327" s="22"/>
      <c r="L327" s="22"/>
      <c r="M327" s="22"/>
    </row>
    <row r="328" spans="2:13" x14ac:dyDescent="0.3">
      <c r="B328" s="19"/>
      <c r="C328" s="20"/>
      <c r="D328" s="37"/>
      <c r="E328" s="24"/>
      <c r="F328" s="24"/>
      <c r="G328" s="24"/>
      <c r="H328" s="24"/>
      <c r="I328" s="24"/>
      <c r="J328" s="22"/>
      <c r="K328" s="22"/>
      <c r="L328" s="22"/>
      <c r="M328" s="22"/>
    </row>
    <row r="329" spans="2:13" x14ac:dyDescent="0.3">
      <c r="B329" s="19"/>
      <c r="C329" s="20"/>
      <c r="D329" s="37"/>
      <c r="E329" s="24"/>
      <c r="F329" s="24"/>
      <c r="G329" s="24"/>
      <c r="H329" s="24"/>
      <c r="I329" s="24"/>
      <c r="J329" s="22"/>
      <c r="K329" s="22"/>
      <c r="L329" s="22"/>
      <c r="M329" s="22"/>
    </row>
    <row r="330" spans="2:13" x14ac:dyDescent="0.3">
      <c r="B330" s="19"/>
      <c r="C330" s="20"/>
      <c r="D330" s="37"/>
      <c r="E330" s="24"/>
      <c r="F330" s="24"/>
      <c r="G330" s="24"/>
      <c r="H330" s="24"/>
      <c r="I330" s="24"/>
      <c r="J330" s="22"/>
      <c r="K330" s="22"/>
      <c r="L330" s="22"/>
      <c r="M330" s="22"/>
    </row>
    <row r="331" spans="2:13" x14ac:dyDescent="0.3">
      <c r="B331" s="19"/>
      <c r="C331" s="20"/>
      <c r="D331" s="37"/>
      <c r="E331" s="24"/>
      <c r="F331" s="24"/>
      <c r="G331" s="24"/>
      <c r="H331" s="24"/>
      <c r="I331" s="24"/>
      <c r="J331" s="22"/>
      <c r="K331" s="22"/>
      <c r="L331" s="22"/>
      <c r="M331" s="22"/>
    </row>
    <row r="332" spans="2:13" x14ac:dyDescent="0.3">
      <c r="B332" s="19"/>
      <c r="C332" s="20"/>
      <c r="D332" s="37"/>
      <c r="E332" s="24"/>
      <c r="F332" s="24"/>
      <c r="G332" s="24"/>
      <c r="H332" s="24"/>
      <c r="I332" s="24"/>
      <c r="J332" s="22"/>
      <c r="K332" s="22"/>
      <c r="L332" s="22"/>
      <c r="M332" s="22"/>
    </row>
    <row r="333" spans="2:13" x14ac:dyDescent="0.3">
      <c r="B333" s="19"/>
      <c r="C333" s="20"/>
      <c r="D333" s="37"/>
      <c r="E333" s="24"/>
      <c r="F333" s="24"/>
      <c r="G333" s="24"/>
      <c r="H333" s="24"/>
      <c r="I333" s="24"/>
      <c r="J333" s="22"/>
      <c r="K333" s="22"/>
      <c r="L333" s="22"/>
      <c r="M333" s="22"/>
    </row>
    <row r="334" spans="2:13" x14ac:dyDescent="0.3">
      <c r="B334" s="19"/>
      <c r="C334" s="20"/>
      <c r="D334" s="37"/>
      <c r="E334" s="24"/>
      <c r="F334" s="24"/>
      <c r="G334" s="24"/>
      <c r="H334" s="24"/>
      <c r="I334" s="24"/>
      <c r="J334" s="22"/>
      <c r="K334" s="22"/>
      <c r="L334" s="22"/>
      <c r="M334" s="22"/>
    </row>
    <row r="335" spans="2:13" x14ac:dyDescent="0.3">
      <c r="B335" s="19"/>
      <c r="C335" s="20"/>
      <c r="D335" s="37"/>
      <c r="E335" s="24"/>
      <c r="F335" s="24"/>
      <c r="G335" s="24"/>
      <c r="H335" s="24"/>
      <c r="I335" s="24"/>
      <c r="J335" s="22"/>
      <c r="K335" s="22"/>
      <c r="L335" s="22"/>
      <c r="M335" s="22"/>
    </row>
    <row r="336" spans="2:13" x14ac:dyDescent="0.3">
      <c r="B336" s="19"/>
      <c r="C336" s="20"/>
      <c r="D336" s="37"/>
      <c r="E336" s="24"/>
      <c r="F336" s="24"/>
      <c r="G336" s="24"/>
      <c r="H336" s="24"/>
      <c r="I336" s="24"/>
      <c r="J336" s="22"/>
      <c r="K336" s="22"/>
      <c r="L336" s="22"/>
      <c r="M336" s="22"/>
    </row>
    <row r="337" spans="2:13" x14ac:dyDescent="0.3">
      <c r="B337" s="19"/>
      <c r="C337" s="20"/>
      <c r="D337" s="37"/>
      <c r="E337" s="24"/>
      <c r="F337" s="24"/>
      <c r="G337" s="24"/>
      <c r="H337" s="24"/>
      <c r="I337" s="24"/>
      <c r="J337" s="22"/>
      <c r="K337" s="22"/>
      <c r="L337" s="22"/>
      <c r="M337" s="22"/>
    </row>
    <row r="338" spans="2:13" x14ac:dyDescent="0.3">
      <c r="B338" s="19"/>
      <c r="C338" s="20"/>
      <c r="D338" s="37"/>
      <c r="E338" s="24"/>
      <c r="F338" s="24"/>
      <c r="G338" s="24"/>
      <c r="H338" s="24"/>
      <c r="I338" s="24"/>
      <c r="J338" s="22"/>
      <c r="K338" s="22"/>
      <c r="L338" s="22"/>
      <c r="M338" s="22"/>
    </row>
    <row r="339" spans="2:13" x14ac:dyDescent="0.3">
      <c r="B339" s="19"/>
      <c r="C339" s="20"/>
      <c r="D339" s="37"/>
      <c r="E339" s="24"/>
      <c r="F339" s="24"/>
      <c r="G339" s="24"/>
      <c r="H339" s="24"/>
      <c r="I339" s="24"/>
      <c r="J339" s="22"/>
      <c r="K339" s="22"/>
      <c r="L339" s="22"/>
      <c r="M339" s="22"/>
    </row>
    <row r="340" spans="2:13" x14ac:dyDescent="0.3">
      <c r="B340" s="19"/>
      <c r="C340" s="20"/>
      <c r="D340" s="37"/>
      <c r="E340" s="24"/>
      <c r="F340" s="24"/>
      <c r="G340" s="24"/>
      <c r="H340" s="24"/>
      <c r="I340" s="24"/>
      <c r="J340" s="22"/>
      <c r="K340" s="22"/>
      <c r="L340" s="22"/>
      <c r="M340" s="22"/>
    </row>
    <row r="341" spans="2:13" x14ac:dyDescent="0.3">
      <c r="B341" s="19"/>
      <c r="C341" s="20"/>
      <c r="D341" s="37"/>
      <c r="E341" s="24"/>
      <c r="F341" s="24"/>
      <c r="G341" s="24"/>
      <c r="H341" s="24"/>
      <c r="I341" s="24"/>
      <c r="J341" s="22"/>
      <c r="K341" s="22"/>
      <c r="L341" s="22"/>
      <c r="M341" s="22"/>
    </row>
    <row r="342" spans="2:13" x14ac:dyDescent="0.3">
      <c r="B342" s="19"/>
      <c r="C342" s="20"/>
      <c r="D342" s="37"/>
      <c r="E342" s="24"/>
      <c r="F342" s="24"/>
      <c r="G342" s="24"/>
      <c r="H342" s="24"/>
      <c r="I342" s="24"/>
      <c r="J342" s="22"/>
      <c r="K342" s="22"/>
      <c r="L342" s="22"/>
      <c r="M342" s="22"/>
    </row>
    <row r="343" spans="2:13" x14ac:dyDescent="0.3">
      <c r="B343" s="19"/>
      <c r="C343" s="20"/>
      <c r="D343" s="37"/>
      <c r="E343" s="24"/>
      <c r="F343" s="24"/>
      <c r="G343" s="24"/>
      <c r="H343" s="24"/>
      <c r="I343" s="24"/>
      <c r="J343" s="22"/>
      <c r="K343" s="22"/>
      <c r="L343" s="22"/>
      <c r="M343" s="22"/>
    </row>
    <row r="344" spans="2:13" x14ac:dyDescent="0.3">
      <c r="B344" s="19"/>
      <c r="C344" s="20"/>
      <c r="D344" s="37"/>
      <c r="E344" s="24"/>
      <c r="F344" s="24"/>
      <c r="G344" s="24"/>
      <c r="H344" s="24"/>
      <c r="I344" s="24"/>
      <c r="J344" s="22"/>
      <c r="K344" s="22"/>
      <c r="L344" s="22"/>
      <c r="M344" s="22"/>
    </row>
    <row r="345" spans="2:13" x14ac:dyDescent="0.3">
      <c r="B345" s="19"/>
      <c r="C345" s="20"/>
      <c r="D345" s="37"/>
      <c r="E345" s="24"/>
      <c r="F345" s="24"/>
      <c r="G345" s="24"/>
      <c r="H345" s="24"/>
      <c r="I345" s="24"/>
      <c r="J345" s="22"/>
      <c r="K345" s="22"/>
      <c r="L345" s="22"/>
      <c r="M345" s="22"/>
    </row>
    <row r="346" spans="2:13" x14ac:dyDescent="0.3">
      <c r="B346" s="19"/>
      <c r="C346" s="20"/>
      <c r="D346" s="37"/>
      <c r="E346" s="24"/>
      <c r="F346" s="24"/>
      <c r="G346" s="24"/>
      <c r="H346" s="24"/>
      <c r="I346" s="24"/>
      <c r="J346" s="22"/>
      <c r="K346" s="22"/>
      <c r="L346" s="22"/>
      <c r="M346" s="22"/>
    </row>
    <row r="347" spans="2:13" x14ac:dyDescent="0.3">
      <c r="B347" s="19"/>
      <c r="C347" s="20"/>
      <c r="D347" s="37"/>
      <c r="E347" s="24"/>
      <c r="F347" s="24"/>
      <c r="G347" s="24"/>
      <c r="H347" s="24"/>
      <c r="I347" s="24"/>
      <c r="J347" s="22"/>
      <c r="K347" s="22"/>
      <c r="L347" s="22"/>
      <c r="M347" s="22"/>
    </row>
    <row r="348" spans="2:13" x14ac:dyDescent="0.3">
      <c r="B348" s="19"/>
      <c r="C348" s="20"/>
      <c r="D348" s="37"/>
      <c r="E348" s="24"/>
      <c r="F348" s="24"/>
      <c r="G348" s="24"/>
      <c r="H348" s="24"/>
      <c r="I348" s="24"/>
      <c r="J348" s="22"/>
      <c r="K348" s="22"/>
      <c r="L348" s="22"/>
      <c r="M348" s="22"/>
    </row>
    <row r="349" spans="2:13" x14ac:dyDescent="0.3">
      <c r="B349" s="19"/>
      <c r="C349" s="20"/>
      <c r="D349" s="37"/>
      <c r="E349" s="24"/>
      <c r="F349" s="24"/>
      <c r="G349" s="24"/>
      <c r="H349" s="24"/>
      <c r="I349" s="24"/>
      <c r="J349" s="22"/>
      <c r="K349" s="22"/>
      <c r="L349" s="22"/>
      <c r="M349" s="22"/>
    </row>
    <row r="350" spans="2:13" x14ac:dyDescent="0.3">
      <c r="B350" s="19"/>
      <c r="C350" s="20"/>
      <c r="D350" s="37"/>
      <c r="E350" s="24"/>
      <c r="F350" s="24"/>
      <c r="G350" s="24"/>
      <c r="H350" s="24"/>
      <c r="I350" s="24"/>
      <c r="J350" s="22"/>
      <c r="K350" s="22"/>
      <c r="L350" s="22"/>
      <c r="M350" s="22"/>
    </row>
    <row r="351" spans="2:13" x14ac:dyDescent="0.3">
      <c r="B351" s="19"/>
      <c r="C351" s="20"/>
      <c r="D351" s="37"/>
      <c r="E351" s="24"/>
      <c r="F351" s="24"/>
      <c r="G351" s="24"/>
      <c r="H351" s="24"/>
      <c r="I351" s="24"/>
      <c r="J351" s="22"/>
      <c r="K351" s="22"/>
      <c r="L351" s="22"/>
      <c r="M351" s="22"/>
    </row>
    <row r="352" spans="2:13" x14ac:dyDescent="0.3">
      <c r="B352" s="19"/>
      <c r="C352" s="20"/>
      <c r="D352" s="37"/>
      <c r="E352" s="24"/>
      <c r="F352" s="24"/>
      <c r="G352" s="24"/>
      <c r="H352" s="24"/>
      <c r="I352" s="24"/>
      <c r="J352" s="22"/>
      <c r="K352" s="22"/>
      <c r="L352" s="22"/>
      <c r="M352" s="22"/>
    </row>
    <row r="353" spans="2:13" x14ac:dyDescent="0.3">
      <c r="B353" s="19"/>
      <c r="C353" s="20"/>
      <c r="D353" s="37"/>
      <c r="E353" s="24"/>
      <c r="F353" s="24"/>
      <c r="G353" s="24"/>
      <c r="H353" s="24"/>
      <c r="I353" s="24"/>
      <c r="J353" s="22"/>
      <c r="K353" s="22"/>
      <c r="L353" s="22"/>
      <c r="M353" s="22"/>
    </row>
    <row r="354" spans="2:13" x14ac:dyDescent="0.3">
      <c r="B354" s="19"/>
      <c r="C354" s="20"/>
      <c r="D354" s="37"/>
      <c r="E354" s="24"/>
      <c r="F354" s="24"/>
      <c r="G354" s="24"/>
      <c r="H354" s="24"/>
      <c r="I354" s="24"/>
      <c r="J354" s="22"/>
      <c r="K354" s="22"/>
      <c r="L354" s="22"/>
      <c r="M354" s="22"/>
    </row>
    <row r="355" spans="2:13" x14ac:dyDescent="0.3">
      <c r="B355" s="19"/>
      <c r="C355" s="20"/>
      <c r="D355" s="37"/>
      <c r="E355" s="24"/>
      <c r="F355" s="24"/>
      <c r="G355" s="24"/>
      <c r="H355" s="24"/>
      <c r="I355" s="24"/>
      <c r="J355" s="22"/>
      <c r="K355" s="22"/>
      <c r="L355" s="22"/>
      <c r="M355" s="22"/>
    </row>
    <row r="356" spans="2:13" x14ac:dyDescent="0.3">
      <c r="B356" s="19"/>
      <c r="C356" s="20"/>
      <c r="D356" s="37"/>
      <c r="E356" s="24"/>
      <c r="F356" s="24"/>
      <c r="G356" s="24"/>
      <c r="H356" s="24"/>
      <c r="I356" s="24"/>
      <c r="J356" s="22"/>
      <c r="K356" s="22"/>
      <c r="L356" s="22"/>
      <c r="M356" s="22"/>
    </row>
    <row r="357" spans="2:13" x14ac:dyDescent="0.3">
      <c r="B357" s="19"/>
      <c r="C357" s="20"/>
      <c r="D357" s="37"/>
      <c r="E357" s="24"/>
      <c r="F357" s="24"/>
      <c r="G357" s="24"/>
      <c r="H357" s="24"/>
      <c r="I357" s="24"/>
      <c r="J357" s="22"/>
      <c r="K357" s="22"/>
      <c r="L357" s="22"/>
      <c r="M357" s="22"/>
    </row>
    <row r="358" spans="2:13" x14ac:dyDescent="0.3">
      <c r="B358" s="19"/>
      <c r="C358" s="20"/>
      <c r="D358" s="37"/>
      <c r="E358" s="24"/>
      <c r="F358" s="24"/>
      <c r="G358" s="24"/>
      <c r="H358" s="24"/>
      <c r="I358" s="24"/>
      <c r="J358" s="22"/>
      <c r="K358" s="22"/>
      <c r="L358" s="22"/>
      <c r="M358" s="22"/>
    </row>
    <row r="359" spans="2:13" x14ac:dyDescent="0.3">
      <c r="B359" s="19"/>
      <c r="C359" s="20"/>
      <c r="D359" s="37"/>
      <c r="E359" s="24"/>
      <c r="F359" s="24"/>
      <c r="G359" s="24"/>
      <c r="H359" s="24"/>
      <c r="I359" s="24"/>
      <c r="J359" s="22"/>
      <c r="K359" s="22"/>
      <c r="L359" s="22"/>
      <c r="M359" s="22"/>
    </row>
    <row r="360" spans="2:13" x14ac:dyDescent="0.3">
      <c r="B360" s="19"/>
      <c r="C360" s="20"/>
      <c r="D360" s="37"/>
      <c r="E360" s="24"/>
      <c r="F360" s="24"/>
      <c r="G360" s="24"/>
      <c r="H360" s="24"/>
      <c r="I360" s="24"/>
      <c r="J360" s="22"/>
      <c r="K360" s="22"/>
      <c r="L360" s="22"/>
      <c r="M360" s="22"/>
    </row>
    <row r="361" spans="2:13" x14ac:dyDescent="0.3">
      <c r="B361" s="19"/>
      <c r="C361" s="20"/>
      <c r="D361" s="37"/>
      <c r="E361" s="24"/>
      <c r="F361" s="24"/>
      <c r="G361" s="24"/>
      <c r="H361" s="24"/>
      <c r="I361" s="24"/>
      <c r="J361" s="22"/>
      <c r="K361" s="22"/>
      <c r="L361" s="22"/>
      <c r="M361" s="22"/>
    </row>
    <row r="362" spans="2:13" x14ac:dyDescent="0.3">
      <c r="B362" s="19"/>
      <c r="C362" s="20"/>
      <c r="D362" s="37"/>
      <c r="E362" s="24"/>
      <c r="F362" s="24"/>
      <c r="G362" s="24"/>
      <c r="H362" s="24"/>
      <c r="I362" s="24"/>
      <c r="J362" s="22"/>
      <c r="K362" s="22"/>
      <c r="L362" s="22"/>
      <c r="M362" s="22"/>
    </row>
    <row r="363" spans="2:13" x14ac:dyDescent="0.3">
      <c r="B363" s="19"/>
      <c r="C363" s="20"/>
      <c r="D363" s="37"/>
      <c r="E363" s="24"/>
      <c r="F363" s="24"/>
      <c r="G363" s="24"/>
      <c r="H363" s="24"/>
      <c r="I363" s="24"/>
      <c r="J363" s="22"/>
      <c r="K363" s="22"/>
      <c r="L363" s="22"/>
      <c r="M363" s="22"/>
    </row>
    <row r="364" spans="2:13" x14ac:dyDescent="0.3">
      <c r="B364" s="19"/>
      <c r="C364" s="20"/>
      <c r="D364" s="37"/>
      <c r="E364" s="24"/>
      <c r="F364" s="24"/>
      <c r="G364" s="24"/>
      <c r="H364" s="24"/>
      <c r="I364" s="24"/>
      <c r="J364" s="22"/>
      <c r="K364" s="22"/>
      <c r="L364" s="22"/>
      <c r="M364" s="22"/>
    </row>
    <row r="365" spans="2:13" x14ac:dyDescent="0.3">
      <c r="B365" s="19"/>
      <c r="C365" s="20"/>
      <c r="D365" s="37"/>
      <c r="E365" s="24"/>
      <c r="F365" s="24"/>
      <c r="G365" s="24"/>
      <c r="H365" s="24"/>
      <c r="I365" s="24"/>
      <c r="J365" s="22"/>
      <c r="K365" s="22"/>
      <c r="L365" s="22"/>
      <c r="M365" s="22"/>
    </row>
    <row r="366" spans="2:13" x14ac:dyDescent="0.3">
      <c r="B366" s="19"/>
      <c r="C366" s="20"/>
      <c r="D366" s="37"/>
      <c r="E366" s="24"/>
      <c r="F366" s="24"/>
      <c r="G366" s="24"/>
      <c r="H366" s="24"/>
      <c r="I366" s="24"/>
      <c r="J366" s="22"/>
      <c r="K366" s="22"/>
      <c r="L366" s="22"/>
      <c r="M366" s="22"/>
    </row>
    <row r="367" spans="2:13" x14ac:dyDescent="0.3">
      <c r="B367" s="19"/>
      <c r="C367" s="20"/>
      <c r="D367" s="37"/>
      <c r="E367" s="24"/>
      <c r="F367" s="24"/>
      <c r="G367" s="24"/>
      <c r="H367" s="24"/>
      <c r="I367" s="24"/>
      <c r="J367" s="22"/>
      <c r="K367" s="22"/>
      <c r="L367" s="22"/>
      <c r="M367" s="22"/>
    </row>
    <row r="368" spans="2:13" x14ac:dyDescent="0.3">
      <c r="B368" s="19"/>
      <c r="C368" s="20"/>
      <c r="D368" s="37"/>
      <c r="E368" s="24"/>
      <c r="F368" s="24"/>
      <c r="G368" s="24"/>
      <c r="H368" s="24"/>
      <c r="I368" s="24"/>
      <c r="J368" s="22"/>
      <c r="K368" s="22"/>
      <c r="L368" s="22"/>
      <c r="M368" s="22"/>
    </row>
    <row r="369" spans="2:13" x14ac:dyDescent="0.3">
      <c r="B369" s="19"/>
      <c r="C369" s="20"/>
      <c r="D369" s="37"/>
      <c r="E369" s="24"/>
      <c r="F369" s="24"/>
      <c r="G369" s="24"/>
      <c r="H369" s="24"/>
      <c r="I369" s="24"/>
      <c r="J369" s="22"/>
      <c r="K369" s="22"/>
      <c r="L369" s="22"/>
      <c r="M369" s="22"/>
    </row>
    <row r="370" spans="2:13" x14ac:dyDescent="0.3">
      <c r="B370" s="19"/>
      <c r="C370" s="20"/>
      <c r="D370" s="37"/>
      <c r="E370" s="24"/>
      <c r="F370" s="24"/>
      <c r="G370" s="24"/>
      <c r="H370" s="24"/>
      <c r="I370" s="24"/>
      <c r="J370" s="22"/>
      <c r="K370" s="22"/>
      <c r="L370" s="22"/>
      <c r="M370" s="22"/>
    </row>
    <row r="371" spans="2:13" x14ac:dyDescent="0.3">
      <c r="B371" s="19"/>
      <c r="C371" s="20"/>
      <c r="D371" s="37"/>
      <c r="E371" s="24"/>
      <c r="F371" s="24"/>
      <c r="G371" s="24"/>
      <c r="H371" s="24"/>
      <c r="I371" s="24"/>
      <c r="J371" s="22"/>
      <c r="K371" s="22"/>
      <c r="L371" s="22"/>
      <c r="M371" s="22"/>
    </row>
    <row r="372" spans="2:13" x14ac:dyDescent="0.3">
      <c r="B372" s="19"/>
      <c r="C372" s="20"/>
      <c r="D372" s="37"/>
      <c r="E372" s="24"/>
      <c r="F372" s="24"/>
      <c r="G372" s="24"/>
      <c r="H372" s="24"/>
      <c r="I372" s="24"/>
      <c r="J372" s="22"/>
      <c r="K372" s="22"/>
      <c r="L372" s="22"/>
      <c r="M372" s="22"/>
    </row>
    <row r="373" spans="2:13" x14ac:dyDescent="0.3">
      <c r="B373" s="19"/>
      <c r="C373" s="20"/>
      <c r="D373" s="37"/>
      <c r="E373" s="24"/>
      <c r="F373" s="24"/>
      <c r="G373" s="24"/>
      <c r="H373" s="24"/>
      <c r="I373" s="24"/>
      <c r="J373" s="22"/>
      <c r="K373" s="22"/>
      <c r="L373" s="22"/>
      <c r="M373" s="22"/>
    </row>
    <row r="374" spans="2:13" x14ac:dyDescent="0.3">
      <c r="B374" s="19"/>
      <c r="C374" s="20"/>
      <c r="D374" s="37"/>
      <c r="E374" s="24"/>
      <c r="F374" s="24"/>
      <c r="G374" s="24"/>
      <c r="H374" s="24"/>
      <c r="I374" s="24"/>
      <c r="J374" s="22"/>
      <c r="K374" s="22"/>
      <c r="L374" s="22"/>
      <c r="M374" s="22"/>
    </row>
    <row r="375" spans="2:13" x14ac:dyDescent="0.3">
      <c r="B375" s="19"/>
      <c r="C375" s="20"/>
      <c r="D375" s="37"/>
      <c r="E375" s="24"/>
      <c r="F375" s="24"/>
      <c r="G375" s="24"/>
      <c r="H375" s="24"/>
      <c r="I375" s="24"/>
      <c r="J375" s="22"/>
      <c r="K375" s="22"/>
      <c r="L375" s="22"/>
      <c r="M375" s="22"/>
    </row>
    <row r="376" spans="2:13" x14ac:dyDescent="0.3">
      <c r="B376" s="19"/>
      <c r="C376" s="20"/>
      <c r="D376" s="37"/>
      <c r="E376" s="24"/>
      <c r="F376" s="24"/>
      <c r="G376" s="24"/>
      <c r="H376" s="24"/>
      <c r="I376" s="24"/>
      <c r="J376" s="22"/>
      <c r="K376" s="22"/>
      <c r="L376" s="22"/>
      <c r="M376" s="22"/>
    </row>
    <row r="377" spans="2:13" x14ac:dyDescent="0.3">
      <c r="B377" s="19"/>
      <c r="C377" s="20"/>
      <c r="D377" s="37"/>
      <c r="E377" s="24"/>
      <c r="F377" s="24"/>
      <c r="G377" s="24"/>
      <c r="H377" s="24"/>
      <c r="I377" s="24"/>
      <c r="J377" s="22"/>
      <c r="K377" s="22"/>
      <c r="L377" s="22"/>
      <c r="M377" s="22"/>
    </row>
    <row r="378" spans="2:13" x14ac:dyDescent="0.3">
      <c r="B378" s="19"/>
      <c r="C378" s="20"/>
      <c r="D378" s="37"/>
      <c r="E378" s="24"/>
      <c r="F378" s="24"/>
      <c r="G378" s="24"/>
      <c r="H378" s="24"/>
      <c r="I378" s="24"/>
      <c r="J378" s="22"/>
      <c r="K378" s="22"/>
      <c r="L378" s="22"/>
      <c r="M378" s="22"/>
    </row>
    <row r="379" spans="2:13" x14ac:dyDescent="0.3">
      <c r="B379" s="19"/>
      <c r="C379" s="20"/>
      <c r="D379" s="37"/>
      <c r="E379" s="24"/>
      <c r="F379" s="24"/>
      <c r="G379" s="24"/>
      <c r="H379" s="24"/>
      <c r="I379" s="24"/>
      <c r="J379" s="22"/>
      <c r="K379" s="22"/>
      <c r="L379" s="22"/>
      <c r="M379" s="22"/>
    </row>
    <row r="380" spans="2:13" x14ac:dyDescent="0.3">
      <c r="B380" s="19"/>
      <c r="C380" s="20"/>
      <c r="D380" s="37"/>
      <c r="E380" s="24"/>
      <c r="F380" s="24"/>
      <c r="G380" s="24"/>
      <c r="H380" s="24"/>
      <c r="I380" s="24"/>
      <c r="J380" s="22"/>
      <c r="K380" s="22"/>
      <c r="L380" s="22"/>
      <c r="M380" s="22"/>
    </row>
    <row r="381" spans="2:13" x14ac:dyDescent="0.3">
      <c r="B381" s="19"/>
      <c r="C381" s="20"/>
      <c r="D381" s="37"/>
      <c r="E381" s="24"/>
      <c r="F381" s="24"/>
      <c r="G381" s="24"/>
      <c r="H381" s="24"/>
      <c r="I381" s="24"/>
      <c r="J381" s="22"/>
      <c r="K381" s="22"/>
      <c r="L381" s="22"/>
      <c r="M381" s="22"/>
    </row>
    <row r="382" spans="2:13" x14ac:dyDescent="0.3">
      <c r="B382" s="19"/>
      <c r="C382" s="20"/>
      <c r="D382" s="37"/>
      <c r="E382" s="24"/>
      <c r="F382" s="24"/>
      <c r="G382" s="24"/>
      <c r="H382" s="24"/>
      <c r="I382" s="24"/>
      <c r="J382" s="22"/>
      <c r="K382" s="22"/>
      <c r="L382" s="22"/>
      <c r="M382" s="22"/>
    </row>
    <row r="383" spans="2:13" x14ac:dyDescent="0.3">
      <c r="B383" s="19"/>
      <c r="C383" s="20"/>
      <c r="D383" s="37"/>
      <c r="E383" s="24"/>
      <c r="F383" s="24"/>
      <c r="G383" s="24"/>
      <c r="H383" s="24"/>
      <c r="I383" s="24"/>
      <c r="J383" s="22"/>
      <c r="K383" s="22"/>
      <c r="L383" s="22"/>
      <c r="M383" s="22"/>
    </row>
    <row r="384" spans="2:13" x14ac:dyDescent="0.3">
      <c r="B384" s="19"/>
      <c r="C384" s="20"/>
      <c r="D384" s="37"/>
      <c r="E384" s="24"/>
      <c r="F384" s="24"/>
      <c r="G384" s="24"/>
      <c r="H384" s="24"/>
      <c r="I384" s="24"/>
      <c r="J384" s="22"/>
      <c r="K384" s="22"/>
      <c r="L384" s="22"/>
      <c r="M384" s="22"/>
    </row>
    <row r="385" spans="2:13" x14ac:dyDescent="0.3">
      <c r="B385" s="19"/>
      <c r="C385" s="20"/>
      <c r="D385" s="37"/>
      <c r="E385" s="24"/>
      <c r="F385" s="24"/>
      <c r="G385" s="24"/>
      <c r="H385" s="24"/>
      <c r="I385" s="24"/>
      <c r="J385" s="22"/>
      <c r="K385" s="22"/>
      <c r="L385" s="22"/>
      <c r="M385" s="22"/>
    </row>
    <row r="386" spans="2:13" x14ac:dyDescent="0.3">
      <c r="B386" s="19"/>
      <c r="C386" s="20"/>
      <c r="D386" s="37"/>
      <c r="E386" s="24"/>
      <c r="F386" s="24"/>
      <c r="G386" s="24"/>
      <c r="H386" s="24"/>
      <c r="I386" s="24"/>
      <c r="J386" s="22"/>
      <c r="K386" s="22"/>
      <c r="L386" s="22"/>
      <c r="M386" s="22"/>
    </row>
    <row r="387" spans="2:13" x14ac:dyDescent="0.3">
      <c r="B387" s="19"/>
      <c r="C387" s="20"/>
      <c r="D387" s="37"/>
      <c r="E387" s="24"/>
      <c r="F387" s="24"/>
      <c r="G387" s="24"/>
      <c r="H387" s="24"/>
      <c r="I387" s="24"/>
      <c r="J387" s="22"/>
      <c r="K387" s="22"/>
      <c r="L387" s="22"/>
      <c r="M387" s="22"/>
    </row>
    <row r="388" spans="2:13" x14ac:dyDescent="0.3">
      <c r="B388" s="19"/>
      <c r="C388" s="20"/>
      <c r="D388" s="37"/>
      <c r="E388" s="24"/>
      <c r="F388" s="24"/>
      <c r="G388" s="24"/>
      <c r="H388" s="24"/>
      <c r="I388" s="24"/>
      <c r="J388" s="22"/>
      <c r="K388" s="22"/>
      <c r="L388" s="22"/>
      <c r="M388" s="22"/>
    </row>
    <row r="389" spans="2:13" x14ac:dyDescent="0.3">
      <c r="B389" s="19"/>
      <c r="C389" s="20"/>
      <c r="D389" s="37"/>
      <c r="E389" s="24"/>
      <c r="F389" s="24"/>
      <c r="G389" s="24"/>
      <c r="H389" s="24"/>
      <c r="I389" s="24"/>
      <c r="J389" s="22"/>
      <c r="K389" s="22"/>
      <c r="L389" s="22"/>
      <c r="M389" s="22"/>
    </row>
    <row r="390" spans="2:13" x14ac:dyDescent="0.3">
      <c r="B390" s="19"/>
      <c r="C390" s="20"/>
      <c r="D390" s="37"/>
      <c r="E390" s="24"/>
      <c r="F390" s="24"/>
      <c r="G390" s="24"/>
      <c r="H390" s="24"/>
      <c r="I390" s="24"/>
      <c r="J390" s="22"/>
      <c r="K390" s="22"/>
      <c r="L390" s="22"/>
      <c r="M390" s="22"/>
    </row>
    <row r="391" spans="2:13" x14ac:dyDescent="0.3">
      <c r="B391" s="19"/>
      <c r="C391" s="20"/>
      <c r="D391" s="37"/>
      <c r="E391" s="24"/>
      <c r="F391" s="24"/>
      <c r="G391" s="24"/>
      <c r="H391" s="24"/>
      <c r="I391" s="24"/>
      <c r="J391" s="22"/>
      <c r="K391" s="22"/>
      <c r="L391" s="22"/>
      <c r="M391" s="22"/>
    </row>
    <row r="392" spans="2:13" x14ac:dyDescent="0.3">
      <c r="B392" s="19"/>
      <c r="C392" s="20"/>
      <c r="D392" s="37"/>
      <c r="E392" s="24"/>
      <c r="F392" s="24"/>
      <c r="G392" s="24"/>
      <c r="H392" s="24"/>
      <c r="I392" s="24"/>
      <c r="J392" s="22"/>
      <c r="K392" s="22"/>
      <c r="L392" s="22"/>
      <c r="M392" s="22"/>
    </row>
    <row r="393" spans="2:13" x14ac:dyDescent="0.3">
      <c r="B393" s="19"/>
      <c r="C393" s="20"/>
      <c r="D393" s="37"/>
      <c r="E393" s="24"/>
      <c r="F393" s="24"/>
      <c r="G393" s="24"/>
      <c r="H393" s="24"/>
      <c r="I393" s="24"/>
      <c r="J393" s="22"/>
      <c r="K393" s="22"/>
      <c r="L393" s="22"/>
      <c r="M393" s="22"/>
    </row>
    <row r="394" spans="2:13" x14ac:dyDescent="0.3">
      <c r="B394" s="19"/>
      <c r="C394" s="20"/>
      <c r="D394" s="37"/>
      <c r="E394" s="24"/>
      <c r="F394" s="24"/>
      <c r="G394" s="24"/>
      <c r="H394" s="24"/>
      <c r="I394" s="24"/>
      <c r="J394" s="22"/>
      <c r="K394" s="22"/>
      <c r="L394" s="22"/>
      <c r="M394" s="22"/>
    </row>
    <row r="395" spans="2:13" x14ac:dyDescent="0.3">
      <c r="B395" s="19"/>
      <c r="C395" s="20"/>
      <c r="D395" s="37"/>
      <c r="E395" s="24"/>
      <c r="F395" s="24"/>
      <c r="G395" s="24"/>
      <c r="H395" s="24"/>
      <c r="I395" s="24"/>
      <c r="J395" s="22"/>
      <c r="K395" s="22"/>
      <c r="L395" s="22"/>
      <c r="M395" s="22"/>
    </row>
    <row r="396" spans="2:13" x14ac:dyDescent="0.3">
      <c r="B396" s="19"/>
      <c r="C396" s="20"/>
      <c r="D396" s="37"/>
      <c r="E396" s="24"/>
      <c r="F396" s="24"/>
      <c r="G396" s="24"/>
      <c r="H396" s="24"/>
      <c r="I396" s="24"/>
      <c r="J396" s="22"/>
      <c r="K396" s="22"/>
      <c r="L396" s="22"/>
      <c r="M396" s="22"/>
    </row>
    <row r="397" spans="2:13" x14ac:dyDescent="0.3">
      <c r="B397" s="19"/>
      <c r="C397" s="20"/>
      <c r="D397" s="37"/>
      <c r="E397" s="24"/>
      <c r="F397" s="24"/>
      <c r="G397" s="24"/>
      <c r="H397" s="24"/>
      <c r="I397" s="24"/>
      <c r="J397" s="22"/>
      <c r="K397" s="22"/>
      <c r="L397" s="22"/>
      <c r="M397" s="22"/>
    </row>
    <row r="398" spans="2:13" x14ac:dyDescent="0.3">
      <c r="B398" s="19"/>
      <c r="C398" s="20"/>
      <c r="D398" s="37"/>
      <c r="E398" s="24"/>
      <c r="F398" s="24"/>
      <c r="G398" s="24"/>
      <c r="H398" s="24"/>
      <c r="I398" s="24"/>
      <c r="J398" s="22"/>
      <c r="K398" s="22"/>
      <c r="L398" s="22"/>
      <c r="M398" s="22"/>
    </row>
    <row r="399" spans="2:13" x14ac:dyDescent="0.3">
      <c r="B399" s="19"/>
      <c r="C399" s="20"/>
      <c r="D399" s="37"/>
      <c r="E399" s="24"/>
      <c r="F399" s="24"/>
      <c r="G399" s="24"/>
      <c r="H399" s="24"/>
      <c r="I399" s="24"/>
      <c r="J399" s="22"/>
      <c r="K399" s="22"/>
      <c r="L399" s="22"/>
      <c r="M399" s="22"/>
    </row>
    <row r="400" spans="2:13" x14ac:dyDescent="0.3">
      <c r="B400" s="19"/>
      <c r="C400" s="20"/>
      <c r="D400" s="37"/>
      <c r="E400" s="24"/>
      <c r="F400" s="24"/>
      <c r="G400" s="24"/>
      <c r="H400" s="24"/>
      <c r="I400" s="24"/>
      <c r="J400" s="22"/>
      <c r="K400" s="22"/>
      <c r="L400" s="22"/>
      <c r="M400" s="22"/>
    </row>
    <row r="401" spans="2:13" x14ac:dyDescent="0.3">
      <c r="B401" s="19"/>
      <c r="C401" s="20"/>
      <c r="D401" s="37"/>
      <c r="E401" s="24"/>
      <c r="F401" s="24"/>
      <c r="G401" s="24"/>
      <c r="H401" s="24"/>
      <c r="I401" s="24"/>
      <c r="J401" s="22"/>
      <c r="K401" s="22"/>
      <c r="L401" s="22"/>
      <c r="M401" s="22"/>
    </row>
    <row r="402" spans="2:13" x14ac:dyDescent="0.3">
      <c r="B402" s="19"/>
      <c r="C402" s="20"/>
      <c r="D402" s="37"/>
      <c r="E402" s="24"/>
      <c r="F402" s="24"/>
      <c r="G402" s="24"/>
      <c r="H402" s="24"/>
      <c r="I402" s="24"/>
      <c r="J402" s="22"/>
      <c r="K402" s="22"/>
      <c r="L402" s="22"/>
      <c r="M402" s="22"/>
    </row>
    <row r="403" spans="2:13" x14ac:dyDescent="0.3">
      <c r="B403" s="19"/>
      <c r="C403" s="20"/>
      <c r="D403" s="37"/>
      <c r="E403" s="24"/>
      <c r="F403" s="24"/>
      <c r="G403" s="24"/>
      <c r="H403" s="24"/>
      <c r="I403" s="24"/>
      <c r="J403" s="22"/>
      <c r="K403" s="22"/>
      <c r="L403" s="22"/>
      <c r="M403" s="22"/>
    </row>
    <row r="404" spans="2:13" x14ac:dyDescent="0.3">
      <c r="B404" s="19"/>
      <c r="C404" s="20"/>
      <c r="D404" s="37"/>
      <c r="E404" s="24"/>
      <c r="F404" s="24"/>
      <c r="G404" s="24"/>
      <c r="H404" s="24"/>
      <c r="I404" s="24"/>
      <c r="J404" s="22"/>
      <c r="K404" s="22"/>
      <c r="L404" s="22"/>
      <c r="M404" s="22"/>
    </row>
    <row r="405" spans="2:13" x14ac:dyDescent="0.3">
      <c r="B405" s="19"/>
      <c r="C405" s="20"/>
      <c r="D405" s="37"/>
      <c r="E405" s="24"/>
      <c r="F405" s="24"/>
      <c r="G405" s="24"/>
      <c r="H405" s="24"/>
      <c r="I405" s="24"/>
      <c r="J405" s="22"/>
      <c r="K405" s="22"/>
      <c r="L405" s="22"/>
      <c r="M405" s="22"/>
    </row>
    <row r="406" spans="2:13" x14ac:dyDescent="0.3">
      <c r="B406" s="19"/>
      <c r="C406" s="20"/>
      <c r="D406" s="37"/>
      <c r="E406" s="24"/>
      <c r="F406" s="24"/>
      <c r="G406" s="24"/>
      <c r="H406" s="24"/>
      <c r="I406" s="24"/>
      <c r="J406" s="22"/>
      <c r="K406" s="22"/>
      <c r="L406" s="22"/>
      <c r="M406" s="22"/>
    </row>
    <row r="407" spans="2:13" x14ac:dyDescent="0.3">
      <c r="B407" s="19"/>
      <c r="C407" s="20"/>
      <c r="D407" s="37"/>
      <c r="E407" s="24"/>
      <c r="F407" s="24"/>
      <c r="G407" s="24"/>
      <c r="H407" s="24"/>
      <c r="I407" s="24"/>
      <c r="J407" s="22"/>
      <c r="K407" s="22"/>
      <c r="L407" s="22"/>
      <c r="M407" s="22"/>
    </row>
    <row r="408" spans="2:13" x14ac:dyDescent="0.3">
      <c r="B408" s="19"/>
      <c r="C408" s="20"/>
      <c r="D408" s="37"/>
      <c r="E408" s="24"/>
      <c r="F408" s="24"/>
      <c r="G408" s="24"/>
      <c r="H408" s="24"/>
      <c r="I408" s="24"/>
      <c r="J408" s="22"/>
      <c r="K408" s="22"/>
      <c r="L408" s="22"/>
      <c r="M408" s="22"/>
    </row>
    <row r="409" spans="2:13" x14ac:dyDescent="0.3">
      <c r="B409" s="19"/>
      <c r="C409" s="20"/>
      <c r="D409" s="37"/>
      <c r="E409" s="24"/>
      <c r="F409" s="24"/>
      <c r="G409" s="24"/>
      <c r="H409" s="24"/>
      <c r="I409" s="24"/>
      <c r="J409" s="22"/>
      <c r="K409" s="22"/>
      <c r="L409" s="22"/>
      <c r="M409" s="22"/>
    </row>
    <row r="410" spans="2:13" x14ac:dyDescent="0.3">
      <c r="B410" s="19"/>
      <c r="C410" s="20"/>
      <c r="D410" s="37"/>
      <c r="E410" s="24"/>
      <c r="F410" s="24"/>
      <c r="G410" s="24"/>
      <c r="H410" s="24"/>
      <c r="I410" s="24"/>
      <c r="J410" s="22"/>
      <c r="K410" s="22"/>
      <c r="L410" s="22"/>
      <c r="M410" s="22"/>
    </row>
    <row r="411" spans="2:13" x14ac:dyDescent="0.3">
      <c r="B411" s="19"/>
      <c r="C411" s="20"/>
      <c r="D411" s="37"/>
      <c r="E411" s="24"/>
      <c r="F411" s="24"/>
      <c r="G411" s="24"/>
      <c r="H411" s="24"/>
      <c r="I411" s="24"/>
      <c r="J411" s="22"/>
      <c r="K411" s="22"/>
      <c r="L411" s="22"/>
      <c r="M411" s="22"/>
    </row>
    <row r="412" spans="2:13" x14ac:dyDescent="0.3">
      <c r="B412" s="19"/>
      <c r="C412" s="20"/>
      <c r="D412" s="37"/>
      <c r="E412" s="24"/>
      <c r="F412" s="24"/>
      <c r="G412" s="24"/>
      <c r="H412" s="24"/>
      <c r="I412" s="24"/>
      <c r="J412" s="22"/>
      <c r="K412" s="22"/>
      <c r="L412" s="22"/>
      <c r="M412" s="22"/>
    </row>
    <row r="413" spans="2:13" x14ac:dyDescent="0.3">
      <c r="B413" s="19"/>
      <c r="C413" s="20"/>
      <c r="D413" s="37"/>
      <c r="E413" s="24"/>
      <c r="F413" s="24"/>
      <c r="G413" s="24"/>
      <c r="H413" s="24"/>
      <c r="I413" s="24"/>
      <c r="J413" s="22"/>
      <c r="K413" s="22"/>
      <c r="L413" s="22"/>
      <c r="M413" s="22"/>
    </row>
    <row r="414" spans="2:13" x14ac:dyDescent="0.3">
      <c r="B414" s="19"/>
      <c r="C414" s="20"/>
      <c r="D414" s="37"/>
      <c r="E414" s="24"/>
      <c r="F414" s="24"/>
      <c r="G414" s="24"/>
      <c r="H414" s="24"/>
      <c r="I414" s="24"/>
      <c r="J414" s="22"/>
      <c r="K414" s="22"/>
      <c r="L414" s="22"/>
      <c r="M414" s="22"/>
    </row>
    <row r="415" spans="2:13" x14ac:dyDescent="0.3">
      <c r="B415" s="19"/>
      <c r="C415" s="20"/>
      <c r="D415" s="37"/>
      <c r="E415" s="24"/>
      <c r="F415" s="24"/>
      <c r="G415" s="24"/>
      <c r="H415" s="24"/>
      <c r="I415" s="24"/>
      <c r="J415" s="22"/>
      <c r="K415" s="22"/>
      <c r="L415" s="22"/>
      <c r="M415" s="22"/>
    </row>
    <row r="416" spans="2:13" x14ac:dyDescent="0.3">
      <c r="B416" s="19"/>
      <c r="C416" s="20"/>
      <c r="D416" s="37"/>
      <c r="E416" s="24"/>
      <c r="F416" s="24"/>
      <c r="G416" s="24"/>
      <c r="H416" s="24"/>
      <c r="I416" s="24"/>
      <c r="J416" s="22"/>
      <c r="K416" s="22"/>
      <c r="L416" s="22"/>
      <c r="M416" s="22"/>
    </row>
    <row r="417" spans="2:13" x14ac:dyDescent="0.3">
      <c r="B417" s="19"/>
      <c r="C417" s="20"/>
      <c r="D417" s="37"/>
      <c r="E417" s="24"/>
      <c r="F417" s="24"/>
      <c r="G417" s="24"/>
      <c r="H417" s="24"/>
      <c r="I417" s="24"/>
      <c r="J417" s="22"/>
      <c r="K417" s="22"/>
      <c r="L417" s="22"/>
      <c r="M417" s="22"/>
    </row>
    <row r="418" spans="2:13" x14ac:dyDescent="0.3">
      <c r="B418" s="19"/>
      <c r="C418" s="20"/>
      <c r="D418" s="37"/>
      <c r="E418" s="24"/>
      <c r="F418" s="24"/>
      <c r="G418" s="24"/>
      <c r="H418" s="24"/>
      <c r="I418" s="24"/>
      <c r="J418" s="22"/>
      <c r="K418" s="22"/>
      <c r="L418" s="22"/>
      <c r="M418" s="22"/>
    </row>
    <row r="419" spans="2:13" x14ac:dyDescent="0.3">
      <c r="B419" s="19"/>
      <c r="C419" s="20"/>
      <c r="D419" s="37"/>
      <c r="E419" s="24"/>
      <c r="F419" s="24"/>
      <c r="G419" s="24"/>
      <c r="H419" s="24"/>
      <c r="I419" s="24"/>
      <c r="J419" s="22"/>
      <c r="K419" s="22"/>
      <c r="L419" s="22"/>
      <c r="M419" s="22"/>
    </row>
    <row r="420" spans="2:13" x14ac:dyDescent="0.3">
      <c r="B420" s="19"/>
      <c r="C420" s="20"/>
      <c r="D420" s="37"/>
      <c r="E420" s="24"/>
      <c r="F420" s="24"/>
      <c r="G420" s="24"/>
      <c r="H420" s="24"/>
      <c r="I420" s="24"/>
      <c r="J420" s="22"/>
      <c r="K420" s="22"/>
      <c r="L420" s="22"/>
      <c r="M420" s="22"/>
    </row>
    <row r="421" spans="2:13" x14ac:dyDescent="0.3">
      <c r="B421" s="19"/>
      <c r="C421" s="20"/>
      <c r="D421" s="37"/>
      <c r="E421" s="24"/>
      <c r="F421" s="24"/>
      <c r="G421" s="24"/>
      <c r="H421" s="24"/>
      <c r="I421" s="24"/>
      <c r="J421" s="22"/>
      <c r="K421" s="22"/>
      <c r="L421" s="22"/>
      <c r="M421" s="22"/>
    </row>
    <row r="422" spans="2:13" x14ac:dyDescent="0.3">
      <c r="B422" s="19"/>
      <c r="C422" s="20"/>
      <c r="D422" s="37"/>
      <c r="E422" s="24"/>
      <c r="F422" s="24"/>
      <c r="G422" s="24"/>
      <c r="H422" s="24"/>
      <c r="I422" s="24"/>
      <c r="J422" s="22"/>
      <c r="K422" s="22"/>
      <c r="L422" s="22"/>
      <c r="M422" s="22"/>
    </row>
    <row r="423" spans="2:13" x14ac:dyDescent="0.3">
      <c r="B423" s="19"/>
      <c r="C423" s="20"/>
      <c r="D423" s="37"/>
      <c r="E423" s="24"/>
      <c r="F423" s="24"/>
      <c r="G423" s="24"/>
      <c r="H423" s="24"/>
      <c r="I423" s="24"/>
      <c r="J423" s="22"/>
      <c r="K423" s="22"/>
      <c r="L423" s="22"/>
      <c r="M423" s="22"/>
    </row>
    <row r="424" spans="2:13" x14ac:dyDescent="0.3">
      <c r="B424" s="19"/>
      <c r="C424" s="20"/>
      <c r="D424" s="37"/>
      <c r="E424" s="24"/>
      <c r="F424" s="24"/>
      <c r="G424" s="24"/>
      <c r="H424" s="24"/>
      <c r="I424" s="24"/>
      <c r="J424" s="22"/>
      <c r="K424" s="22"/>
      <c r="L424" s="22"/>
      <c r="M424" s="22"/>
    </row>
    <row r="425" spans="2:13" x14ac:dyDescent="0.3">
      <c r="B425" s="19"/>
      <c r="C425" s="20"/>
      <c r="D425" s="37"/>
      <c r="E425" s="24"/>
      <c r="F425" s="24"/>
      <c r="G425" s="24"/>
      <c r="H425" s="24"/>
      <c r="I425" s="24"/>
      <c r="J425" s="22"/>
      <c r="K425" s="22"/>
      <c r="L425" s="22"/>
      <c r="M425" s="22"/>
    </row>
    <row r="426" spans="2:13" x14ac:dyDescent="0.3">
      <c r="B426" s="19"/>
      <c r="C426" s="20"/>
      <c r="D426" s="37"/>
      <c r="E426" s="24"/>
      <c r="F426" s="24"/>
      <c r="G426" s="24"/>
      <c r="H426" s="24"/>
      <c r="I426" s="24"/>
      <c r="J426" s="22"/>
      <c r="K426" s="22"/>
      <c r="L426" s="22"/>
      <c r="M426" s="22"/>
    </row>
    <row r="427" spans="2:13" x14ac:dyDescent="0.3">
      <c r="B427" s="19"/>
      <c r="C427" s="20"/>
      <c r="D427" s="37"/>
      <c r="E427" s="24"/>
      <c r="F427" s="24"/>
      <c r="G427" s="24"/>
      <c r="H427" s="24"/>
      <c r="I427" s="24"/>
      <c r="J427" s="22"/>
      <c r="K427" s="22"/>
      <c r="L427" s="22"/>
      <c r="M427" s="22"/>
    </row>
    <row r="428" spans="2:13" x14ac:dyDescent="0.3">
      <c r="B428" s="19"/>
      <c r="C428" s="20"/>
      <c r="D428" s="37"/>
      <c r="E428" s="24"/>
      <c r="F428" s="24"/>
      <c r="G428" s="24"/>
      <c r="H428" s="24"/>
      <c r="I428" s="24"/>
      <c r="J428" s="22"/>
      <c r="K428" s="22"/>
      <c r="L428" s="22"/>
      <c r="M428" s="22"/>
    </row>
    <row r="429" spans="2:13" x14ac:dyDescent="0.3">
      <c r="B429" s="19"/>
      <c r="C429" s="20"/>
      <c r="D429" s="37"/>
      <c r="E429" s="24"/>
      <c r="F429" s="24"/>
      <c r="G429" s="24"/>
      <c r="H429" s="24"/>
      <c r="I429" s="24"/>
      <c r="J429" s="22"/>
      <c r="K429" s="22"/>
      <c r="L429" s="22"/>
      <c r="M429" s="22"/>
    </row>
    <row r="430" spans="2:13" x14ac:dyDescent="0.3">
      <c r="B430" s="19"/>
      <c r="C430" s="20"/>
      <c r="D430" s="37"/>
      <c r="E430" s="24"/>
      <c r="F430" s="24"/>
      <c r="G430" s="24"/>
      <c r="H430" s="24"/>
      <c r="I430" s="24"/>
      <c r="J430" s="22"/>
      <c r="K430" s="22"/>
      <c r="L430" s="22"/>
      <c r="M430" s="22"/>
    </row>
    <row r="431" spans="2:13" x14ac:dyDescent="0.3">
      <c r="B431" s="19"/>
      <c r="C431" s="20"/>
      <c r="D431" s="37"/>
      <c r="E431" s="24"/>
      <c r="F431" s="24"/>
      <c r="G431" s="24"/>
      <c r="H431" s="24"/>
      <c r="I431" s="24"/>
      <c r="J431" s="22"/>
      <c r="K431" s="22"/>
      <c r="L431" s="22"/>
      <c r="M431" s="22"/>
    </row>
    <row r="432" spans="2:13" x14ac:dyDescent="0.3">
      <c r="B432" s="19"/>
      <c r="C432" s="20"/>
      <c r="D432" s="37"/>
      <c r="E432" s="24"/>
      <c r="F432" s="24"/>
      <c r="G432" s="24"/>
      <c r="H432" s="24"/>
      <c r="I432" s="24"/>
      <c r="J432" s="22"/>
      <c r="K432" s="22"/>
      <c r="L432" s="22"/>
      <c r="M432" s="22"/>
    </row>
    <row r="433" spans="2:13" x14ac:dyDescent="0.3">
      <c r="B433" s="19"/>
      <c r="C433" s="20"/>
      <c r="D433" s="37"/>
      <c r="E433" s="24"/>
      <c r="F433" s="24"/>
      <c r="G433" s="24"/>
      <c r="H433" s="24"/>
      <c r="I433" s="24"/>
      <c r="J433" s="22"/>
      <c r="K433" s="22"/>
      <c r="L433" s="22"/>
      <c r="M433" s="22"/>
    </row>
    <row r="434" spans="2:13" x14ac:dyDescent="0.3">
      <c r="B434" s="19"/>
      <c r="C434" s="20"/>
      <c r="D434" s="37"/>
      <c r="E434" s="24"/>
      <c r="F434" s="24"/>
      <c r="G434" s="24"/>
      <c r="H434" s="24"/>
      <c r="I434" s="24"/>
      <c r="J434" s="22"/>
      <c r="K434" s="22"/>
      <c r="L434" s="22"/>
      <c r="M434" s="22"/>
    </row>
    <row r="435" spans="2:13" x14ac:dyDescent="0.3">
      <c r="B435" s="19"/>
      <c r="C435" s="20"/>
      <c r="D435" s="37"/>
      <c r="E435" s="24"/>
      <c r="F435" s="24"/>
      <c r="G435" s="24"/>
      <c r="H435" s="24"/>
      <c r="I435" s="24"/>
      <c r="J435" s="22"/>
      <c r="K435" s="22"/>
      <c r="L435" s="22"/>
      <c r="M435" s="22"/>
    </row>
    <row r="436" spans="2:13" x14ac:dyDescent="0.3">
      <c r="B436" s="19"/>
      <c r="C436" s="20"/>
      <c r="D436" s="37"/>
      <c r="E436" s="24"/>
      <c r="F436" s="24"/>
      <c r="G436" s="24"/>
      <c r="H436" s="24"/>
      <c r="I436" s="24"/>
      <c r="J436" s="22"/>
      <c r="K436" s="22"/>
      <c r="L436" s="22"/>
      <c r="M436" s="22"/>
    </row>
    <row r="437" spans="2:13" x14ac:dyDescent="0.3">
      <c r="B437" s="19"/>
      <c r="C437" s="20"/>
      <c r="D437" s="37"/>
      <c r="E437" s="24"/>
      <c r="F437" s="24"/>
      <c r="G437" s="24"/>
      <c r="H437" s="24"/>
      <c r="I437" s="24"/>
      <c r="J437" s="22"/>
      <c r="K437" s="22"/>
      <c r="L437" s="22"/>
      <c r="M437" s="22"/>
    </row>
    <row r="438" spans="2:13" x14ac:dyDescent="0.3">
      <c r="B438" s="19"/>
      <c r="C438" s="20"/>
      <c r="D438" s="37"/>
      <c r="E438" s="24"/>
      <c r="F438" s="24"/>
      <c r="G438" s="24"/>
      <c r="H438" s="24"/>
      <c r="I438" s="24"/>
      <c r="J438" s="22"/>
      <c r="K438" s="22"/>
      <c r="L438" s="22"/>
      <c r="M438" s="22"/>
    </row>
    <row r="439" spans="2:13" x14ac:dyDescent="0.3">
      <c r="B439" s="19"/>
      <c r="C439" s="20"/>
      <c r="D439" s="37"/>
      <c r="E439" s="24"/>
      <c r="F439" s="24"/>
      <c r="G439" s="24"/>
      <c r="H439" s="24"/>
      <c r="I439" s="24"/>
      <c r="J439" s="22"/>
      <c r="K439" s="22"/>
      <c r="L439" s="22"/>
      <c r="M439" s="22"/>
    </row>
    <row r="440" spans="2:13" x14ac:dyDescent="0.3">
      <c r="B440" s="19"/>
      <c r="C440" s="20"/>
      <c r="D440" s="37"/>
      <c r="E440" s="24"/>
      <c r="F440" s="24"/>
      <c r="G440" s="24"/>
      <c r="H440" s="24"/>
      <c r="I440" s="24"/>
      <c r="J440" s="22"/>
      <c r="K440" s="22"/>
      <c r="L440" s="22"/>
      <c r="M440" s="22"/>
    </row>
    <row r="441" spans="2:13" x14ac:dyDescent="0.3">
      <c r="B441" s="19"/>
      <c r="C441" s="20"/>
      <c r="D441" s="37"/>
      <c r="E441" s="24"/>
      <c r="F441" s="24"/>
      <c r="G441" s="24"/>
      <c r="H441" s="24"/>
      <c r="I441" s="24"/>
      <c r="J441" s="22"/>
      <c r="K441" s="22"/>
      <c r="L441" s="22"/>
      <c r="M441" s="22"/>
    </row>
    <row r="442" spans="2:13" x14ac:dyDescent="0.3">
      <c r="B442" s="19"/>
      <c r="C442" s="20"/>
      <c r="D442" s="37"/>
      <c r="E442" s="24"/>
      <c r="F442" s="24"/>
      <c r="G442" s="24"/>
      <c r="H442" s="24"/>
      <c r="I442" s="24"/>
      <c r="J442" s="22"/>
      <c r="K442" s="22"/>
      <c r="L442" s="22"/>
      <c r="M442" s="22"/>
    </row>
    <row r="443" spans="2:13" x14ac:dyDescent="0.3">
      <c r="B443" s="19"/>
      <c r="C443" s="20"/>
      <c r="D443" s="37"/>
      <c r="E443" s="24"/>
      <c r="F443" s="24"/>
      <c r="G443" s="24"/>
      <c r="H443" s="24"/>
      <c r="I443" s="24"/>
      <c r="J443" s="22"/>
      <c r="K443" s="22"/>
      <c r="L443" s="22"/>
      <c r="M443" s="22"/>
    </row>
    <row r="444" spans="2:13" x14ac:dyDescent="0.3">
      <c r="B444" s="19"/>
      <c r="C444" s="20"/>
      <c r="D444" s="37"/>
      <c r="E444" s="24"/>
      <c r="F444" s="24"/>
      <c r="G444" s="24"/>
      <c r="H444" s="24"/>
      <c r="I444" s="24"/>
      <c r="J444" s="22"/>
      <c r="K444" s="22"/>
      <c r="L444" s="22"/>
      <c r="M444" s="22"/>
    </row>
    <row r="445" spans="2:13" x14ac:dyDescent="0.3">
      <c r="B445" s="19"/>
      <c r="C445" s="20"/>
      <c r="D445" s="37"/>
      <c r="E445" s="24"/>
      <c r="F445" s="24"/>
      <c r="G445" s="24"/>
      <c r="H445" s="24"/>
      <c r="I445" s="24"/>
      <c r="J445" s="22"/>
      <c r="K445" s="22"/>
      <c r="L445" s="22"/>
      <c r="M445" s="22"/>
    </row>
    <row r="446" spans="2:13" x14ac:dyDescent="0.3">
      <c r="B446" s="19"/>
      <c r="C446" s="20"/>
      <c r="D446" s="37"/>
      <c r="E446" s="24"/>
      <c r="F446" s="24"/>
      <c r="G446" s="24"/>
      <c r="H446" s="24"/>
      <c r="I446" s="24"/>
      <c r="J446" s="22"/>
      <c r="K446" s="22"/>
      <c r="L446" s="22"/>
      <c r="M446" s="22"/>
    </row>
    <row r="447" spans="2:13" x14ac:dyDescent="0.3">
      <c r="B447" s="19"/>
      <c r="C447" s="20"/>
      <c r="D447" s="37"/>
      <c r="E447" s="24"/>
      <c r="F447" s="24"/>
      <c r="G447" s="24"/>
      <c r="H447" s="24"/>
      <c r="I447" s="24"/>
      <c r="J447" s="22"/>
      <c r="K447" s="22"/>
      <c r="L447" s="22"/>
      <c r="M447" s="22"/>
    </row>
    <row r="448" spans="2:13" x14ac:dyDescent="0.3">
      <c r="B448" s="19"/>
      <c r="C448" s="20"/>
      <c r="D448" s="37"/>
      <c r="E448" s="24"/>
      <c r="F448" s="24"/>
      <c r="G448" s="24"/>
      <c r="H448" s="24"/>
      <c r="I448" s="24"/>
      <c r="J448" s="22"/>
      <c r="K448" s="22"/>
      <c r="L448" s="22"/>
      <c r="M448" s="22"/>
    </row>
    <row r="449" spans="2:13" x14ac:dyDescent="0.3">
      <c r="B449" s="19"/>
      <c r="C449" s="20"/>
      <c r="D449" s="37"/>
      <c r="E449" s="24"/>
      <c r="F449" s="24"/>
      <c r="G449" s="24"/>
      <c r="H449" s="24"/>
      <c r="I449" s="24"/>
      <c r="J449" s="22"/>
      <c r="K449" s="22"/>
      <c r="L449" s="22"/>
      <c r="M449" s="22"/>
    </row>
    <row r="450" spans="2:13" x14ac:dyDescent="0.3">
      <c r="B450" s="19"/>
      <c r="C450" s="20"/>
      <c r="D450" s="37"/>
      <c r="E450" s="24"/>
      <c r="F450" s="24"/>
      <c r="G450" s="24"/>
      <c r="H450" s="24"/>
      <c r="I450" s="24"/>
      <c r="J450" s="22"/>
      <c r="K450" s="22"/>
      <c r="L450" s="22"/>
      <c r="M450" s="22"/>
    </row>
    <row r="451" spans="2:13" x14ac:dyDescent="0.3">
      <c r="B451" s="19"/>
      <c r="C451" s="20"/>
      <c r="D451" s="37"/>
      <c r="E451" s="24"/>
      <c r="F451" s="24"/>
      <c r="G451" s="24"/>
      <c r="H451" s="24"/>
      <c r="I451" s="24"/>
      <c r="J451" s="22"/>
      <c r="K451" s="22"/>
      <c r="L451" s="22"/>
      <c r="M451" s="22"/>
    </row>
    <row r="452" spans="2:13" x14ac:dyDescent="0.3">
      <c r="B452" s="19"/>
      <c r="C452" s="20"/>
      <c r="D452" s="37"/>
      <c r="E452" s="24"/>
      <c r="F452" s="24"/>
      <c r="G452" s="24"/>
      <c r="H452" s="24"/>
      <c r="I452" s="24"/>
      <c r="J452" s="22"/>
      <c r="K452" s="22"/>
      <c r="L452" s="22"/>
      <c r="M452" s="22"/>
    </row>
    <row r="453" spans="2:13" x14ac:dyDescent="0.3">
      <c r="B453" s="19"/>
      <c r="C453" s="20"/>
      <c r="D453" s="37"/>
      <c r="E453" s="24"/>
      <c r="F453" s="24"/>
      <c r="G453" s="24"/>
      <c r="H453" s="24"/>
      <c r="I453" s="24"/>
      <c r="J453" s="22"/>
      <c r="K453" s="22"/>
      <c r="L453" s="22"/>
      <c r="M453" s="22"/>
    </row>
    <row r="454" spans="2:13" x14ac:dyDescent="0.3">
      <c r="B454" s="19"/>
      <c r="C454" s="20"/>
      <c r="D454" s="37"/>
      <c r="E454" s="24"/>
      <c r="F454" s="24"/>
      <c r="G454" s="24"/>
      <c r="H454" s="24"/>
      <c r="I454" s="24"/>
      <c r="J454" s="22"/>
      <c r="K454" s="22"/>
      <c r="L454" s="22"/>
      <c r="M454" s="22"/>
    </row>
    <row r="455" spans="2:13" x14ac:dyDescent="0.3">
      <c r="B455" s="19"/>
      <c r="C455" s="20"/>
      <c r="D455" s="37"/>
      <c r="E455" s="24"/>
      <c r="F455" s="24"/>
      <c r="G455" s="24"/>
      <c r="H455" s="24"/>
      <c r="I455" s="24"/>
      <c r="J455" s="22"/>
      <c r="K455" s="22"/>
      <c r="L455" s="22"/>
      <c r="M455" s="22"/>
    </row>
    <row r="456" spans="2:13" x14ac:dyDescent="0.3">
      <c r="B456" s="19"/>
      <c r="C456" s="20"/>
      <c r="D456" s="37"/>
      <c r="E456" s="24"/>
      <c r="F456" s="24"/>
      <c r="G456" s="24"/>
      <c r="H456" s="24"/>
      <c r="I456" s="24"/>
      <c r="J456" s="22"/>
      <c r="K456" s="22"/>
      <c r="L456" s="22"/>
      <c r="M456" s="22"/>
    </row>
    <row r="457" spans="2:13" x14ac:dyDescent="0.3">
      <c r="B457" s="19"/>
      <c r="C457" s="20"/>
      <c r="D457" s="37"/>
      <c r="E457" s="24"/>
      <c r="F457" s="24"/>
      <c r="G457" s="24"/>
      <c r="H457" s="24"/>
      <c r="I457" s="24"/>
      <c r="J457" s="22"/>
      <c r="K457" s="22"/>
      <c r="L457" s="22"/>
      <c r="M457" s="22"/>
    </row>
    <row r="458" spans="2:13" x14ac:dyDescent="0.3">
      <c r="B458" s="19"/>
      <c r="C458" s="20"/>
      <c r="D458" s="37"/>
      <c r="E458" s="24"/>
      <c r="F458" s="24"/>
      <c r="G458" s="24"/>
      <c r="H458" s="24"/>
      <c r="I458" s="24"/>
      <c r="J458" s="22"/>
      <c r="K458" s="22"/>
      <c r="L458" s="22"/>
      <c r="M458" s="22"/>
    </row>
    <row r="459" spans="2:13" x14ac:dyDescent="0.3">
      <c r="B459" s="19"/>
      <c r="C459" s="20"/>
      <c r="D459" s="37"/>
      <c r="E459" s="24"/>
      <c r="F459" s="24"/>
      <c r="G459" s="24"/>
      <c r="H459" s="24"/>
      <c r="I459" s="24"/>
      <c r="J459" s="22"/>
      <c r="K459" s="22"/>
      <c r="L459" s="22"/>
      <c r="M459" s="22"/>
    </row>
    <row r="460" spans="2:13" x14ac:dyDescent="0.3">
      <c r="B460" s="19"/>
      <c r="C460" s="20"/>
      <c r="D460" s="37"/>
      <c r="E460" s="24"/>
      <c r="F460" s="24"/>
      <c r="G460" s="24"/>
      <c r="H460" s="24"/>
      <c r="I460" s="24"/>
      <c r="J460" s="22"/>
      <c r="K460" s="22"/>
      <c r="L460" s="22"/>
      <c r="M460" s="22"/>
    </row>
    <row r="461" spans="2:13" x14ac:dyDescent="0.3">
      <c r="B461" s="19"/>
      <c r="C461" s="20"/>
      <c r="D461" s="37"/>
      <c r="E461" s="24"/>
      <c r="F461" s="24"/>
      <c r="G461" s="24"/>
      <c r="H461" s="24"/>
      <c r="I461" s="24"/>
      <c r="J461" s="22"/>
      <c r="K461" s="22"/>
      <c r="L461" s="22"/>
      <c r="M461" s="22"/>
    </row>
    <row r="462" spans="2:13" x14ac:dyDescent="0.3">
      <c r="B462" s="19"/>
      <c r="C462" s="20"/>
      <c r="D462" s="37"/>
      <c r="E462" s="24"/>
      <c r="F462" s="24"/>
      <c r="G462" s="24"/>
      <c r="H462" s="24"/>
      <c r="I462" s="24"/>
      <c r="J462" s="22"/>
      <c r="K462" s="22"/>
      <c r="L462" s="22"/>
      <c r="M462" s="22"/>
    </row>
    <row r="463" spans="2:13" x14ac:dyDescent="0.3">
      <c r="B463" s="19"/>
      <c r="C463" s="20"/>
      <c r="D463" s="37"/>
      <c r="E463" s="24"/>
      <c r="F463" s="24"/>
      <c r="G463" s="24"/>
      <c r="H463" s="24"/>
      <c r="I463" s="24"/>
      <c r="J463" s="22"/>
      <c r="K463" s="22"/>
      <c r="L463" s="22"/>
      <c r="M463" s="22"/>
    </row>
    <row r="464" spans="2:13" x14ac:dyDescent="0.3">
      <c r="B464" s="19"/>
      <c r="C464" s="20"/>
      <c r="D464" s="37"/>
      <c r="E464" s="24"/>
      <c r="F464" s="24"/>
      <c r="G464" s="24"/>
      <c r="H464" s="24"/>
      <c r="I464" s="24"/>
      <c r="J464" s="22"/>
      <c r="K464" s="22"/>
      <c r="L464" s="22"/>
      <c r="M464" s="22"/>
    </row>
    <row r="465" spans="2:13" x14ac:dyDescent="0.3">
      <c r="B465" s="19"/>
      <c r="C465" s="20"/>
      <c r="D465" s="37"/>
      <c r="E465" s="24"/>
      <c r="F465" s="24"/>
      <c r="G465" s="24"/>
      <c r="H465" s="24"/>
      <c r="I465" s="24"/>
      <c r="J465" s="22"/>
      <c r="K465" s="22"/>
      <c r="L465" s="22"/>
      <c r="M465" s="22"/>
    </row>
    <row r="466" spans="2:13" x14ac:dyDescent="0.3">
      <c r="B466" s="19"/>
      <c r="C466" s="20"/>
      <c r="D466" s="37"/>
      <c r="E466" s="24"/>
      <c r="F466" s="24"/>
      <c r="G466" s="24"/>
      <c r="H466" s="24"/>
      <c r="I466" s="24"/>
      <c r="J466" s="22"/>
      <c r="K466" s="22"/>
      <c r="L466" s="22"/>
      <c r="M466" s="22"/>
    </row>
    <row r="467" spans="2:13" x14ac:dyDescent="0.3">
      <c r="B467" s="19"/>
      <c r="C467" s="20"/>
      <c r="D467" s="37"/>
      <c r="E467" s="24"/>
      <c r="F467" s="24"/>
      <c r="G467" s="24"/>
      <c r="H467" s="24"/>
      <c r="I467" s="24"/>
      <c r="J467" s="22"/>
      <c r="K467" s="22"/>
      <c r="L467" s="22"/>
      <c r="M467" s="22"/>
    </row>
    <row r="468" spans="2:13" x14ac:dyDescent="0.3">
      <c r="B468" s="19"/>
      <c r="C468" s="20"/>
      <c r="D468" s="37"/>
      <c r="E468" s="24"/>
      <c r="F468" s="24"/>
      <c r="G468" s="24"/>
      <c r="H468" s="24"/>
      <c r="I468" s="24"/>
      <c r="J468" s="22"/>
      <c r="K468" s="22"/>
      <c r="L468" s="22"/>
      <c r="M468" s="22"/>
    </row>
    <row r="469" spans="2:13" x14ac:dyDescent="0.3">
      <c r="B469" s="19"/>
      <c r="C469" s="20"/>
      <c r="D469" s="37"/>
      <c r="E469" s="24"/>
      <c r="F469" s="24"/>
      <c r="G469" s="24"/>
      <c r="H469" s="24"/>
      <c r="I469" s="24"/>
      <c r="J469" s="22"/>
      <c r="K469" s="22"/>
      <c r="L469" s="22"/>
      <c r="M469" s="22"/>
    </row>
    <row r="470" spans="2:13" x14ac:dyDescent="0.3">
      <c r="B470" s="19"/>
      <c r="C470" s="20"/>
      <c r="D470" s="37"/>
      <c r="E470" s="24"/>
      <c r="F470" s="24"/>
      <c r="G470" s="24"/>
      <c r="H470" s="24"/>
      <c r="I470" s="24"/>
      <c r="J470" s="22"/>
      <c r="K470" s="22"/>
      <c r="L470" s="22"/>
      <c r="M470" s="22"/>
    </row>
    <row r="471" spans="2:13" x14ac:dyDescent="0.3">
      <c r="B471" s="19"/>
      <c r="C471" s="20"/>
      <c r="D471" s="37"/>
      <c r="E471" s="24"/>
      <c r="F471" s="24"/>
      <c r="G471" s="24"/>
      <c r="H471" s="24"/>
      <c r="I471" s="24"/>
      <c r="J471" s="22"/>
      <c r="K471" s="22"/>
      <c r="L471" s="22"/>
      <c r="M471" s="22"/>
    </row>
    <row r="472" spans="2:13" x14ac:dyDescent="0.3">
      <c r="B472" s="19"/>
      <c r="C472" s="20"/>
      <c r="D472" s="37"/>
      <c r="E472" s="24"/>
      <c r="F472" s="24"/>
      <c r="G472" s="24"/>
      <c r="H472" s="24"/>
      <c r="I472" s="24"/>
      <c r="J472" s="22"/>
      <c r="K472" s="22"/>
      <c r="L472" s="22"/>
      <c r="M472" s="22"/>
    </row>
    <row r="473" spans="2:13" x14ac:dyDescent="0.3">
      <c r="B473" s="19"/>
      <c r="C473" s="20"/>
      <c r="D473" s="37"/>
      <c r="E473" s="24"/>
      <c r="F473" s="24"/>
      <c r="G473" s="24"/>
      <c r="H473" s="24"/>
      <c r="I473" s="24"/>
      <c r="J473" s="22"/>
      <c r="K473" s="22"/>
      <c r="L473" s="22"/>
      <c r="M473" s="22"/>
    </row>
    <row r="474" spans="2:13" x14ac:dyDescent="0.3">
      <c r="B474" s="19"/>
      <c r="C474" s="20"/>
      <c r="D474" s="37"/>
      <c r="E474" s="24"/>
      <c r="F474" s="24"/>
      <c r="G474" s="24"/>
      <c r="H474" s="24"/>
      <c r="I474" s="24"/>
      <c r="J474" s="22"/>
      <c r="K474" s="22"/>
      <c r="L474" s="22"/>
      <c r="M474" s="22"/>
    </row>
    <row r="475" spans="2:13" x14ac:dyDescent="0.3">
      <c r="B475" s="19"/>
      <c r="C475" s="20"/>
      <c r="D475" s="37"/>
      <c r="E475" s="24"/>
      <c r="F475" s="24"/>
      <c r="G475" s="24"/>
      <c r="H475" s="24"/>
      <c r="I475" s="24"/>
      <c r="J475" s="22"/>
      <c r="K475" s="22"/>
      <c r="L475" s="22"/>
      <c r="M475" s="22"/>
    </row>
    <row r="476" spans="2:13" x14ac:dyDescent="0.3">
      <c r="B476" s="19"/>
      <c r="C476" s="20"/>
      <c r="D476" s="37"/>
      <c r="E476" s="24"/>
      <c r="F476" s="24"/>
      <c r="G476" s="24"/>
      <c r="H476" s="24"/>
      <c r="I476" s="24"/>
      <c r="J476" s="22"/>
      <c r="K476" s="22"/>
      <c r="L476" s="22"/>
      <c r="M476" s="22"/>
    </row>
    <row r="477" spans="2:13" x14ac:dyDescent="0.3">
      <c r="B477" s="19"/>
      <c r="C477" s="20"/>
      <c r="D477" s="37"/>
      <c r="E477" s="24"/>
      <c r="F477" s="24"/>
      <c r="G477" s="24"/>
      <c r="H477" s="24"/>
      <c r="I477" s="24"/>
      <c r="J477" s="22"/>
      <c r="K477" s="22"/>
      <c r="L477" s="22"/>
      <c r="M477" s="22"/>
    </row>
    <row r="478" spans="2:13" x14ac:dyDescent="0.3">
      <c r="B478" s="19"/>
      <c r="C478" s="20"/>
      <c r="D478" s="37"/>
      <c r="E478" s="24"/>
      <c r="F478" s="24"/>
      <c r="G478" s="24"/>
      <c r="H478" s="24"/>
      <c r="I478" s="24"/>
      <c r="J478" s="22"/>
      <c r="K478" s="22"/>
      <c r="L478" s="22"/>
      <c r="M478" s="22"/>
    </row>
    <row r="479" spans="2:13" x14ac:dyDescent="0.3">
      <c r="B479" s="19"/>
      <c r="C479" s="20"/>
      <c r="D479" s="37"/>
      <c r="E479" s="24"/>
      <c r="F479" s="24"/>
      <c r="G479" s="24"/>
      <c r="H479" s="24"/>
      <c r="I479" s="24"/>
      <c r="J479" s="22"/>
      <c r="K479" s="22"/>
      <c r="L479" s="22"/>
      <c r="M479" s="22"/>
    </row>
    <row r="480" spans="2:13" x14ac:dyDescent="0.3">
      <c r="B480" s="19"/>
      <c r="C480" s="20"/>
      <c r="D480" s="37"/>
      <c r="E480" s="24"/>
      <c r="F480" s="24"/>
      <c r="G480" s="24"/>
      <c r="H480" s="24"/>
      <c r="I480" s="24"/>
      <c r="J480" s="22"/>
      <c r="K480" s="22"/>
      <c r="L480" s="22"/>
      <c r="M480" s="22"/>
    </row>
    <row r="481" spans="2:13" x14ac:dyDescent="0.3">
      <c r="B481" s="19"/>
      <c r="C481" s="20"/>
      <c r="D481" s="37"/>
      <c r="E481" s="24"/>
      <c r="F481" s="24"/>
      <c r="G481" s="24"/>
      <c r="H481" s="24"/>
      <c r="I481" s="24"/>
      <c r="J481" s="22"/>
      <c r="K481" s="22"/>
      <c r="L481" s="22"/>
      <c r="M481" s="22"/>
    </row>
    <row r="482" spans="2:13" x14ac:dyDescent="0.3">
      <c r="B482" s="19"/>
      <c r="C482" s="20"/>
      <c r="D482" s="37"/>
      <c r="E482" s="24"/>
      <c r="F482" s="24"/>
      <c r="G482" s="24"/>
      <c r="H482" s="24"/>
      <c r="I482" s="24"/>
      <c r="J482" s="22"/>
      <c r="K482" s="22"/>
      <c r="L482" s="22"/>
      <c r="M482" s="22"/>
    </row>
    <row r="483" spans="2:13" x14ac:dyDescent="0.3">
      <c r="B483" s="19"/>
      <c r="C483" s="20"/>
      <c r="D483" s="37"/>
      <c r="E483" s="24"/>
      <c r="F483" s="24"/>
      <c r="G483" s="24"/>
      <c r="H483" s="24"/>
      <c r="I483" s="24"/>
      <c r="J483" s="22"/>
      <c r="K483" s="22"/>
      <c r="L483" s="22"/>
      <c r="M483" s="22"/>
    </row>
    <row r="484" spans="2:13" x14ac:dyDescent="0.3">
      <c r="B484" s="19"/>
      <c r="C484" s="20"/>
      <c r="D484" s="37"/>
      <c r="E484" s="24"/>
      <c r="F484" s="24"/>
      <c r="G484" s="24"/>
      <c r="H484" s="24"/>
      <c r="I484" s="24"/>
      <c r="J484" s="22"/>
      <c r="K484" s="22"/>
      <c r="L484" s="22"/>
      <c r="M484" s="22"/>
    </row>
    <row r="485" spans="2:13" x14ac:dyDescent="0.3">
      <c r="B485" s="19"/>
      <c r="C485" s="20"/>
      <c r="D485" s="37"/>
      <c r="E485" s="24"/>
      <c r="F485" s="24"/>
      <c r="G485" s="24"/>
      <c r="H485" s="24"/>
      <c r="I485" s="24"/>
      <c r="J485" s="22"/>
      <c r="K485" s="22"/>
      <c r="L485" s="22"/>
      <c r="M485" s="22"/>
    </row>
    <row r="486" spans="2:13" x14ac:dyDescent="0.3">
      <c r="B486" s="19"/>
      <c r="C486" s="20"/>
      <c r="D486" s="37"/>
      <c r="E486" s="24"/>
      <c r="F486" s="24"/>
      <c r="G486" s="24"/>
      <c r="H486" s="24"/>
      <c r="I486" s="24"/>
      <c r="J486" s="22"/>
      <c r="K486" s="22"/>
      <c r="L486" s="22"/>
      <c r="M486" s="22"/>
    </row>
    <row r="487" spans="2:13" x14ac:dyDescent="0.3">
      <c r="B487" s="19"/>
      <c r="C487" s="20"/>
      <c r="D487" s="37"/>
      <c r="E487" s="24"/>
      <c r="F487" s="24"/>
      <c r="G487" s="24"/>
      <c r="H487" s="24"/>
      <c r="I487" s="24"/>
      <c r="J487" s="22"/>
      <c r="K487" s="22"/>
      <c r="L487" s="22"/>
      <c r="M487" s="22"/>
    </row>
    <row r="488" spans="2:13" x14ac:dyDescent="0.3">
      <c r="B488" s="19"/>
      <c r="C488" s="20"/>
      <c r="D488" s="37"/>
      <c r="E488" s="24"/>
      <c r="F488" s="24"/>
      <c r="G488" s="24"/>
      <c r="H488" s="24"/>
      <c r="I488" s="24"/>
      <c r="J488" s="22"/>
      <c r="K488" s="22"/>
      <c r="L488" s="22"/>
      <c r="M488" s="22"/>
    </row>
    <row r="489" spans="2:13" x14ac:dyDescent="0.3">
      <c r="B489" s="19"/>
      <c r="C489" s="20"/>
      <c r="D489" s="37"/>
      <c r="E489" s="24"/>
      <c r="F489" s="24"/>
      <c r="G489" s="24"/>
      <c r="H489" s="24"/>
      <c r="I489" s="24"/>
      <c r="J489" s="22"/>
      <c r="K489" s="22"/>
      <c r="L489" s="22"/>
      <c r="M489" s="22"/>
    </row>
    <row r="490" spans="2:13" x14ac:dyDescent="0.3">
      <c r="B490" s="19"/>
      <c r="C490" s="20"/>
      <c r="D490" s="37"/>
      <c r="E490" s="24"/>
      <c r="F490" s="24"/>
      <c r="G490" s="24"/>
      <c r="H490" s="24"/>
      <c r="I490" s="24"/>
      <c r="J490" s="22"/>
      <c r="K490" s="22"/>
      <c r="L490" s="22"/>
      <c r="M490" s="22"/>
    </row>
    <row r="491" spans="2:13" x14ac:dyDescent="0.3">
      <c r="B491" s="19"/>
      <c r="C491" s="20"/>
      <c r="D491" s="37"/>
      <c r="E491" s="24"/>
      <c r="F491" s="24"/>
      <c r="G491" s="24"/>
      <c r="H491" s="24"/>
      <c r="I491" s="24"/>
      <c r="J491" s="22"/>
      <c r="K491" s="22"/>
      <c r="L491" s="22"/>
      <c r="M491" s="22"/>
    </row>
    <row r="492" spans="2:13" x14ac:dyDescent="0.3">
      <c r="B492" s="19"/>
      <c r="C492" s="20"/>
      <c r="D492" s="37"/>
      <c r="E492" s="24"/>
      <c r="F492" s="24"/>
      <c r="G492" s="24"/>
      <c r="H492" s="24"/>
      <c r="I492" s="24"/>
      <c r="J492" s="22"/>
      <c r="K492" s="22"/>
      <c r="L492" s="22"/>
      <c r="M492" s="22"/>
    </row>
    <row r="493" spans="2:13" x14ac:dyDescent="0.3">
      <c r="B493" s="19"/>
      <c r="C493" s="20"/>
      <c r="D493" s="37"/>
      <c r="E493" s="24"/>
      <c r="F493" s="24"/>
      <c r="G493" s="24"/>
      <c r="H493" s="24"/>
      <c r="I493" s="24"/>
      <c r="J493" s="22"/>
      <c r="K493" s="22"/>
      <c r="L493" s="22"/>
      <c r="M493" s="22"/>
    </row>
    <row r="494" spans="2:13" x14ac:dyDescent="0.3">
      <c r="B494" s="19"/>
      <c r="C494" s="20"/>
      <c r="D494" s="37"/>
      <c r="E494" s="24"/>
      <c r="F494" s="24"/>
      <c r="G494" s="24"/>
      <c r="H494" s="24"/>
      <c r="I494" s="24"/>
      <c r="J494" s="22"/>
      <c r="K494" s="22"/>
      <c r="L494" s="22"/>
      <c r="M494" s="22"/>
    </row>
    <row r="495" spans="2:13" x14ac:dyDescent="0.3">
      <c r="B495" s="19"/>
      <c r="C495" s="20"/>
      <c r="D495" s="37"/>
      <c r="E495" s="24"/>
      <c r="F495" s="24"/>
      <c r="G495" s="24"/>
      <c r="H495" s="24"/>
      <c r="I495" s="24"/>
      <c r="J495" s="22"/>
      <c r="K495" s="22"/>
      <c r="L495" s="22"/>
      <c r="M495" s="22"/>
    </row>
    <row r="496" spans="2:13" x14ac:dyDescent="0.3">
      <c r="B496" s="19"/>
      <c r="C496" s="20"/>
      <c r="D496" s="37"/>
      <c r="E496" s="24"/>
      <c r="F496" s="24"/>
      <c r="G496" s="24"/>
      <c r="H496" s="24"/>
      <c r="I496" s="24"/>
      <c r="J496" s="22"/>
      <c r="K496" s="22"/>
      <c r="L496" s="22"/>
      <c r="M496" s="22"/>
    </row>
    <row r="497" spans="2:13" x14ac:dyDescent="0.3">
      <c r="B497" s="19"/>
      <c r="C497" s="20"/>
      <c r="D497" s="37"/>
      <c r="E497" s="24"/>
      <c r="F497" s="24"/>
      <c r="G497" s="24"/>
      <c r="H497" s="24"/>
      <c r="I497" s="24"/>
      <c r="J497" s="22"/>
      <c r="K497" s="22"/>
      <c r="L497" s="22"/>
      <c r="M497" s="22"/>
    </row>
    <row r="498" spans="2:13" x14ac:dyDescent="0.3">
      <c r="B498" s="19"/>
      <c r="C498" s="20"/>
      <c r="D498" s="37"/>
      <c r="E498" s="24"/>
      <c r="F498" s="24"/>
      <c r="G498" s="24"/>
      <c r="H498" s="24"/>
      <c r="I498" s="24"/>
      <c r="J498" s="22"/>
      <c r="K498" s="22"/>
      <c r="L498" s="22"/>
      <c r="M498" s="22"/>
    </row>
    <row r="499" spans="2:13" x14ac:dyDescent="0.3">
      <c r="B499" s="19"/>
      <c r="C499" s="20"/>
      <c r="D499" s="37"/>
      <c r="E499" s="24"/>
      <c r="F499" s="24"/>
      <c r="G499" s="24"/>
      <c r="H499" s="24"/>
      <c r="I499" s="24"/>
      <c r="J499" s="22"/>
      <c r="K499" s="22"/>
      <c r="L499" s="22"/>
      <c r="M499" s="22"/>
    </row>
    <row r="500" spans="2:13" x14ac:dyDescent="0.3">
      <c r="B500" s="19"/>
      <c r="C500" s="20"/>
      <c r="D500" s="37"/>
      <c r="E500" s="24"/>
      <c r="F500" s="24"/>
      <c r="G500" s="24"/>
      <c r="H500" s="24"/>
      <c r="I500" s="24"/>
      <c r="J500" s="22"/>
      <c r="K500" s="22"/>
      <c r="L500" s="22"/>
      <c r="M500" s="22"/>
    </row>
    <row r="501" spans="2:13" x14ac:dyDescent="0.3">
      <c r="B501" s="19"/>
      <c r="C501" s="20"/>
      <c r="D501" s="37"/>
      <c r="E501" s="24"/>
      <c r="F501" s="24"/>
      <c r="G501" s="24"/>
      <c r="H501" s="24"/>
      <c r="I501" s="24"/>
      <c r="J501" s="22"/>
      <c r="K501" s="22"/>
      <c r="L501" s="22"/>
      <c r="M501" s="22"/>
    </row>
    <row r="502" spans="2:13" x14ac:dyDescent="0.3">
      <c r="B502" s="19"/>
      <c r="C502" s="20"/>
      <c r="D502" s="37"/>
      <c r="E502" s="24"/>
      <c r="F502" s="24"/>
      <c r="G502" s="24"/>
      <c r="H502" s="24"/>
      <c r="I502" s="24"/>
      <c r="J502" s="22"/>
      <c r="K502" s="22"/>
      <c r="L502" s="22"/>
      <c r="M502" s="22"/>
    </row>
    <row r="503" spans="2:13" x14ac:dyDescent="0.3">
      <c r="B503" s="19"/>
      <c r="C503" s="20"/>
      <c r="D503" s="37"/>
      <c r="E503" s="24"/>
      <c r="F503" s="24"/>
      <c r="G503" s="24"/>
      <c r="H503" s="24"/>
      <c r="I503" s="24"/>
      <c r="J503" s="22"/>
      <c r="K503" s="22"/>
      <c r="L503" s="22"/>
      <c r="M503" s="22"/>
    </row>
    <row r="504" spans="2:13" x14ac:dyDescent="0.3">
      <c r="B504" s="19"/>
      <c r="C504" s="20"/>
      <c r="D504" s="37"/>
      <c r="E504" s="24"/>
      <c r="F504" s="24"/>
      <c r="G504" s="24"/>
      <c r="H504" s="24"/>
      <c r="I504" s="24"/>
      <c r="J504" s="22"/>
      <c r="K504" s="22"/>
      <c r="L504" s="22"/>
      <c r="M504" s="22"/>
    </row>
    <row r="505" spans="2:13" x14ac:dyDescent="0.3">
      <c r="B505" s="19"/>
      <c r="C505" s="20"/>
      <c r="D505" s="37"/>
      <c r="E505" s="24"/>
      <c r="F505" s="24"/>
      <c r="G505" s="24"/>
      <c r="H505" s="24"/>
      <c r="I505" s="24"/>
      <c r="J505" s="22"/>
      <c r="K505" s="22"/>
      <c r="L505" s="22"/>
      <c r="M505" s="22"/>
    </row>
    <row r="506" spans="2:13" x14ac:dyDescent="0.3">
      <c r="B506" s="19"/>
      <c r="C506" s="20"/>
      <c r="D506" s="37"/>
      <c r="E506" s="24"/>
      <c r="F506" s="24"/>
      <c r="G506" s="24"/>
      <c r="H506" s="24"/>
      <c r="I506" s="24"/>
      <c r="J506" s="22"/>
      <c r="K506" s="22"/>
      <c r="L506" s="22"/>
      <c r="M506" s="22"/>
    </row>
    <row r="507" spans="2:13" x14ac:dyDescent="0.3">
      <c r="B507" s="19"/>
      <c r="C507" s="20"/>
      <c r="D507" s="37"/>
      <c r="E507" s="24"/>
      <c r="F507" s="24"/>
      <c r="G507" s="24"/>
      <c r="H507" s="24"/>
      <c r="I507" s="24"/>
      <c r="J507" s="22"/>
      <c r="K507" s="22"/>
      <c r="L507" s="22"/>
      <c r="M507" s="22"/>
    </row>
    <row r="508" spans="2:13" x14ac:dyDescent="0.3">
      <c r="B508" s="19"/>
      <c r="C508" s="20"/>
      <c r="D508" s="37"/>
      <c r="E508" s="24"/>
      <c r="F508" s="24"/>
      <c r="G508" s="24"/>
      <c r="H508" s="24"/>
      <c r="I508" s="24"/>
      <c r="J508" s="22"/>
      <c r="K508" s="22"/>
      <c r="L508" s="22"/>
      <c r="M508" s="22"/>
    </row>
    <row r="509" spans="2:13" x14ac:dyDescent="0.3">
      <c r="B509" s="19"/>
      <c r="C509" s="20"/>
      <c r="D509" s="37"/>
      <c r="E509" s="24"/>
      <c r="F509" s="24"/>
      <c r="G509" s="24"/>
      <c r="H509" s="24"/>
      <c r="I509" s="24"/>
      <c r="J509" s="22"/>
      <c r="K509" s="22"/>
      <c r="L509" s="22"/>
      <c r="M509" s="22"/>
    </row>
    <row r="510" spans="2:13" x14ac:dyDescent="0.3">
      <c r="B510" s="19"/>
      <c r="C510" s="20"/>
      <c r="D510" s="37"/>
      <c r="E510" s="24"/>
      <c r="F510" s="24"/>
      <c r="G510" s="24"/>
      <c r="H510" s="24"/>
      <c r="I510" s="24"/>
      <c r="J510" s="22"/>
      <c r="K510" s="22"/>
      <c r="L510" s="22"/>
      <c r="M510" s="22"/>
    </row>
    <row r="511" spans="2:13" x14ac:dyDescent="0.3">
      <c r="B511" s="19"/>
      <c r="C511" s="20"/>
      <c r="D511" s="37"/>
      <c r="E511" s="24"/>
      <c r="F511" s="24"/>
      <c r="G511" s="24"/>
      <c r="H511" s="24"/>
      <c r="I511" s="24"/>
      <c r="J511" s="22"/>
      <c r="K511" s="22"/>
      <c r="L511" s="22"/>
      <c r="M511" s="22"/>
    </row>
    <row r="512" spans="2:13" x14ac:dyDescent="0.3">
      <c r="B512" s="19"/>
      <c r="C512" s="20"/>
      <c r="D512" s="37"/>
      <c r="E512" s="24"/>
      <c r="F512" s="24"/>
      <c r="G512" s="24"/>
      <c r="H512" s="24"/>
      <c r="I512" s="24"/>
      <c r="J512" s="22"/>
      <c r="K512" s="22"/>
      <c r="L512" s="22"/>
      <c r="M512" s="22"/>
    </row>
    <row r="513" spans="2:13" x14ac:dyDescent="0.3">
      <c r="B513" s="19"/>
      <c r="C513" s="20"/>
      <c r="D513" s="37"/>
      <c r="E513" s="24"/>
      <c r="F513" s="24"/>
      <c r="G513" s="24"/>
      <c r="H513" s="24"/>
      <c r="I513" s="24"/>
      <c r="J513" s="22"/>
      <c r="K513" s="22"/>
      <c r="L513" s="22"/>
      <c r="M513" s="22"/>
    </row>
    <row r="514" spans="2:13" x14ac:dyDescent="0.3">
      <c r="B514" s="19"/>
      <c r="C514" s="20"/>
      <c r="D514" s="37"/>
      <c r="E514" s="24"/>
      <c r="F514" s="24"/>
      <c r="G514" s="24"/>
      <c r="H514" s="24"/>
      <c r="I514" s="24"/>
      <c r="J514" s="22"/>
      <c r="K514" s="22"/>
      <c r="L514" s="22"/>
      <c r="M514" s="22"/>
    </row>
    <row r="515" spans="2:13" x14ac:dyDescent="0.3">
      <c r="B515" s="19"/>
      <c r="C515" s="20"/>
      <c r="D515" s="37"/>
      <c r="E515" s="24"/>
      <c r="F515" s="24"/>
      <c r="G515" s="24"/>
      <c r="H515" s="24"/>
      <c r="I515" s="24"/>
      <c r="J515" s="22"/>
      <c r="K515" s="22"/>
      <c r="L515" s="22"/>
      <c r="M515" s="22"/>
    </row>
    <row r="516" spans="2:13" x14ac:dyDescent="0.3">
      <c r="B516" s="19"/>
      <c r="C516" s="20"/>
      <c r="D516" s="37"/>
      <c r="E516" s="24"/>
      <c r="F516" s="24"/>
      <c r="G516" s="24"/>
      <c r="H516" s="24"/>
      <c r="I516" s="24"/>
      <c r="J516" s="22"/>
      <c r="K516" s="22"/>
      <c r="L516" s="22"/>
      <c r="M516" s="22"/>
    </row>
    <row r="517" spans="2:13" x14ac:dyDescent="0.3">
      <c r="B517" s="19"/>
      <c r="C517" s="20"/>
      <c r="D517" s="37"/>
      <c r="E517" s="24"/>
      <c r="F517" s="24"/>
      <c r="G517" s="24"/>
      <c r="H517" s="24"/>
      <c r="I517" s="24"/>
      <c r="J517" s="22"/>
      <c r="K517" s="22"/>
      <c r="L517" s="22"/>
      <c r="M517" s="22"/>
    </row>
    <row r="518" spans="2:13" x14ac:dyDescent="0.3">
      <c r="B518" s="19"/>
      <c r="C518" s="20"/>
      <c r="D518" s="37"/>
      <c r="E518" s="24"/>
      <c r="F518" s="24"/>
      <c r="G518" s="24"/>
      <c r="H518" s="24"/>
      <c r="I518" s="24"/>
      <c r="J518" s="22"/>
      <c r="K518" s="22"/>
      <c r="L518" s="22"/>
      <c r="M518" s="22"/>
    </row>
    <row r="519" spans="2:13" x14ac:dyDescent="0.3">
      <c r="B519" s="19"/>
      <c r="C519" s="20"/>
      <c r="D519" s="37"/>
      <c r="E519" s="24"/>
      <c r="F519" s="24"/>
      <c r="G519" s="24"/>
      <c r="H519" s="24"/>
      <c r="I519" s="24"/>
      <c r="J519" s="22"/>
      <c r="K519" s="22"/>
      <c r="L519" s="22"/>
      <c r="M519" s="22"/>
    </row>
    <row r="520" spans="2:13" x14ac:dyDescent="0.3">
      <c r="B520" s="19"/>
      <c r="C520" s="20"/>
      <c r="D520" s="37"/>
      <c r="E520" s="24"/>
      <c r="F520" s="24"/>
      <c r="G520" s="24"/>
      <c r="H520" s="24"/>
      <c r="I520" s="24"/>
      <c r="J520" s="22"/>
      <c r="K520" s="22"/>
      <c r="L520" s="22"/>
      <c r="M520" s="22"/>
    </row>
    <row r="521" spans="2:13" x14ac:dyDescent="0.3">
      <c r="B521" s="19"/>
      <c r="C521" s="20"/>
      <c r="D521" s="37"/>
      <c r="E521" s="24"/>
      <c r="F521" s="24"/>
      <c r="G521" s="24"/>
      <c r="H521" s="24"/>
      <c r="I521" s="24"/>
      <c r="J521" s="22"/>
      <c r="K521" s="22"/>
      <c r="L521" s="22"/>
      <c r="M521" s="22"/>
    </row>
    <row r="522" spans="2:13" x14ac:dyDescent="0.3">
      <c r="B522" s="19"/>
      <c r="C522" s="20"/>
      <c r="D522" s="37"/>
      <c r="E522" s="24"/>
      <c r="F522" s="24"/>
      <c r="G522" s="24"/>
      <c r="H522" s="24"/>
      <c r="I522" s="24"/>
      <c r="J522" s="22"/>
      <c r="K522" s="22"/>
      <c r="L522" s="22"/>
      <c r="M522" s="22"/>
    </row>
    <row r="523" spans="2:13" x14ac:dyDescent="0.3">
      <c r="B523" s="19"/>
      <c r="C523" s="20"/>
      <c r="D523" s="37"/>
      <c r="E523" s="24"/>
      <c r="F523" s="24"/>
      <c r="G523" s="24"/>
      <c r="H523" s="24"/>
      <c r="I523" s="24"/>
      <c r="J523" s="22"/>
      <c r="K523" s="22"/>
      <c r="L523" s="22"/>
      <c r="M523" s="22"/>
    </row>
    <row r="524" spans="2:13" x14ac:dyDescent="0.3">
      <c r="B524" s="19"/>
      <c r="C524" s="20"/>
      <c r="D524" s="37"/>
      <c r="E524" s="24"/>
      <c r="F524" s="24"/>
      <c r="G524" s="24"/>
      <c r="H524" s="24"/>
      <c r="I524" s="24"/>
      <c r="J524" s="22"/>
      <c r="K524" s="22"/>
      <c r="L524" s="22"/>
      <c r="M524" s="22"/>
    </row>
    <row r="525" spans="2:13" x14ac:dyDescent="0.3">
      <c r="B525" s="19"/>
      <c r="C525" s="20"/>
      <c r="D525" s="37"/>
      <c r="E525" s="24"/>
      <c r="F525" s="24"/>
      <c r="G525" s="24"/>
      <c r="H525" s="24"/>
      <c r="I525" s="24"/>
      <c r="J525" s="22"/>
      <c r="K525" s="22"/>
      <c r="L525" s="22"/>
      <c r="M525" s="22"/>
    </row>
    <row r="526" spans="2:13" x14ac:dyDescent="0.3">
      <c r="B526" s="19"/>
      <c r="C526" s="20"/>
      <c r="D526" s="37"/>
      <c r="E526" s="24"/>
      <c r="F526" s="24"/>
      <c r="G526" s="24"/>
      <c r="H526" s="24"/>
      <c r="I526" s="24"/>
      <c r="J526" s="22"/>
      <c r="K526" s="22"/>
      <c r="L526" s="22"/>
      <c r="M526" s="22"/>
    </row>
    <row r="527" spans="2:13" x14ac:dyDescent="0.3">
      <c r="B527" s="19"/>
      <c r="C527" s="20"/>
      <c r="D527" s="37"/>
      <c r="E527" s="24"/>
      <c r="F527" s="24"/>
      <c r="G527" s="24"/>
      <c r="H527" s="24"/>
      <c r="I527" s="24"/>
      <c r="J527" s="22"/>
      <c r="K527" s="22"/>
      <c r="L527" s="22"/>
      <c r="M527" s="22"/>
    </row>
    <row r="528" spans="2:13" x14ac:dyDescent="0.3">
      <c r="B528" s="19"/>
      <c r="C528" s="20"/>
      <c r="D528" s="37"/>
      <c r="E528" s="24"/>
      <c r="F528" s="24"/>
      <c r="G528" s="24"/>
      <c r="H528" s="24"/>
      <c r="I528" s="24"/>
      <c r="J528" s="22"/>
      <c r="K528" s="22"/>
      <c r="L528" s="22"/>
      <c r="M528" s="22"/>
    </row>
    <row r="529" spans="2:13" x14ac:dyDescent="0.3">
      <c r="B529" s="19"/>
      <c r="C529" s="20"/>
      <c r="D529" s="37"/>
      <c r="E529" s="24"/>
      <c r="F529" s="24"/>
      <c r="G529" s="24"/>
      <c r="H529" s="24"/>
      <c r="I529" s="24"/>
      <c r="J529" s="22"/>
      <c r="K529" s="22"/>
      <c r="L529" s="22"/>
      <c r="M529" s="22"/>
    </row>
    <row r="530" spans="2:13" x14ac:dyDescent="0.3">
      <c r="B530" s="19"/>
      <c r="C530" s="20"/>
      <c r="D530" s="37"/>
      <c r="E530" s="24"/>
      <c r="F530" s="24"/>
      <c r="G530" s="24"/>
      <c r="H530" s="24"/>
      <c r="I530" s="24"/>
      <c r="J530" s="22"/>
      <c r="K530" s="22"/>
      <c r="L530" s="22"/>
      <c r="M530" s="22"/>
    </row>
    <row r="531" spans="2:13" x14ac:dyDescent="0.3">
      <c r="B531" s="19"/>
      <c r="C531" s="20"/>
      <c r="D531" s="37"/>
      <c r="E531" s="24"/>
      <c r="F531" s="24"/>
      <c r="G531" s="24"/>
      <c r="H531" s="24"/>
      <c r="I531" s="24"/>
      <c r="J531" s="22"/>
      <c r="K531" s="22"/>
      <c r="L531" s="22"/>
      <c r="M531" s="22"/>
    </row>
    <row r="532" spans="2:13" x14ac:dyDescent="0.3">
      <c r="B532" s="19"/>
      <c r="C532" s="20"/>
      <c r="D532" s="37"/>
      <c r="E532" s="24"/>
      <c r="F532" s="24"/>
      <c r="G532" s="24"/>
      <c r="H532" s="24"/>
      <c r="I532" s="24"/>
      <c r="J532" s="22"/>
      <c r="K532" s="22"/>
      <c r="L532" s="22"/>
      <c r="M532" s="22"/>
    </row>
    <row r="533" spans="2:13" x14ac:dyDescent="0.3">
      <c r="B533" s="19"/>
      <c r="C533" s="20"/>
      <c r="D533" s="37"/>
      <c r="E533" s="24"/>
      <c r="F533" s="24"/>
      <c r="G533" s="24"/>
      <c r="H533" s="24"/>
      <c r="I533" s="24"/>
      <c r="J533" s="22"/>
      <c r="K533" s="22"/>
      <c r="L533" s="22"/>
      <c r="M533" s="22"/>
    </row>
    <row r="534" spans="2:13" x14ac:dyDescent="0.3">
      <c r="B534" s="19"/>
      <c r="C534" s="20"/>
      <c r="D534" s="37"/>
      <c r="E534" s="24"/>
      <c r="F534" s="24"/>
      <c r="G534" s="24"/>
      <c r="H534" s="24"/>
      <c r="I534" s="24"/>
      <c r="J534" s="22"/>
      <c r="K534" s="22"/>
      <c r="L534" s="22"/>
      <c r="M534" s="22"/>
    </row>
    <row r="535" spans="2:13" x14ac:dyDescent="0.3">
      <c r="B535" s="19"/>
      <c r="C535" s="20"/>
      <c r="D535" s="37"/>
      <c r="E535" s="24"/>
      <c r="F535" s="24"/>
      <c r="G535" s="24"/>
      <c r="H535" s="24"/>
      <c r="I535" s="24"/>
      <c r="J535" s="22"/>
      <c r="K535" s="22"/>
      <c r="L535" s="22"/>
      <c r="M535" s="22"/>
    </row>
    <row r="536" spans="2:13" x14ac:dyDescent="0.3">
      <c r="B536" s="19"/>
      <c r="C536" s="20"/>
      <c r="D536" s="37"/>
      <c r="E536" s="24"/>
      <c r="F536" s="24"/>
      <c r="G536" s="24"/>
      <c r="H536" s="24"/>
      <c r="I536" s="24"/>
      <c r="J536" s="22"/>
      <c r="K536" s="22"/>
      <c r="L536" s="22"/>
      <c r="M536" s="22"/>
    </row>
    <row r="537" spans="2:13" x14ac:dyDescent="0.3">
      <c r="B537" s="19"/>
      <c r="C537" s="20"/>
      <c r="D537" s="37"/>
      <c r="E537" s="24"/>
      <c r="F537" s="24"/>
      <c r="G537" s="24"/>
      <c r="H537" s="24"/>
      <c r="I537" s="24"/>
      <c r="J537" s="22"/>
      <c r="K537" s="22"/>
      <c r="L537" s="22"/>
      <c r="M537" s="22"/>
    </row>
    <row r="538" spans="2:13" x14ac:dyDescent="0.3">
      <c r="B538" s="19"/>
      <c r="C538" s="20"/>
      <c r="D538" s="37"/>
      <c r="E538" s="24"/>
      <c r="F538" s="24"/>
      <c r="G538" s="24"/>
      <c r="H538" s="24"/>
      <c r="I538" s="24"/>
      <c r="J538" s="22"/>
      <c r="K538" s="22"/>
      <c r="L538" s="22"/>
      <c r="M538" s="22"/>
    </row>
    <row r="539" spans="2:13" x14ac:dyDescent="0.3">
      <c r="B539" s="19"/>
      <c r="C539" s="20"/>
      <c r="D539" s="37"/>
      <c r="E539" s="24"/>
      <c r="F539" s="24"/>
      <c r="G539" s="24"/>
      <c r="H539" s="24"/>
      <c r="I539" s="24"/>
      <c r="J539" s="22"/>
      <c r="K539" s="22"/>
      <c r="L539" s="22"/>
      <c r="M539" s="22"/>
    </row>
    <row r="540" spans="2:13" x14ac:dyDescent="0.3">
      <c r="B540" s="19"/>
      <c r="C540" s="20"/>
      <c r="D540" s="37"/>
      <c r="E540" s="24"/>
      <c r="F540" s="24"/>
      <c r="G540" s="24"/>
      <c r="H540" s="24"/>
      <c r="I540" s="24"/>
      <c r="J540" s="22"/>
      <c r="K540" s="22"/>
      <c r="L540" s="22"/>
      <c r="M540" s="22"/>
    </row>
    <row r="541" spans="2:13" x14ac:dyDescent="0.3">
      <c r="B541" s="19"/>
      <c r="C541" s="20"/>
      <c r="D541" s="37"/>
      <c r="E541" s="24"/>
      <c r="F541" s="24"/>
      <c r="G541" s="24"/>
      <c r="H541" s="24"/>
      <c r="I541" s="24"/>
      <c r="J541" s="22"/>
      <c r="K541" s="22"/>
      <c r="L541" s="22"/>
      <c r="M541" s="22"/>
    </row>
    <row r="542" spans="2:13" x14ac:dyDescent="0.3">
      <c r="B542" s="19"/>
      <c r="C542" s="20"/>
      <c r="D542" s="37"/>
      <c r="E542" s="24"/>
      <c r="F542" s="24"/>
      <c r="G542" s="24"/>
      <c r="H542" s="24"/>
      <c r="I542" s="24"/>
      <c r="J542" s="22"/>
      <c r="K542" s="22"/>
      <c r="L542" s="22"/>
      <c r="M542" s="22"/>
    </row>
    <row r="543" spans="2:13" x14ac:dyDescent="0.3">
      <c r="B543" s="19"/>
      <c r="C543" s="20"/>
      <c r="D543" s="37"/>
      <c r="E543" s="24"/>
      <c r="F543" s="24"/>
      <c r="G543" s="24"/>
      <c r="H543" s="24"/>
      <c r="I543" s="24"/>
      <c r="J543" s="22"/>
      <c r="K543" s="22"/>
      <c r="L543" s="22"/>
      <c r="M543" s="22"/>
    </row>
    <row r="544" spans="2:13" x14ac:dyDescent="0.3">
      <c r="B544" s="19"/>
      <c r="C544" s="20"/>
      <c r="D544" s="37"/>
      <c r="E544" s="24"/>
      <c r="F544" s="24"/>
      <c r="G544" s="24"/>
      <c r="H544" s="24"/>
      <c r="I544" s="24"/>
      <c r="J544" s="22"/>
      <c r="K544" s="22"/>
      <c r="L544" s="22"/>
      <c r="M544" s="22"/>
    </row>
    <row r="545" spans="2:13" x14ac:dyDescent="0.3">
      <c r="B545" s="19"/>
      <c r="C545" s="20"/>
      <c r="D545" s="37"/>
      <c r="E545" s="24"/>
      <c r="F545" s="24"/>
      <c r="G545" s="24"/>
      <c r="H545" s="24"/>
      <c r="I545" s="24"/>
      <c r="J545" s="22"/>
      <c r="K545" s="22"/>
      <c r="L545" s="22"/>
      <c r="M545" s="22"/>
    </row>
    <row r="546" spans="2:13" x14ac:dyDescent="0.3">
      <c r="B546" s="19"/>
      <c r="C546" s="20"/>
      <c r="D546" s="37"/>
      <c r="E546" s="24"/>
      <c r="F546" s="24"/>
      <c r="G546" s="24"/>
      <c r="H546" s="24"/>
      <c r="I546" s="24"/>
      <c r="J546" s="22"/>
      <c r="K546" s="22"/>
      <c r="L546" s="22"/>
      <c r="M546" s="22"/>
    </row>
    <row r="547" spans="2:13" x14ac:dyDescent="0.3">
      <c r="B547" s="19"/>
      <c r="C547" s="20"/>
      <c r="D547" s="37"/>
      <c r="E547" s="24"/>
      <c r="F547" s="24"/>
      <c r="G547" s="24"/>
      <c r="H547" s="24"/>
      <c r="I547" s="24"/>
      <c r="J547" s="22"/>
      <c r="K547" s="22"/>
      <c r="L547" s="22"/>
      <c r="M547" s="22"/>
    </row>
    <row r="548" spans="2:13" x14ac:dyDescent="0.3">
      <c r="B548" s="19"/>
      <c r="C548" s="20"/>
      <c r="D548" s="37"/>
      <c r="E548" s="24"/>
      <c r="F548" s="24"/>
      <c r="G548" s="24"/>
      <c r="H548" s="24"/>
      <c r="I548" s="24"/>
      <c r="J548" s="22"/>
      <c r="K548" s="22"/>
      <c r="L548" s="22"/>
      <c r="M548" s="22"/>
    </row>
    <row r="549" spans="2:13" x14ac:dyDescent="0.3">
      <c r="B549" s="19"/>
      <c r="C549" s="20"/>
      <c r="D549" s="37"/>
      <c r="E549" s="24"/>
      <c r="F549" s="24"/>
      <c r="G549" s="24"/>
      <c r="H549" s="24"/>
      <c r="I549" s="24"/>
      <c r="J549" s="22"/>
      <c r="K549" s="22"/>
      <c r="L549" s="22"/>
      <c r="M549" s="22"/>
    </row>
    <row r="550" spans="2:13" x14ac:dyDescent="0.3">
      <c r="B550" s="19"/>
      <c r="C550" s="20"/>
      <c r="D550" s="37"/>
      <c r="E550" s="24"/>
      <c r="F550" s="24"/>
      <c r="G550" s="24"/>
      <c r="H550" s="24"/>
      <c r="I550" s="24"/>
      <c r="J550" s="22"/>
      <c r="K550" s="22"/>
      <c r="L550" s="22"/>
      <c r="M550" s="22"/>
    </row>
    <row r="551" spans="2:13" x14ac:dyDescent="0.3">
      <c r="B551" s="19"/>
      <c r="C551" s="20"/>
      <c r="D551" s="37"/>
      <c r="E551" s="24"/>
      <c r="F551" s="24"/>
      <c r="G551" s="24"/>
      <c r="H551" s="24"/>
      <c r="I551" s="24"/>
      <c r="J551" s="22"/>
      <c r="K551" s="22"/>
      <c r="L551" s="22"/>
      <c r="M551" s="22"/>
    </row>
    <row r="552" spans="2:13" x14ac:dyDescent="0.3">
      <c r="B552" s="19"/>
      <c r="C552" s="20"/>
      <c r="D552" s="37"/>
      <c r="E552" s="24"/>
      <c r="F552" s="24"/>
      <c r="G552" s="24"/>
      <c r="H552" s="24"/>
      <c r="I552" s="24"/>
      <c r="J552" s="22"/>
      <c r="K552" s="22"/>
      <c r="L552" s="22"/>
      <c r="M552" s="22"/>
    </row>
    <row r="553" spans="2:13" x14ac:dyDescent="0.3">
      <c r="B553" s="19"/>
      <c r="C553" s="20"/>
      <c r="D553" s="37"/>
      <c r="E553" s="24"/>
      <c r="F553" s="24"/>
      <c r="G553" s="24"/>
      <c r="H553" s="24"/>
      <c r="I553" s="24"/>
      <c r="J553" s="22"/>
      <c r="K553" s="22"/>
      <c r="L553" s="22"/>
      <c r="M553" s="22"/>
    </row>
    <row r="554" spans="2:13" x14ac:dyDescent="0.3">
      <c r="B554" s="19"/>
      <c r="C554" s="20"/>
      <c r="D554" s="37"/>
      <c r="E554" s="24"/>
      <c r="F554" s="24"/>
      <c r="G554" s="24"/>
      <c r="H554" s="24"/>
      <c r="I554" s="24"/>
      <c r="J554" s="22"/>
      <c r="K554" s="22"/>
      <c r="L554" s="22"/>
      <c r="M554" s="22"/>
    </row>
    <row r="555" spans="2:13" x14ac:dyDescent="0.3">
      <c r="B555" s="19"/>
      <c r="C555" s="20"/>
      <c r="D555" s="37"/>
      <c r="E555" s="24"/>
      <c r="F555" s="24"/>
      <c r="G555" s="24"/>
      <c r="H555" s="24"/>
      <c r="I555" s="24"/>
      <c r="J555" s="22"/>
      <c r="K555" s="22"/>
      <c r="L555" s="22"/>
      <c r="M555" s="22"/>
    </row>
    <row r="556" spans="2:13" x14ac:dyDescent="0.3">
      <c r="B556" s="19"/>
      <c r="C556" s="20"/>
      <c r="D556" s="37"/>
      <c r="E556" s="24"/>
      <c r="F556" s="24"/>
      <c r="G556" s="24"/>
      <c r="H556" s="24"/>
      <c r="I556" s="24"/>
      <c r="J556" s="22"/>
      <c r="K556" s="22"/>
      <c r="L556" s="22"/>
      <c r="M556" s="22"/>
    </row>
    <row r="557" spans="2:13" x14ac:dyDescent="0.3">
      <c r="B557" s="19"/>
      <c r="C557" s="20"/>
      <c r="D557" s="37"/>
      <c r="E557" s="24"/>
      <c r="F557" s="24"/>
      <c r="G557" s="24"/>
      <c r="H557" s="24"/>
      <c r="I557" s="24"/>
      <c r="J557" s="22"/>
      <c r="K557" s="22"/>
      <c r="L557" s="22"/>
      <c r="M557" s="22"/>
    </row>
    <row r="558" spans="2:13" x14ac:dyDescent="0.3">
      <c r="B558" s="19"/>
      <c r="C558" s="20"/>
      <c r="D558" s="37"/>
      <c r="E558" s="24"/>
      <c r="F558" s="24"/>
      <c r="G558" s="24"/>
      <c r="H558" s="24"/>
      <c r="I558" s="24"/>
      <c r="J558" s="22"/>
      <c r="K558" s="22"/>
      <c r="L558" s="22"/>
      <c r="M558" s="22"/>
    </row>
    <row r="559" spans="2:13" x14ac:dyDescent="0.3">
      <c r="B559" s="19"/>
      <c r="C559" s="20"/>
      <c r="D559" s="37"/>
      <c r="E559" s="24"/>
      <c r="F559" s="24"/>
      <c r="G559" s="24"/>
      <c r="H559" s="24"/>
      <c r="I559" s="24"/>
      <c r="J559" s="22"/>
      <c r="K559" s="22"/>
      <c r="L559" s="22"/>
      <c r="M559" s="22"/>
    </row>
    <row r="560" spans="2:13" x14ac:dyDescent="0.3">
      <c r="B560" s="19"/>
      <c r="C560" s="20"/>
      <c r="D560" s="37"/>
      <c r="E560" s="24"/>
      <c r="F560" s="24"/>
      <c r="G560" s="24"/>
      <c r="H560" s="24"/>
      <c r="I560" s="24"/>
      <c r="J560" s="22"/>
      <c r="K560" s="22"/>
      <c r="L560" s="22"/>
      <c r="M560" s="22"/>
    </row>
    <row r="561" spans="2:13" x14ac:dyDescent="0.3">
      <c r="B561" s="19"/>
      <c r="C561" s="20"/>
      <c r="D561" s="37"/>
      <c r="E561" s="24"/>
      <c r="F561" s="24"/>
      <c r="G561" s="24"/>
      <c r="H561" s="24"/>
      <c r="I561" s="24"/>
      <c r="J561" s="22"/>
      <c r="K561" s="22"/>
      <c r="L561" s="22"/>
      <c r="M561" s="22"/>
    </row>
    <row r="562" spans="2:13" x14ac:dyDescent="0.3">
      <c r="B562" s="19"/>
      <c r="C562" s="20"/>
      <c r="D562" s="37"/>
      <c r="E562" s="24"/>
      <c r="F562" s="24"/>
      <c r="G562" s="24"/>
      <c r="H562" s="24"/>
      <c r="I562" s="24"/>
      <c r="J562" s="22"/>
      <c r="K562" s="22"/>
      <c r="L562" s="22"/>
      <c r="M562" s="22"/>
    </row>
    <row r="563" spans="2:13" x14ac:dyDescent="0.3">
      <c r="B563" s="19"/>
      <c r="C563" s="20"/>
      <c r="D563" s="37"/>
      <c r="E563" s="24"/>
      <c r="F563" s="24"/>
      <c r="G563" s="24"/>
      <c r="H563" s="24"/>
      <c r="I563" s="24"/>
      <c r="J563" s="22"/>
      <c r="K563" s="22"/>
      <c r="L563" s="22"/>
      <c r="M563" s="22"/>
    </row>
    <row r="564" spans="2:13" x14ac:dyDescent="0.3">
      <c r="B564" s="19"/>
      <c r="C564" s="20"/>
      <c r="D564" s="37"/>
      <c r="E564" s="24"/>
      <c r="F564" s="24"/>
      <c r="G564" s="24"/>
      <c r="H564" s="24"/>
      <c r="I564" s="24"/>
      <c r="J564" s="22"/>
      <c r="K564" s="22"/>
      <c r="L564" s="22"/>
      <c r="M564" s="22"/>
    </row>
    <row r="565" spans="2:13" x14ac:dyDescent="0.3">
      <c r="B565" s="19"/>
      <c r="C565" s="20"/>
      <c r="D565" s="37"/>
      <c r="E565" s="24"/>
      <c r="F565" s="24"/>
      <c r="G565" s="24"/>
      <c r="H565" s="24"/>
      <c r="I565" s="24"/>
      <c r="J565" s="22"/>
      <c r="K565" s="22"/>
      <c r="L565" s="22"/>
      <c r="M565" s="22"/>
    </row>
    <row r="566" spans="2:13" x14ac:dyDescent="0.3">
      <c r="B566" s="19"/>
      <c r="C566" s="20"/>
      <c r="D566" s="37"/>
      <c r="E566" s="24"/>
      <c r="F566" s="24"/>
      <c r="G566" s="24"/>
      <c r="H566" s="24"/>
      <c r="I566" s="24"/>
      <c r="J566" s="22"/>
      <c r="K566" s="22"/>
      <c r="L566" s="22"/>
      <c r="M566" s="22"/>
    </row>
    <row r="567" spans="2:13" x14ac:dyDescent="0.3">
      <c r="B567" s="19"/>
      <c r="C567" s="20"/>
      <c r="D567" s="37"/>
      <c r="E567" s="24"/>
      <c r="F567" s="24"/>
      <c r="G567" s="24"/>
      <c r="H567" s="24"/>
      <c r="I567" s="24"/>
      <c r="J567" s="22"/>
      <c r="K567" s="22"/>
      <c r="L567" s="22"/>
      <c r="M567" s="22"/>
    </row>
    <row r="568" spans="2:13" x14ac:dyDescent="0.3">
      <c r="B568" s="19"/>
      <c r="C568" s="20"/>
      <c r="D568" s="37"/>
      <c r="E568" s="24"/>
      <c r="F568" s="24"/>
      <c r="G568" s="24"/>
      <c r="H568" s="24"/>
      <c r="I568" s="24"/>
      <c r="J568" s="22"/>
      <c r="K568" s="22"/>
      <c r="L568" s="22"/>
      <c r="M568" s="22"/>
    </row>
    <row r="569" spans="2:13" x14ac:dyDescent="0.3">
      <c r="B569" s="19"/>
      <c r="C569" s="20"/>
      <c r="D569" s="37"/>
      <c r="E569" s="24"/>
      <c r="F569" s="24"/>
      <c r="G569" s="24"/>
      <c r="H569" s="24"/>
      <c r="I569" s="24"/>
      <c r="J569" s="22"/>
      <c r="K569" s="22"/>
      <c r="L569" s="22"/>
      <c r="M569" s="22"/>
    </row>
    <row r="570" spans="2:13" x14ac:dyDescent="0.3">
      <c r="B570" s="19"/>
      <c r="C570" s="20"/>
      <c r="D570" s="37"/>
      <c r="E570" s="24"/>
      <c r="F570" s="24"/>
      <c r="G570" s="24"/>
      <c r="H570" s="24"/>
      <c r="I570" s="24"/>
      <c r="J570" s="22"/>
      <c r="K570" s="22"/>
      <c r="L570" s="22"/>
      <c r="M570" s="22"/>
    </row>
    <row r="571" spans="2:13" x14ac:dyDescent="0.3">
      <c r="B571" s="19"/>
      <c r="C571" s="20"/>
      <c r="D571" s="37"/>
      <c r="E571" s="24"/>
      <c r="F571" s="24"/>
      <c r="G571" s="24"/>
      <c r="H571" s="24"/>
      <c r="I571" s="24"/>
      <c r="J571" s="22"/>
      <c r="K571" s="22"/>
      <c r="L571" s="22"/>
      <c r="M571" s="22"/>
    </row>
    <row r="572" spans="2:13" x14ac:dyDescent="0.3">
      <c r="B572" s="19"/>
      <c r="C572" s="20"/>
      <c r="D572" s="37"/>
      <c r="E572" s="24"/>
      <c r="F572" s="24"/>
      <c r="G572" s="24"/>
      <c r="H572" s="24"/>
      <c r="I572" s="24"/>
      <c r="J572" s="22"/>
      <c r="K572" s="22"/>
      <c r="L572" s="22"/>
      <c r="M572" s="22"/>
    </row>
    <row r="573" spans="2:13" x14ac:dyDescent="0.3">
      <c r="B573" s="19"/>
      <c r="C573" s="20"/>
      <c r="D573" s="37"/>
      <c r="E573" s="24"/>
      <c r="F573" s="24"/>
      <c r="G573" s="24"/>
      <c r="H573" s="24"/>
      <c r="I573" s="24"/>
      <c r="J573" s="22"/>
      <c r="K573" s="22"/>
      <c r="L573" s="22"/>
      <c r="M573" s="22"/>
    </row>
    <row r="574" spans="2:13" x14ac:dyDescent="0.3">
      <c r="B574" s="19"/>
      <c r="C574" s="20"/>
      <c r="D574" s="37"/>
      <c r="E574" s="24"/>
      <c r="F574" s="24"/>
      <c r="G574" s="24"/>
      <c r="H574" s="24"/>
      <c r="I574" s="24"/>
      <c r="J574" s="22"/>
      <c r="K574" s="22"/>
      <c r="L574" s="22"/>
      <c r="M574" s="22"/>
    </row>
    <row r="575" spans="2:13" x14ac:dyDescent="0.3">
      <c r="B575" s="19"/>
      <c r="C575" s="20"/>
      <c r="D575" s="37"/>
      <c r="E575" s="24"/>
      <c r="F575" s="24"/>
      <c r="G575" s="24"/>
      <c r="H575" s="24"/>
      <c r="I575" s="24"/>
      <c r="J575" s="22"/>
      <c r="K575" s="22"/>
      <c r="L575" s="22"/>
      <c r="M575" s="22"/>
    </row>
    <row r="576" spans="2:13" x14ac:dyDescent="0.3">
      <c r="B576" s="19"/>
      <c r="C576" s="20"/>
      <c r="D576" s="37"/>
      <c r="E576" s="24"/>
      <c r="F576" s="24"/>
      <c r="G576" s="24"/>
      <c r="H576" s="24"/>
      <c r="I576" s="24"/>
      <c r="J576" s="22"/>
      <c r="K576" s="22"/>
      <c r="L576" s="22"/>
      <c r="M576" s="22"/>
    </row>
    <row r="577" spans="2:13" x14ac:dyDescent="0.3">
      <c r="B577" s="19"/>
      <c r="C577" s="20"/>
      <c r="D577" s="37"/>
      <c r="E577" s="24"/>
      <c r="F577" s="24"/>
      <c r="G577" s="24"/>
      <c r="H577" s="24"/>
      <c r="I577" s="24"/>
      <c r="J577" s="22"/>
      <c r="K577" s="22"/>
      <c r="L577" s="22"/>
      <c r="M577" s="22"/>
    </row>
    <row r="578" spans="2:13" x14ac:dyDescent="0.3">
      <c r="B578" s="19"/>
      <c r="C578" s="20"/>
      <c r="D578" s="37"/>
      <c r="E578" s="24"/>
      <c r="F578" s="24"/>
      <c r="G578" s="24"/>
      <c r="H578" s="24"/>
      <c r="I578" s="24"/>
      <c r="J578" s="22"/>
      <c r="K578" s="22"/>
      <c r="L578" s="22"/>
      <c r="M578" s="22"/>
    </row>
    <row r="579" spans="2:13" x14ac:dyDescent="0.3">
      <c r="B579" s="19"/>
      <c r="C579" s="20"/>
      <c r="D579" s="37"/>
      <c r="E579" s="24"/>
      <c r="F579" s="24"/>
      <c r="G579" s="24"/>
      <c r="H579" s="24"/>
      <c r="I579" s="24"/>
      <c r="J579" s="22"/>
      <c r="K579" s="22"/>
      <c r="L579" s="22"/>
      <c r="M579" s="22"/>
    </row>
    <row r="580" spans="2:13" x14ac:dyDescent="0.3">
      <c r="B580" s="19"/>
      <c r="C580" s="20"/>
      <c r="D580" s="37"/>
      <c r="E580" s="24"/>
      <c r="F580" s="24"/>
      <c r="G580" s="24"/>
      <c r="H580" s="24"/>
      <c r="I580" s="24"/>
      <c r="J580" s="22"/>
      <c r="K580" s="22"/>
      <c r="L580" s="22"/>
      <c r="M580" s="22"/>
    </row>
    <row r="581" spans="2:13" x14ac:dyDescent="0.3">
      <c r="B581" s="19"/>
      <c r="C581" s="20"/>
      <c r="D581" s="37"/>
      <c r="E581" s="24"/>
      <c r="F581" s="24"/>
      <c r="G581" s="24"/>
      <c r="H581" s="24"/>
      <c r="I581" s="24"/>
      <c r="J581" s="22"/>
      <c r="K581" s="22"/>
      <c r="L581" s="22"/>
      <c r="M581" s="22"/>
    </row>
    <row r="582" spans="2:13" x14ac:dyDescent="0.3">
      <c r="B582" s="19"/>
      <c r="C582" s="20"/>
      <c r="D582" s="37"/>
      <c r="E582" s="24"/>
      <c r="F582" s="24"/>
      <c r="G582" s="24"/>
      <c r="H582" s="24"/>
      <c r="I582" s="24"/>
      <c r="J582" s="22"/>
      <c r="K582" s="22"/>
      <c r="L582" s="22"/>
      <c r="M582" s="22"/>
    </row>
    <row r="583" spans="2:13" x14ac:dyDescent="0.3">
      <c r="B583" s="19"/>
      <c r="C583" s="20"/>
      <c r="D583" s="37"/>
      <c r="E583" s="24"/>
      <c r="F583" s="24"/>
      <c r="G583" s="24"/>
      <c r="H583" s="24"/>
      <c r="I583" s="24"/>
      <c r="J583" s="22"/>
      <c r="K583" s="22"/>
      <c r="L583" s="22"/>
      <c r="M583" s="22"/>
    </row>
    <row r="584" spans="2:13" x14ac:dyDescent="0.3">
      <c r="B584" s="19"/>
      <c r="C584" s="20"/>
      <c r="D584" s="37"/>
      <c r="E584" s="24"/>
      <c r="F584" s="24"/>
      <c r="G584" s="24"/>
      <c r="H584" s="24"/>
      <c r="I584" s="24"/>
      <c r="J584" s="22"/>
      <c r="K584" s="22"/>
      <c r="L584" s="22"/>
      <c r="M584" s="22"/>
    </row>
    <row r="585" spans="2:13" x14ac:dyDescent="0.3">
      <c r="B585" s="19"/>
      <c r="C585" s="20"/>
      <c r="D585" s="37"/>
      <c r="E585" s="24"/>
      <c r="F585" s="24"/>
      <c r="G585" s="24"/>
      <c r="H585" s="24"/>
      <c r="I585" s="24"/>
      <c r="J585" s="22"/>
      <c r="K585" s="22"/>
      <c r="L585" s="22"/>
      <c r="M585" s="22"/>
    </row>
    <row r="586" spans="2:13" x14ac:dyDescent="0.3">
      <c r="B586" s="19"/>
      <c r="C586" s="20"/>
      <c r="D586" s="37"/>
      <c r="E586" s="24"/>
      <c r="F586" s="24"/>
      <c r="G586" s="24"/>
      <c r="H586" s="24"/>
      <c r="I586" s="24"/>
      <c r="J586" s="22"/>
      <c r="K586" s="22"/>
      <c r="L586" s="22"/>
      <c r="M586" s="22"/>
    </row>
    <row r="587" spans="2:13" x14ac:dyDescent="0.3">
      <c r="B587" s="19"/>
      <c r="C587" s="20"/>
      <c r="D587" s="37"/>
      <c r="E587" s="24"/>
      <c r="F587" s="24"/>
      <c r="G587" s="24"/>
      <c r="H587" s="24"/>
      <c r="I587" s="24"/>
      <c r="J587" s="22"/>
      <c r="K587" s="22"/>
      <c r="L587" s="22"/>
      <c r="M587" s="22"/>
    </row>
    <row r="588" spans="2:13" x14ac:dyDescent="0.3">
      <c r="B588" s="19"/>
      <c r="C588" s="20"/>
      <c r="D588" s="37"/>
      <c r="E588" s="24"/>
      <c r="F588" s="24"/>
      <c r="G588" s="24"/>
      <c r="H588" s="24"/>
      <c r="I588" s="24"/>
      <c r="J588" s="22"/>
      <c r="K588" s="22"/>
      <c r="L588" s="22"/>
      <c r="M588" s="22"/>
    </row>
    <row r="589" spans="2:13" x14ac:dyDescent="0.3">
      <c r="B589" s="19"/>
      <c r="C589" s="20"/>
      <c r="D589" s="37"/>
      <c r="E589" s="24"/>
      <c r="F589" s="24"/>
      <c r="G589" s="24"/>
      <c r="H589" s="24"/>
      <c r="I589" s="24"/>
      <c r="J589" s="22"/>
      <c r="K589" s="22"/>
      <c r="L589" s="22"/>
      <c r="M589" s="22"/>
    </row>
    <row r="590" spans="2:13" x14ac:dyDescent="0.3">
      <c r="B590" s="19"/>
      <c r="C590" s="20"/>
      <c r="D590" s="37"/>
      <c r="E590" s="24"/>
      <c r="F590" s="24"/>
      <c r="G590" s="24"/>
      <c r="H590" s="24"/>
      <c r="I590" s="24"/>
      <c r="J590" s="22"/>
      <c r="K590" s="22"/>
      <c r="L590" s="22"/>
      <c r="M590" s="22"/>
    </row>
    <row r="591" spans="2:13" x14ac:dyDescent="0.3">
      <c r="B591" s="19"/>
      <c r="C591" s="20"/>
      <c r="D591" s="37"/>
      <c r="E591" s="24"/>
      <c r="F591" s="24"/>
      <c r="G591" s="24"/>
      <c r="H591" s="24"/>
      <c r="I591" s="24"/>
      <c r="J591" s="22"/>
      <c r="K591" s="22"/>
      <c r="L591" s="22"/>
      <c r="M591" s="22"/>
    </row>
    <row r="592" spans="2:13" x14ac:dyDescent="0.3">
      <c r="B592" s="19"/>
      <c r="C592" s="20"/>
      <c r="D592" s="37"/>
      <c r="E592" s="24"/>
      <c r="F592" s="24"/>
      <c r="G592" s="24"/>
      <c r="H592" s="24"/>
      <c r="I592" s="24"/>
      <c r="J592" s="22"/>
      <c r="K592" s="22"/>
      <c r="L592" s="22"/>
      <c r="M592" s="22"/>
    </row>
    <row r="593" spans="2:13" x14ac:dyDescent="0.3">
      <c r="B593" s="19"/>
      <c r="C593" s="20"/>
      <c r="D593" s="37"/>
      <c r="E593" s="24"/>
      <c r="F593" s="24"/>
      <c r="G593" s="24"/>
      <c r="H593" s="24"/>
      <c r="I593" s="24"/>
      <c r="J593" s="22"/>
      <c r="K593" s="22"/>
      <c r="L593" s="22"/>
      <c r="M593" s="22"/>
    </row>
    <row r="594" spans="2:13" x14ac:dyDescent="0.3">
      <c r="B594" s="19"/>
      <c r="C594" s="20"/>
      <c r="D594" s="37"/>
      <c r="E594" s="24"/>
      <c r="F594" s="24"/>
      <c r="G594" s="24"/>
      <c r="H594" s="24"/>
      <c r="I594" s="24"/>
      <c r="J594" s="22"/>
      <c r="K594" s="22"/>
      <c r="L594" s="22"/>
      <c r="M594" s="22"/>
    </row>
    <row r="595" spans="2:13" x14ac:dyDescent="0.3">
      <c r="B595" s="19"/>
      <c r="C595" s="20"/>
      <c r="D595" s="37"/>
      <c r="E595" s="24"/>
      <c r="F595" s="24"/>
      <c r="G595" s="24"/>
      <c r="H595" s="24"/>
      <c r="I595" s="24"/>
      <c r="J595" s="22"/>
      <c r="K595" s="22"/>
      <c r="L595" s="22"/>
      <c r="M595" s="22"/>
    </row>
    <row r="596" spans="2:13" x14ac:dyDescent="0.3">
      <c r="B596" s="19"/>
      <c r="C596" s="20"/>
      <c r="D596" s="37"/>
      <c r="E596" s="24"/>
      <c r="F596" s="24"/>
      <c r="G596" s="24"/>
      <c r="H596" s="24"/>
      <c r="I596" s="24"/>
      <c r="J596" s="22"/>
      <c r="K596" s="22"/>
      <c r="L596" s="22"/>
      <c r="M596" s="22"/>
    </row>
    <row r="597" spans="2:13" x14ac:dyDescent="0.3">
      <c r="B597" s="19"/>
      <c r="C597" s="20"/>
      <c r="D597" s="37"/>
      <c r="E597" s="24"/>
      <c r="F597" s="24"/>
      <c r="G597" s="24"/>
      <c r="H597" s="24"/>
      <c r="I597" s="24"/>
      <c r="J597" s="22"/>
      <c r="K597" s="22"/>
      <c r="L597" s="22"/>
      <c r="M597" s="22"/>
    </row>
    <row r="598" spans="2:13" x14ac:dyDescent="0.3">
      <c r="B598" s="19"/>
      <c r="C598" s="20"/>
      <c r="D598" s="37"/>
      <c r="E598" s="24"/>
      <c r="F598" s="24"/>
      <c r="G598" s="24"/>
      <c r="H598" s="24"/>
      <c r="I598" s="24"/>
      <c r="J598" s="22"/>
      <c r="K598" s="22"/>
      <c r="L598" s="22"/>
      <c r="M598" s="22"/>
    </row>
    <row r="599" spans="2:13" x14ac:dyDescent="0.3">
      <c r="B599" s="19"/>
      <c r="C599" s="20"/>
      <c r="D599" s="37"/>
      <c r="E599" s="24"/>
      <c r="F599" s="24"/>
      <c r="G599" s="24"/>
      <c r="H599" s="24"/>
      <c r="I599" s="24"/>
      <c r="J599" s="22"/>
      <c r="K599" s="22"/>
      <c r="L599" s="22"/>
      <c r="M599" s="22"/>
    </row>
    <row r="600" spans="2:13" x14ac:dyDescent="0.3">
      <c r="B600" s="19"/>
      <c r="C600" s="20"/>
      <c r="D600" s="37"/>
      <c r="E600" s="24"/>
      <c r="F600" s="24"/>
      <c r="G600" s="24"/>
      <c r="H600" s="24"/>
      <c r="I600" s="24"/>
      <c r="J600" s="22"/>
      <c r="K600" s="22"/>
      <c r="L600" s="22"/>
      <c r="M600" s="22"/>
    </row>
    <row r="601" spans="2:13" x14ac:dyDescent="0.3">
      <c r="B601" s="19"/>
      <c r="C601" s="20"/>
      <c r="D601" s="37"/>
      <c r="E601" s="24"/>
      <c r="F601" s="24"/>
      <c r="G601" s="24"/>
      <c r="H601" s="24"/>
      <c r="I601" s="24"/>
      <c r="J601" s="22"/>
      <c r="K601" s="22"/>
      <c r="L601" s="22"/>
      <c r="M601" s="22"/>
    </row>
    <row r="602" spans="2:13" x14ac:dyDescent="0.3">
      <c r="B602" s="19"/>
      <c r="C602" s="20"/>
      <c r="D602" s="37"/>
      <c r="E602" s="24"/>
      <c r="F602" s="24"/>
      <c r="G602" s="24"/>
      <c r="H602" s="24"/>
      <c r="I602" s="24"/>
      <c r="J602" s="22"/>
      <c r="K602" s="22"/>
      <c r="L602" s="22"/>
      <c r="M602" s="22"/>
    </row>
    <row r="603" spans="2:13" x14ac:dyDescent="0.3">
      <c r="B603" s="19"/>
      <c r="C603" s="20"/>
      <c r="D603" s="37"/>
      <c r="E603" s="24"/>
      <c r="F603" s="24"/>
      <c r="G603" s="24"/>
      <c r="H603" s="24"/>
      <c r="I603" s="24"/>
      <c r="J603" s="22"/>
      <c r="K603" s="22"/>
      <c r="L603" s="22"/>
      <c r="M603" s="22"/>
    </row>
    <row r="604" spans="2:13" x14ac:dyDescent="0.3">
      <c r="B604" s="19"/>
      <c r="C604" s="20"/>
      <c r="D604" s="37"/>
      <c r="E604" s="24"/>
      <c r="F604" s="24"/>
      <c r="G604" s="24"/>
      <c r="H604" s="24"/>
      <c r="I604" s="24"/>
      <c r="J604" s="22"/>
      <c r="K604" s="22"/>
      <c r="L604" s="22"/>
      <c r="M604" s="22"/>
    </row>
    <row r="605" spans="2:13" x14ac:dyDescent="0.3">
      <c r="B605" s="19"/>
      <c r="C605" s="20"/>
      <c r="D605" s="37"/>
      <c r="E605" s="24"/>
      <c r="F605" s="24"/>
      <c r="G605" s="24"/>
      <c r="H605" s="24"/>
      <c r="I605" s="24"/>
      <c r="J605" s="22"/>
      <c r="K605" s="22"/>
      <c r="L605" s="22"/>
      <c r="M605" s="22"/>
    </row>
    <row r="606" spans="2:13" x14ac:dyDescent="0.3">
      <c r="B606" s="19"/>
      <c r="C606" s="20"/>
      <c r="D606" s="37"/>
      <c r="E606" s="24"/>
      <c r="F606" s="24"/>
      <c r="G606" s="24"/>
      <c r="H606" s="24"/>
      <c r="I606" s="24"/>
      <c r="J606" s="22"/>
      <c r="K606" s="22"/>
      <c r="L606" s="22"/>
      <c r="M606" s="22"/>
    </row>
    <row r="607" spans="2:13" x14ac:dyDescent="0.3">
      <c r="B607" s="19"/>
      <c r="C607" s="20"/>
      <c r="D607" s="37"/>
      <c r="E607" s="24"/>
      <c r="F607" s="24"/>
      <c r="G607" s="24"/>
      <c r="H607" s="24"/>
      <c r="I607" s="24"/>
      <c r="J607" s="22"/>
      <c r="K607" s="22"/>
      <c r="L607" s="22"/>
      <c r="M607" s="22"/>
    </row>
    <row r="608" spans="2:13" x14ac:dyDescent="0.3">
      <c r="B608" s="19"/>
      <c r="C608" s="20"/>
      <c r="D608" s="37"/>
      <c r="E608" s="24"/>
      <c r="F608" s="24"/>
      <c r="G608" s="24"/>
      <c r="H608" s="24"/>
      <c r="I608" s="24"/>
      <c r="J608" s="22"/>
      <c r="K608" s="22"/>
      <c r="L608" s="22"/>
      <c r="M608" s="22"/>
    </row>
    <row r="609" spans="2:13" x14ac:dyDescent="0.3">
      <c r="B609" s="19"/>
      <c r="C609" s="20"/>
      <c r="D609" s="37"/>
      <c r="E609" s="24"/>
      <c r="F609" s="24"/>
      <c r="G609" s="24"/>
      <c r="H609" s="24"/>
      <c r="I609" s="24"/>
      <c r="J609" s="22"/>
      <c r="K609" s="22"/>
      <c r="L609" s="22"/>
      <c r="M609" s="22"/>
    </row>
    <row r="610" spans="2:13" x14ac:dyDescent="0.3">
      <c r="B610" s="19"/>
      <c r="C610" s="20"/>
      <c r="D610" s="37"/>
      <c r="E610" s="24"/>
      <c r="F610" s="24"/>
      <c r="G610" s="24"/>
      <c r="H610" s="24"/>
      <c r="I610" s="24"/>
      <c r="J610" s="22"/>
      <c r="K610" s="22"/>
      <c r="L610" s="22"/>
      <c r="M610" s="22"/>
    </row>
    <row r="611" spans="2:13" x14ac:dyDescent="0.3">
      <c r="B611" s="19"/>
      <c r="C611" s="20"/>
      <c r="D611" s="37"/>
      <c r="E611" s="24"/>
      <c r="F611" s="24"/>
      <c r="G611" s="24"/>
      <c r="H611" s="24"/>
      <c r="I611" s="24"/>
      <c r="J611" s="22"/>
      <c r="K611" s="22"/>
      <c r="L611" s="22"/>
      <c r="M611" s="22"/>
    </row>
    <row r="612" spans="2:13" x14ac:dyDescent="0.3">
      <c r="B612" s="19"/>
      <c r="C612" s="20"/>
      <c r="D612" s="37"/>
      <c r="E612" s="24"/>
      <c r="F612" s="24"/>
      <c r="G612" s="24"/>
      <c r="H612" s="24"/>
      <c r="I612" s="24"/>
      <c r="J612" s="22"/>
      <c r="K612" s="22"/>
      <c r="L612" s="22"/>
      <c r="M612" s="22"/>
    </row>
    <row r="613" spans="2:13" x14ac:dyDescent="0.3">
      <c r="B613" s="19"/>
      <c r="C613" s="20"/>
      <c r="D613" s="37"/>
      <c r="E613" s="24"/>
      <c r="F613" s="24"/>
      <c r="G613" s="24"/>
      <c r="H613" s="24"/>
      <c r="I613" s="24"/>
      <c r="J613" s="22"/>
      <c r="K613" s="22"/>
      <c r="L613" s="22"/>
      <c r="M613" s="22"/>
    </row>
    <row r="614" spans="2:13" x14ac:dyDescent="0.3">
      <c r="B614" s="19"/>
      <c r="C614" s="20"/>
      <c r="D614" s="37"/>
      <c r="E614" s="24"/>
      <c r="F614" s="24"/>
      <c r="G614" s="24"/>
      <c r="H614" s="24"/>
      <c r="I614" s="24"/>
      <c r="J614" s="22"/>
      <c r="K614" s="22"/>
      <c r="L614" s="22"/>
      <c r="M614" s="22"/>
    </row>
    <row r="615" spans="2:13" x14ac:dyDescent="0.3">
      <c r="B615" s="19"/>
      <c r="C615" s="20"/>
      <c r="D615" s="37"/>
      <c r="E615" s="24"/>
      <c r="F615" s="24"/>
      <c r="G615" s="24"/>
      <c r="H615" s="24"/>
      <c r="I615" s="24"/>
      <c r="J615" s="22"/>
      <c r="K615" s="22"/>
      <c r="L615" s="22"/>
      <c r="M615" s="22"/>
    </row>
    <row r="616" spans="2:13" x14ac:dyDescent="0.3">
      <c r="B616" s="19"/>
      <c r="C616" s="20"/>
      <c r="D616" s="37"/>
      <c r="E616" s="24"/>
      <c r="F616" s="24"/>
      <c r="G616" s="24"/>
      <c r="H616" s="24"/>
      <c r="I616" s="24"/>
      <c r="J616" s="22"/>
      <c r="K616" s="22"/>
      <c r="L616" s="22"/>
      <c r="M616" s="22"/>
    </row>
    <row r="617" spans="2:13" x14ac:dyDescent="0.3">
      <c r="B617" s="19"/>
      <c r="C617" s="20"/>
      <c r="D617" s="37"/>
      <c r="E617" s="24"/>
      <c r="F617" s="24"/>
      <c r="G617" s="24"/>
      <c r="H617" s="24"/>
      <c r="I617" s="24"/>
      <c r="J617" s="22"/>
      <c r="K617" s="22"/>
      <c r="L617" s="22"/>
      <c r="M617" s="22"/>
    </row>
    <row r="618" spans="2:13" x14ac:dyDescent="0.3">
      <c r="B618" s="19"/>
      <c r="C618" s="20"/>
      <c r="D618" s="37"/>
      <c r="E618" s="24"/>
      <c r="F618" s="24"/>
      <c r="G618" s="24"/>
      <c r="H618" s="24"/>
      <c r="I618" s="24"/>
      <c r="J618" s="22"/>
      <c r="K618" s="22"/>
      <c r="L618" s="22"/>
      <c r="M618" s="22"/>
    </row>
    <row r="619" spans="2:13" x14ac:dyDescent="0.3">
      <c r="B619" s="19"/>
      <c r="C619" s="20"/>
      <c r="D619" s="37"/>
      <c r="E619" s="24"/>
      <c r="F619" s="24"/>
      <c r="G619" s="24"/>
      <c r="H619" s="24"/>
      <c r="I619" s="24"/>
      <c r="J619" s="22"/>
      <c r="K619" s="22"/>
      <c r="L619" s="22"/>
      <c r="M619" s="22"/>
    </row>
    <row r="620" spans="2:13" x14ac:dyDescent="0.3">
      <c r="B620" s="19"/>
      <c r="C620" s="20"/>
      <c r="D620" s="37"/>
      <c r="E620" s="24"/>
      <c r="F620" s="24"/>
      <c r="G620" s="24"/>
      <c r="H620" s="24"/>
      <c r="I620" s="24"/>
      <c r="J620" s="22"/>
      <c r="K620" s="22"/>
      <c r="L620" s="22"/>
      <c r="M620" s="22"/>
    </row>
    <row r="621" spans="2:13" x14ac:dyDescent="0.3">
      <c r="B621" s="19"/>
      <c r="C621" s="20"/>
      <c r="D621" s="37"/>
      <c r="E621" s="24"/>
      <c r="F621" s="24"/>
      <c r="G621" s="24"/>
      <c r="H621" s="24"/>
      <c r="I621" s="24"/>
      <c r="J621" s="22"/>
      <c r="K621" s="22"/>
      <c r="L621" s="22"/>
      <c r="M621" s="22"/>
    </row>
    <row r="622" spans="2:13" x14ac:dyDescent="0.3">
      <c r="B622" s="19"/>
      <c r="C622" s="20"/>
      <c r="D622" s="37"/>
      <c r="E622" s="24"/>
      <c r="F622" s="24"/>
      <c r="G622" s="24"/>
      <c r="H622" s="24"/>
      <c r="I622" s="24"/>
      <c r="J622" s="22"/>
      <c r="K622" s="22"/>
      <c r="L622" s="22"/>
      <c r="M622" s="22"/>
    </row>
    <row r="623" spans="2:13" x14ac:dyDescent="0.3">
      <c r="B623" s="19"/>
      <c r="C623" s="20"/>
      <c r="D623" s="37"/>
      <c r="E623" s="24"/>
      <c r="F623" s="24"/>
      <c r="G623" s="24"/>
      <c r="H623" s="24"/>
      <c r="I623" s="24"/>
      <c r="J623" s="22"/>
      <c r="K623" s="22"/>
      <c r="L623" s="22"/>
      <c r="M623" s="22"/>
    </row>
    <row r="624" spans="2:13" x14ac:dyDescent="0.3">
      <c r="B624" s="19"/>
      <c r="C624" s="20"/>
      <c r="D624" s="37"/>
      <c r="E624" s="24"/>
      <c r="F624" s="24"/>
      <c r="G624" s="24"/>
      <c r="H624" s="24"/>
      <c r="I624" s="24"/>
      <c r="J624" s="22"/>
      <c r="K624" s="22"/>
      <c r="L624" s="22"/>
      <c r="M624" s="22"/>
    </row>
    <row r="625" spans="2:13" x14ac:dyDescent="0.3">
      <c r="B625" s="19"/>
      <c r="C625" s="20"/>
      <c r="D625" s="37"/>
      <c r="E625" s="24"/>
      <c r="F625" s="24"/>
      <c r="G625" s="24"/>
      <c r="H625" s="24"/>
      <c r="I625" s="24"/>
      <c r="J625" s="22"/>
      <c r="K625" s="22"/>
      <c r="L625" s="22"/>
      <c r="M625" s="22"/>
    </row>
    <row r="626" spans="2:13" x14ac:dyDescent="0.3">
      <c r="B626" s="19"/>
      <c r="C626" s="20"/>
      <c r="D626" s="37"/>
      <c r="E626" s="24"/>
      <c r="F626" s="24"/>
      <c r="G626" s="24"/>
      <c r="H626" s="24"/>
      <c r="I626" s="24"/>
      <c r="J626" s="22"/>
      <c r="K626" s="22"/>
      <c r="L626" s="22"/>
      <c r="M626" s="22"/>
    </row>
    <row r="627" spans="2:13" x14ac:dyDescent="0.3">
      <c r="B627" s="19"/>
      <c r="C627" s="20"/>
      <c r="D627" s="37"/>
      <c r="E627" s="24"/>
      <c r="F627" s="24"/>
      <c r="G627" s="24"/>
      <c r="H627" s="24"/>
      <c r="I627" s="24"/>
      <c r="J627" s="22"/>
      <c r="K627" s="22"/>
      <c r="L627" s="22"/>
      <c r="M627" s="22"/>
    </row>
    <row r="628" spans="2:13" x14ac:dyDescent="0.3">
      <c r="B628" s="19"/>
      <c r="C628" s="20"/>
      <c r="D628" s="37"/>
      <c r="E628" s="24"/>
      <c r="F628" s="24"/>
      <c r="G628" s="24"/>
      <c r="H628" s="24"/>
      <c r="I628" s="24"/>
      <c r="J628" s="22"/>
      <c r="K628" s="22"/>
      <c r="L628" s="22"/>
      <c r="M628" s="22"/>
    </row>
    <row r="629" spans="2:13" x14ac:dyDescent="0.3">
      <c r="B629" s="19"/>
      <c r="C629" s="20"/>
      <c r="D629" s="37"/>
      <c r="E629" s="24"/>
      <c r="F629" s="24"/>
      <c r="G629" s="24"/>
      <c r="H629" s="24"/>
      <c r="I629" s="24"/>
      <c r="J629" s="22"/>
      <c r="K629" s="22"/>
      <c r="L629" s="22"/>
      <c r="M629" s="22"/>
    </row>
    <row r="630" spans="2:13" x14ac:dyDescent="0.3">
      <c r="B630" s="19"/>
      <c r="C630" s="20"/>
      <c r="D630" s="37"/>
      <c r="E630" s="24"/>
      <c r="F630" s="24"/>
      <c r="G630" s="24"/>
      <c r="H630" s="24"/>
      <c r="I630" s="24"/>
      <c r="J630" s="22"/>
      <c r="K630" s="22"/>
      <c r="L630" s="22"/>
      <c r="M630" s="22"/>
    </row>
    <row r="631" spans="2:13" x14ac:dyDescent="0.3">
      <c r="B631" s="19"/>
      <c r="C631" s="20"/>
      <c r="D631" s="37"/>
      <c r="E631" s="24"/>
      <c r="F631" s="24"/>
      <c r="G631" s="24"/>
      <c r="H631" s="24"/>
      <c r="I631" s="24"/>
      <c r="J631" s="22"/>
      <c r="K631" s="22"/>
      <c r="L631" s="22"/>
      <c r="M631" s="22"/>
    </row>
    <row r="632" spans="2:13" x14ac:dyDescent="0.3">
      <c r="B632" s="19"/>
      <c r="C632" s="20"/>
      <c r="D632" s="37"/>
      <c r="E632" s="24"/>
      <c r="F632" s="24"/>
      <c r="G632" s="24"/>
      <c r="H632" s="24"/>
      <c r="I632" s="24"/>
      <c r="J632" s="22"/>
      <c r="K632" s="22"/>
      <c r="L632" s="22"/>
      <c r="M632" s="22"/>
    </row>
    <row r="633" spans="2:13" x14ac:dyDescent="0.3">
      <c r="B633" s="19"/>
      <c r="C633" s="20"/>
      <c r="D633" s="37"/>
      <c r="E633" s="24"/>
      <c r="F633" s="24"/>
      <c r="G633" s="24"/>
      <c r="H633" s="24"/>
      <c r="I633" s="24"/>
      <c r="J633" s="22"/>
      <c r="K633" s="22"/>
      <c r="L633" s="22"/>
      <c r="M633" s="22"/>
    </row>
    <row r="634" spans="2:13" x14ac:dyDescent="0.3">
      <c r="B634" s="19"/>
      <c r="C634" s="20"/>
      <c r="D634" s="37"/>
      <c r="E634" s="24"/>
      <c r="F634" s="24"/>
      <c r="G634" s="24"/>
      <c r="H634" s="24"/>
      <c r="I634" s="24"/>
      <c r="J634" s="22"/>
      <c r="K634" s="22"/>
      <c r="L634" s="22"/>
      <c r="M634" s="22"/>
    </row>
    <row r="635" spans="2:13" x14ac:dyDescent="0.3">
      <c r="B635" s="19"/>
      <c r="C635" s="20"/>
      <c r="D635" s="37"/>
      <c r="E635" s="24"/>
      <c r="F635" s="24"/>
      <c r="G635" s="24"/>
      <c r="H635" s="24"/>
      <c r="I635" s="24"/>
      <c r="J635" s="22"/>
      <c r="K635" s="22"/>
      <c r="L635" s="22"/>
      <c r="M635" s="22"/>
    </row>
    <row r="636" spans="2:13" x14ac:dyDescent="0.3">
      <c r="B636" s="19"/>
      <c r="C636" s="20"/>
      <c r="D636" s="37"/>
      <c r="E636" s="24"/>
      <c r="F636" s="24"/>
      <c r="G636" s="24"/>
      <c r="H636" s="24"/>
      <c r="I636" s="24"/>
      <c r="J636" s="22"/>
      <c r="K636" s="22"/>
      <c r="L636" s="22"/>
      <c r="M636" s="22"/>
    </row>
    <row r="637" spans="2:13" x14ac:dyDescent="0.3">
      <c r="B637" s="19"/>
      <c r="C637" s="20"/>
      <c r="D637" s="37"/>
      <c r="E637" s="24"/>
      <c r="F637" s="24"/>
      <c r="G637" s="24"/>
      <c r="H637" s="24"/>
      <c r="I637" s="24"/>
      <c r="J637" s="22"/>
      <c r="K637" s="22"/>
      <c r="L637" s="22"/>
      <c r="M637" s="22"/>
    </row>
    <row r="638" spans="2:13" x14ac:dyDescent="0.3">
      <c r="B638" s="19"/>
      <c r="C638" s="20"/>
      <c r="D638" s="37"/>
      <c r="E638" s="24"/>
      <c r="F638" s="24"/>
      <c r="G638" s="24"/>
      <c r="H638" s="24"/>
      <c r="I638" s="24"/>
      <c r="J638" s="22"/>
      <c r="K638" s="22"/>
      <c r="L638" s="22"/>
      <c r="M638" s="22"/>
    </row>
    <row r="639" spans="2:13" x14ac:dyDescent="0.3">
      <c r="B639" s="19"/>
      <c r="C639" s="20"/>
      <c r="D639" s="37"/>
      <c r="E639" s="24"/>
      <c r="F639" s="24"/>
      <c r="G639" s="24"/>
      <c r="H639" s="24"/>
      <c r="I639" s="24"/>
      <c r="J639" s="22"/>
      <c r="K639" s="22"/>
      <c r="L639" s="22"/>
      <c r="M639" s="22"/>
    </row>
    <row r="640" spans="2:13" x14ac:dyDescent="0.3">
      <c r="B640" s="19"/>
      <c r="C640" s="20"/>
      <c r="D640" s="37"/>
      <c r="E640" s="24"/>
      <c r="F640" s="24"/>
      <c r="G640" s="24"/>
      <c r="H640" s="24"/>
      <c r="I640" s="24"/>
      <c r="J640" s="22"/>
      <c r="K640" s="22"/>
      <c r="L640" s="22"/>
      <c r="M640" s="22"/>
    </row>
    <row r="641" spans="2:13" x14ac:dyDescent="0.3">
      <c r="B641" s="19"/>
      <c r="C641" s="20"/>
      <c r="D641" s="37"/>
      <c r="E641" s="24"/>
      <c r="F641" s="24"/>
      <c r="G641" s="24"/>
      <c r="H641" s="24"/>
      <c r="I641" s="24"/>
      <c r="J641" s="22"/>
      <c r="K641" s="22"/>
      <c r="L641" s="22"/>
      <c r="M641" s="22"/>
    </row>
    <row r="642" spans="2:13" x14ac:dyDescent="0.3">
      <c r="B642" s="19"/>
      <c r="C642" s="20"/>
      <c r="D642" s="37"/>
      <c r="E642" s="24"/>
      <c r="F642" s="24"/>
      <c r="G642" s="24"/>
      <c r="H642" s="24"/>
      <c r="I642" s="24"/>
      <c r="J642" s="22"/>
      <c r="K642" s="22"/>
      <c r="L642" s="22"/>
      <c r="M642" s="22"/>
    </row>
    <row r="643" spans="2:13" x14ac:dyDescent="0.3">
      <c r="B643" s="19"/>
      <c r="C643" s="20"/>
      <c r="D643" s="37"/>
      <c r="E643" s="24"/>
      <c r="F643" s="24"/>
      <c r="G643" s="24"/>
      <c r="H643" s="24"/>
      <c r="I643" s="24"/>
      <c r="J643" s="22"/>
      <c r="K643" s="22"/>
      <c r="L643" s="22"/>
      <c r="M643" s="22"/>
    </row>
    <row r="644" spans="2:13" x14ac:dyDescent="0.3">
      <c r="B644" s="19"/>
      <c r="C644" s="20"/>
      <c r="D644" s="37"/>
      <c r="E644" s="24"/>
      <c r="F644" s="24"/>
      <c r="G644" s="24"/>
      <c r="H644" s="24"/>
      <c r="I644" s="24"/>
      <c r="J644" s="22"/>
      <c r="K644" s="22"/>
      <c r="L644" s="22"/>
      <c r="M644" s="22"/>
    </row>
    <row r="645" spans="2:13" x14ac:dyDescent="0.3">
      <c r="B645" s="19"/>
      <c r="C645" s="20"/>
      <c r="D645" s="37"/>
      <c r="E645" s="24"/>
      <c r="F645" s="24"/>
      <c r="G645" s="24"/>
      <c r="H645" s="24"/>
      <c r="I645" s="24"/>
      <c r="J645" s="22"/>
      <c r="K645" s="22"/>
      <c r="L645" s="22"/>
      <c r="M645" s="22"/>
    </row>
    <row r="646" spans="2:13" x14ac:dyDescent="0.3">
      <c r="B646" s="19"/>
      <c r="C646" s="20"/>
      <c r="D646" s="37"/>
      <c r="E646" s="24"/>
      <c r="F646" s="24"/>
      <c r="G646" s="24"/>
      <c r="H646" s="24"/>
      <c r="I646" s="24"/>
      <c r="J646" s="22"/>
      <c r="K646" s="22"/>
      <c r="L646" s="22"/>
      <c r="M646" s="22"/>
    </row>
    <row r="647" spans="2:13" x14ac:dyDescent="0.3">
      <c r="B647" s="19"/>
      <c r="C647" s="20"/>
      <c r="D647" s="37"/>
      <c r="E647" s="24"/>
      <c r="F647" s="24"/>
      <c r="G647" s="24"/>
      <c r="H647" s="24"/>
      <c r="I647" s="24"/>
      <c r="J647" s="22"/>
      <c r="K647" s="22"/>
      <c r="L647" s="22"/>
      <c r="M647" s="22"/>
    </row>
    <row r="648" spans="2:13" x14ac:dyDescent="0.3">
      <c r="B648" s="19"/>
      <c r="C648" s="20"/>
      <c r="D648" s="37"/>
      <c r="E648" s="24"/>
      <c r="F648" s="24"/>
      <c r="G648" s="24"/>
      <c r="H648" s="24"/>
      <c r="I648" s="24"/>
      <c r="J648" s="22"/>
      <c r="K648" s="22"/>
      <c r="L648" s="22"/>
      <c r="M648" s="22"/>
    </row>
    <row r="649" spans="2:13" x14ac:dyDescent="0.3">
      <c r="B649" s="19"/>
      <c r="C649" s="20"/>
      <c r="D649" s="37"/>
      <c r="E649" s="24"/>
      <c r="F649" s="24"/>
      <c r="G649" s="24"/>
      <c r="H649" s="24"/>
      <c r="I649" s="24"/>
      <c r="J649" s="22"/>
      <c r="K649" s="22"/>
      <c r="L649" s="22"/>
      <c r="M649" s="22"/>
    </row>
    <row r="650" spans="2:13" x14ac:dyDescent="0.3">
      <c r="B650" s="19"/>
      <c r="C650" s="20"/>
      <c r="D650" s="37"/>
      <c r="E650" s="24"/>
      <c r="F650" s="24"/>
      <c r="G650" s="24"/>
      <c r="H650" s="24"/>
      <c r="I650" s="24"/>
      <c r="J650" s="22"/>
      <c r="K650" s="22"/>
      <c r="L650" s="22"/>
      <c r="M650" s="22"/>
    </row>
    <row r="651" spans="2:13" x14ac:dyDescent="0.3">
      <c r="B651" s="19"/>
      <c r="C651" s="20"/>
      <c r="D651" s="37"/>
      <c r="E651" s="24"/>
      <c r="F651" s="24"/>
      <c r="G651" s="24"/>
      <c r="H651" s="24"/>
      <c r="I651" s="24"/>
      <c r="J651" s="22"/>
      <c r="K651" s="22"/>
      <c r="L651" s="22"/>
      <c r="M651" s="22"/>
    </row>
    <row r="652" spans="2:13" x14ac:dyDescent="0.3">
      <c r="B652" s="19"/>
      <c r="C652" s="20"/>
      <c r="D652" s="37"/>
      <c r="E652" s="24"/>
      <c r="F652" s="24"/>
      <c r="G652" s="24"/>
      <c r="H652" s="24"/>
      <c r="I652" s="24"/>
      <c r="J652" s="22"/>
      <c r="K652" s="22"/>
      <c r="L652" s="22"/>
      <c r="M652" s="22"/>
    </row>
    <row r="653" spans="2:13" x14ac:dyDescent="0.3">
      <c r="B653" s="19"/>
      <c r="C653" s="20"/>
      <c r="D653" s="37"/>
      <c r="E653" s="24"/>
      <c r="F653" s="24"/>
      <c r="G653" s="24"/>
      <c r="H653" s="24"/>
      <c r="I653" s="24"/>
      <c r="J653" s="22"/>
      <c r="K653" s="22"/>
      <c r="L653" s="22"/>
      <c r="M653" s="22"/>
    </row>
    <row r="654" spans="2:13" x14ac:dyDescent="0.3">
      <c r="B654" s="19"/>
      <c r="C654" s="20"/>
      <c r="D654" s="37"/>
      <c r="E654" s="24"/>
      <c r="F654" s="24"/>
      <c r="G654" s="24"/>
      <c r="H654" s="24"/>
      <c r="I654" s="24"/>
      <c r="J654" s="22"/>
      <c r="K654" s="22"/>
      <c r="L654" s="22"/>
      <c r="M654" s="22"/>
    </row>
    <row r="655" spans="2:13" x14ac:dyDescent="0.3">
      <c r="B655" s="19"/>
      <c r="C655" s="20"/>
      <c r="D655" s="37"/>
      <c r="E655" s="24"/>
      <c r="F655" s="24"/>
      <c r="G655" s="24"/>
      <c r="H655" s="24"/>
      <c r="I655" s="24"/>
      <c r="J655" s="22"/>
      <c r="K655" s="22"/>
      <c r="L655" s="22"/>
      <c r="M655" s="22"/>
    </row>
    <row r="656" spans="2:13" x14ac:dyDescent="0.3">
      <c r="B656" s="19"/>
      <c r="C656" s="20"/>
      <c r="D656" s="37"/>
      <c r="E656" s="24"/>
      <c r="F656" s="24"/>
      <c r="G656" s="24"/>
      <c r="H656" s="24"/>
      <c r="I656" s="24"/>
      <c r="J656" s="22"/>
      <c r="K656" s="22"/>
      <c r="L656" s="22"/>
      <c r="M656" s="22"/>
    </row>
    <row r="657" spans="2:13" x14ac:dyDescent="0.3">
      <c r="B657" s="19"/>
      <c r="C657" s="20"/>
      <c r="D657" s="37"/>
      <c r="E657" s="24"/>
      <c r="F657" s="24"/>
      <c r="G657" s="24"/>
      <c r="H657" s="24"/>
      <c r="I657" s="24"/>
      <c r="J657" s="22"/>
      <c r="K657" s="22"/>
      <c r="L657" s="22"/>
      <c r="M657" s="22"/>
    </row>
    <row r="658" spans="2:13" x14ac:dyDescent="0.3">
      <c r="B658" s="19"/>
      <c r="C658" s="20"/>
      <c r="D658" s="37"/>
      <c r="E658" s="24"/>
      <c r="F658" s="24"/>
      <c r="G658" s="24"/>
      <c r="H658" s="24"/>
      <c r="I658" s="24"/>
      <c r="J658" s="22"/>
      <c r="K658" s="22"/>
      <c r="L658" s="22"/>
      <c r="M658" s="22"/>
    </row>
    <row r="659" spans="2:13" x14ac:dyDescent="0.3">
      <c r="B659" s="19"/>
      <c r="C659" s="20"/>
      <c r="D659" s="37"/>
      <c r="E659" s="24"/>
      <c r="F659" s="24"/>
      <c r="G659" s="24"/>
      <c r="H659" s="24"/>
      <c r="I659" s="24"/>
      <c r="J659" s="22"/>
      <c r="K659" s="22"/>
      <c r="L659" s="22"/>
      <c r="M659" s="22"/>
    </row>
    <row r="660" spans="2:13" x14ac:dyDescent="0.3">
      <c r="B660" s="19"/>
      <c r="C660" s="20"/>
      <c r="D660" s="37"/>
      <c r="E660" s="24"/>
      <c r="F660" s="24"/>
      <c r="G660" s="24"/>
      <c r="H660" s="24"/>
      <c r="I660" s="24"/>
      <c r="J660" s="22"/>
      <c r="K660" s="22"/>
      <c r="L660" s="22"/>
      <c r="M660" s="22"/>
    </row>
    <row r="661" spans="2:13" x14ac:dyDescent="0.3">
      <c r="B661" s="19"/>
      <c r="C661" s="20"/>
      <c r="D661" s="37"/>
      <c r="E661" s="24"/>
      <c r="F661" s="24"/>
      <c r="G661" s="24"/>
      <c r="H661" s="24"/>
      <c r="I661" s="24"/>
      <c r="J661" s="22"/>
      <c r="K661" s="22"/>
      <c r="L661" s="22"/>
      <c r="M661" s="22"/>
    </row>
    <row r="662" spans="2:13" x14ac:dyDescent="0.3">
      <c r="B662" s="19"/>
      <c r="C662" s="20"/>
      <c r="D662" s="37"/>
      <c r="E662" s="24"/>
      <c r="F662" s="24"/>
      <c r="G662" s="24"/>
      <c r="H662" s="24"/>
      <c r="I662" s="24"/>
      <c r="J662" s="22"/>
      <c r="K662" s="22"/>
      <c r="L662" s="22"/>
      <c r="M662" s="22"/>
    </row>
    <row r="663" spans="2:13" x14ac:dyDescent="0.3">
      <c r="B663" s="19"/>
      <c r="C663" s="20"/>
      <c r="D663" s="37"/>
      <c r="E663" s="24"/>
      <c r="F663" s="24"/>
      <c r="G663" s="24"/>
      <c r="H663" s="24"/>
      <c r="I663" s="24"/>
      <c r="J663" s="22"/>
      <c r="K663" s="22"/>
      <c r="L663" s="22"/>
      <c r="M663" s="22"/>
    </row>
    <row r="664" spans="2:13" x14ac:dyDescent="0.3">
      <c r="B664" s="19"/>
      <c r="C664" s="20"/>
      <c r="D664" s="37"/>
      <c r="E664" s="24"/>
      <c r="F664" s="24"/>
      <c r="G664" s="24"/>
      <c r="H664" s="24"/>
      <c r="I664" s="24"/>
      <c r="J664" s="22"/>
      <c r="K664" s="22"/>
      <c r="L664" s="22"/>
      <c r="M664" s="22"/>
    </row>
    <row r="665" spans="2:13" x14ac:dyDescent="0.3">
      <c r="B665" s="19"/>
      <c r="C665" s="20"/>
      <c r="D665" s="37"/>
      <c r="E665" s="24"/>
      <c r="F665" s="24"/>
      <c r="G665" s="24"/>
      <c r="H665" s="24"/>
      <c r="I665" s="24"/>
      <c r="J665" s="22"/>
      <c r="K665" s="22"/>
      <c r="L665" s="22"/>
      <c r="M665" s="22"/>
    </row>
    <row r="666" spans="2:13" x14ac:dyDescent="0.3">
      <c r="B666" s="19"/>
      <c r="C666" s="20"/>
      <c r="D666" s="37"/>
      <c r="E666" s="24"/>
      <c r="F666" s="24"/>
      <c r="G666" s="24"/>
      <c r="H666" s="24"/>
      <c r="I666" s="24"/>
      <c r="J666" s="22"/>
      <c r="K666" s="22"/>
      <c r="L666" s="22"/>
      <c r="M666" s="22"/>
    </row>
    <row r="667" spans="2:13" x14ac:dyDescent="0.3">
      <c r="B667" s="19"/>
      <c r="C667" s="20"/>
      <c r="D667" s="37"/>
      <c r="E667" s="24"/>
      <c r="F667" s="24"/>
      <c r="G667" s="24"/>
      <c r="H667" s="24"/>
      <c r="I667" s="24"/>
      <c r="J667" s="22"/>
      <c r="K667" s="22"/>
      <c r="L667" s="22"/>
      <c r="M667" s="22"/>
    </row>
    <row r="668" spans="2:13" x14ac:dyDescent="0.3">
      <c r="B668" s="19"/>
      <c r="C668" s="20"/>
      <c r="D668" s="37"/>
      <c r="E668" s="24"/>
      <c r="F668" s="24"/>
      <c r="G668" s="24"/>
      <c r="H668" s="24"/>
      <c r="I668" s="24"/>
      <c r="J668" s="22"/>
      <c r="K668" s="22"/>
      <c r="L668" s="22"/>
      <c r="M668" s="22"/>
    </row>
    <row r="669" spans="2:13" x14ac:dyDescent="0.3">
      <c r="B669" s="19"/>
      <c r="C669" s="20"/>
      <c r="D669" s="37"/>
      <c r="E669" s="24"/>
      <c r="F669" s="24"/>
      <c r="G669" s="24"/>
      <c r="H669" s="24"/>
      <c r="I669" s="24"/>
      <c r="J669" s="22"/>
      <c r="K669" s="22"/>
      <c r="L669" s="22"/>
      <c r="M669" s="22"/>
    </row>
    <row r="670" spans="2:13" x14ac:dyDescent="0.3">
      <c r="B670" s="19"/>
      <c r="C670" s="20"/>
      <c r="D670" s="37"/>
      <c r="E670" s="24"/>
      <c r="F670" s="24"/>
      <c r="G670" s="24"/>
      <c r="H670" s="24"/>
      <c r="I670" s="24"/>
      <c r="J670" s="22"/>
      <c r="K670" s="22"/>
      <c r="L670" s="22"/>
      <c r="M670" s="22"/>
    </row>
    <row r="671" spans="2:13" x14ac:dyDescent="0.3">
      <c r="B671" s="19"/>
      <c r="C671" s="20"/>
      <c r="D671" s="37"/>
      <c r="E671" s="24"/>
      <c r="F671" s="24"/>
      <c r="G671" s="24"/>
      <c r="H671" s="24"/>
      <c r="I671" s="24"/>
      <c r="J671" s="22"/>
      <c r="K671" s="22"/>
      <c r="L671" s="22"/>
      <c r="M671" s="22"/>
    </row>
    <row r="672" spans="2:13" x14ac:dyDescent="0.3">
      <c r="B672" s="19"/>
      <c r="C672" s="20"/>
      <c r="D672" s="37"/>
      <c r="E672" s="24"/>
      <c r="F672" s="24"/>
      <c r="G672" s="24"/>
      <c r="H672" s="24"/>
      <c r="I672" s="24"/>
      <c r="J672" s="22"/>
      <c r="K672" s="22"/>
      <c r="L672" s="22"/>
      <c r="M672" s="22"/>
    </row>
    <row r="673" spans="2:13" x14ac:dyDescent="0.3">
      <c r="B673" s="19"/>
      <c r="C673" s="20"/>
      <c r="D673" s="37"/>
      <c r="E673" s="24"/>
      <c r="F673" s="24"/>
      <c r="G673" s="24"/>
      <c r="H673" s="24"/>
      <c r="I673" s="24"/>
      <c r="J673" s="22"/>
      <c r="K673" s="22"/>
      <c r="L673" s="22"/>
      <c r="M673" s="22"/>
    </row>
    <row r="674" spans="2:13" x14ac:dyDescent="0.3">
      <c r="B674" s="19"/>
      <c r="C674" s="20"/>
      <c r="D674" s="37"/>
      <c r="E674" s="24"/>
      <c r="F674" s="24"/>
      <c r="G674" s="24"/>
      <c r="H674" s="24"/>
      <c r="I674" s="24"/>
      <c r="J674" s="22"/>
      <c r="K674" s="22"/>
      <c r="L674" s="22"/>
      <c r="M674" s="22"/>
    </row>
    <row r="675" spans="2:13" x14ac:dyDescent="0.3">
      <c r="B675" s="19"/>
      <c r="C675" s="20"/>
      <c r="D675" s="37"/>
      <c r="E675" s="24"/>
      <c r="F675" s="24"/>
      <c r="G675" s="24"/>
      <c r="H675" s="24"/>
      <c r="I675" s="24"/>
      <c r="J675" s="22"/>
      <c r="K675" s="22"/>
      <c r="L675" s="22"/>
      <c r="M675" s="22"/>
    </row>
    <row r="676" spans="2:13" x14ac:dyDescent="0.3">
      <c r="B676" s="19"/>
      <c r="C676" s="20"/>
      <c r="D676" s="37"/>
      <c r="E676" s="24"/>
      <c r="F676" s="24"/>
      <c r="G676" s="24"/>
      <c r="H676" s="24"/>
      <c r="I676" s="24"/>
      <c r="J676" s="22"/>
      <c r="K676" s="22"/>
      <c r="L676" s="22"/>
      <c r="M676" s="22"/>
    </row>
    <row r="677" spans="2:13" x14ac:dyDescent="0.3">
      <c r="B677" s="19"/>
      <c r="C677" s="20"/>
      <c r="D677" s="37"/>
      <c r="E677" s="24"/>
      <c r="F677" s="24"/>
      <c r="G677" s="24"/>
      <c r="H677" s="24"/>
      <c r="I677" s="24"/>
      <c r="J677" s="22"/>
      <c r="K677" s="22"/>
      <c r="L677" s="22"/>
      <c r="M677" s="22"/>
    </row>
    <row r="678" spans="2:13" x14ac:dyDescent="0.3">
      <c r="B678" s="19"/>
      <c r="C678" s="20"/>
      <c r="D678" s="37"/>
      <c r="E678" s="24"/>
      <c r="F678" s="24"/>
      <c r="G678" s="24"/>
      <c r="H678" s="24"/>
      <c r="I678" s="24"/>
      <c r="J678" s="22"/>
      <c r="K678" s="22"/>
      <c r="L678" s="22"/>
      <c r="M678" s="22"/>
    </row>
    <row r="679" spans="2:13" x14ac:dyDescent="0.3">
      <c r="B679" s="19"/>
      <c r="C679" s="20"/>
      <c r="D679" s="37"/>
      <c r="E679" s="24"/>
      <c r="F679" s="24"/>
      <c r="G679" s="24"/>
      <c r="H679" s="24"/>
      <c r="I679" s="24"/>
      <c r="J679" s="22"/>
      <c r="K679" s="22"/>
      <c r="L679" s="22"/>
      <c r="M679" s="22"/>
    </row>
    <row r="680" spans="2:13" x14ac:dyDescent="0.3">
      <c r="B680" s="19"/>
      <c r="C680" s="20"/>
      <c r="D680" s="37"/>
      <c r="E680" s="24"/>
      <c r="F680" s="24"/>
      <c r="G680" s="24"/>
      <c r="H680" s="24"/>
      <c r="I680" s="24"/>
      <c r="J680" s="22"/>
      <c r="K680" s="22"/>
      <c r="L680" s="22"/>
      <c r="M680" s="22"/>
    </row>
    <row r="681" spans="2:13" x14ac:dyDescent="0.3">
      <c r="B681" s="19"/>
      <c r="C681" s="20"/>
      <c r="D681" s="37"/>
      <c r="E681" s="24"/>
      <c r="F681" s="24"/>
      <c r="G681" s="24"/>
      <c r="H681" s="24"/>
      <c r="I681" s="24"/>
      <c r="J681" s="22"/>
      <c r="K681" s="22"/>
      <c r="L681" s="22"/>
      <c r="M681" s="22"/>
    </row>
    <row r="682" spans="2:13" x14ac:dyDescent="0.3">
      <c r="B682" s="19"/>
      <c r="C682" s="20"/>
      <c r="D682" s="37"/>
      <c r="E682" s="24"/>
      <c r="F682" s="24"/>
      <c r="G682" s="24"/>
      <c r="H682" s="24"/>
      <c r="I682" s="24"/>
      <c r="J682" s="22"/>
      <c r="K682" s="22"/>
      <c r="L682" s="22"/>
      <c r="M682" s="22"/>
    </row>
    <row r="683" spans="2:13" x14ac:dyDescent="0.3">
      <c r="B683" s="19"/>
      <c r="C683" s="20"/>
      <c r="D683" s="37"/>
      <c r="E683" s="24"/>
      <c r="F683" s="24"/>
      <c r="G683" s="24"/>
      <c r="H683" s="24"/>
      <c r="I683" s="24"/>
      <c r="J683" s="22"/>
      <c r="K683" s="22"/>
      <c r="L683" s="22"/>
      <c r="M683" s="22"/>
    </row>
    <row r="684" spans="2:13" x14ac:dyDescent="0.3">
      <c r="B684" s="19"/>
      <c r="C684" s="20"/>
      <c r="D684" s="37"/>
      <c r="E684" s="24"/>
      <c r="F684" s="24"/>
      <c r="G684" s="24"/>
      <c r="H684" s="24"/>
      <c r="I684" s="24"/>
      <c r="J684" s="22"/>
      <c r="K684" s="22"/>
      <c r="L684" s="22"/>
      <c r="M684" s="22"/>
    </row>
    <row r="685" spans="2:13" x14ac:dyDescent="0.3">
      <c r="B685" s="19"/>
      <c r="C685" s="20"/>
      <c r="D685" s="37"/>
      <c r="E685" s="24"/>
      <c r="F685" s="24"/>
      <c r="G685" s="24"/>
      <c r="H685" s="24"/>
      <c r="I685" s="24"/>
      <c r="J685" s="22"/>
      <c r="K685" s="22"/>
      <c r="L685" s="22"/>
      <c r="M685" s="22"/>
    </row>
    <row r="686" spans="2:13" x14ac:dyDescent="0.3">
      <c r="B686" s="19"/>
      <c r="C686" s="20"/>
      <c r="D686" s="37"/>
      <c r="E686" s="24"/>
      <c r="F686" s="24"/>
      <c r="G686" s="24"/>
      <c r="H686" s="24"/>
      <c r="I686" s="24"/>
      <c r="J686" s="22"/>
      <c r="K686" s="22"/>
      <c r="L686" s="22"/>
      <c r="M686" s="22"/>
    </row>
    <row r="687" spans="2:13" x14ac:dyDescent="0.3">
      <c r="B687" s="19"/>
      <c r="C687" s="20"/>
      <c r="D687" s="37"/>
      <c r="E687" s="24"/>
      <c r="F687" s="24"/>
      <c r="G687" s="24"/>
      <c r="H687" s="24"/>
      <c r="I687" s="24"/>
      <c r="J687" s="22"/>
      <c r="K687" s="22"/>
      <c r="L687" s="22"/>
      <c r="M687" s="22"/>
    </row>
    <row r="688" spans="2:13" x14ac:dyDescent="0.3">
      <c r="B688" s="19"/>
      <c r="C688" s="20"/>
      <c r="D688" s="37"/>
      <c r="E688" s="24"/>
      <c r="F688" s="24"/>
      <c r="G688" s="24"/>
      <c r="H688" s="24"/>
      <c r="I688" s="24"/>
      <c r="J688" s="22"/>
      <c r="K688" s="22"/>
      <c r="L688" s="22"/>
      <c r="M688" s="22"/>
    </row>
    <row r="689" spans="2:13" x14ac:dyDescent="0.3">
      <c r="B689" s="19"/>
      <c r="C689" s="20"/>
      <c r="D689" s="37"/>
      <c r="E689" s="24"/>
      <c r="F689" s="24"/>
      <c r="G689" s="24"/>
      <c r="H689" s="24"/>
      <c r="I689" s="24"/>
      <c r="J689" s="22"/>
      <c r="K689" s="22"/>
      <c r="L689" s="22"/>
      <c r="M689" s="22"/>
    </row>
    <row r="690" spans="2:13" x14ac:dyDescent="0.3">
      <c r="B690" s="19"/>
      <c r="C690" s="20"/>
      <c r="D690" s="37"/>
      <c r="E690" s="24"/>
      <c r="F690" s="24"/>
      <c r="G690" s="24"/>
      <c r="H690" s="24"/>
      <c r="I690" s="24"/>
      <c r="J690" s="22"/>
      <c r="K690" s="22"/>
      <c r="L690" s="22"/>
      <c r="M690" s="22"/>
    </row>
    <row r="691" spans="2:13" x14ac:dyDescent="0.3">
      <c r="B691" s="19"/>
      <c r="C691" s="20"/>
      <c r="D691" s="37"/>
      <c r="E691" s="24"/>
      <c r="F691" s="24"/>
      <c r="G691" s="24"/>
      <c r="H691" s="24"/>
      <c r="I691" s="24"/>
      <c r="J691" s="22"/>
      <c r="K691" s="22"/>
      <c r="L691" s="22"/>
      <c r="M691" s="22"/>
    </row>
    <row r="692" spans="2:13" x14ac:dyDescent="0.3">
      <c r="B692" s="19"/>
      <c r="C692" s="20"/>
      <c r="D692" s="37"/>
      <c r="E692" s="24"/>
      <c r="F692" s="24"/>
      <c r="G692" s="24"/>
      <c r="H692" s="24"/>
      <c r="I692" s="24"/>
      <c r="J692" s="22"/>
      <c r="K692" s="22"/>
      <c r="L692" s="22"/>
      <c r="M692" s="22"/>
    </row>
    <row r="693" spans="2:13" x14ac:dyDescent="0.3">
      <c r="B693" s="19"/>
      <c r="C693" s="20"/>
      <c r="D693" s="37"/>
      <c r="E693" s="24"/>
      <c r="F693" s="24"/>
      <c r="G693" s="24"/>
      <c r="H693" s="24"/>
      <c r="I693" s="24"/>
      <c r="J693" s="22"/>
      <c r="K693" s="22"/>
      <c r="L693" s="22"/>
      <c r="M693" s="22"/>
    </row>
    <row r="694" spans="2:13" x14ac:dyDescent="0.3">
      <c r="B694" s="19"/>
      <c r="C694" s="20"/>
      <c r="D694" s="37"/>
      <c r="E694" s="24"/>
      <c r="F694" s="24"/>
      <c r="G694" s="24"/>
      <c r="H694" s="24"/>
      <c r="I694" s="24"/>
      <c r="J694" s="22"/>
      <c r="K694" s="22"/>
      <c r="L694" s="22"/>
      <c r="M694" s="22"/>
    </row>
    <row r="695" spans="2:13" x14ac:dyDescent="0.3">
      <c r="B695" s="19"/>
      <c r="C695" s="20"/>
      <c r="D695" s="37"/>
      <c r="E695" s="24"/>
      <c r="F695" s="24"/>
      <c r="G695" s="24"/>
      <c r="H695" s="24"/>
      <c r="I695" s="24"/>
      <c r="J695" s="22"/>
      <c r="K695" s="22"/>
      <c r="L695" s="22"/>
      <c r="M695" s="22"/>
    </row>
    <row r="696" spans="2:13" x14ac:dyDescent="0.3">
      <c r="B696" s="19"/>
      <c r="C696" s="20"/>
      <c r="D696" s="37"/>
      <c r="E696" s="24"/>
      <c r="F696" s="24"/>
      <c r="G696" s="24"/>
      <c r="H696" s="24"/>
      <c r="I696" s="24"/>
      <c r="J696" s="22"/>
      <c r="K696" s="22"/>
      <c r="L696" s="22"/>
      <c r="M696" s="22"/>
    </row>
    <row r="697" spans="2:13" x14ac:dyDescent="0.3">
      <c r="B697" s="19"/>
      <c r="C697" s="20"/>
      <c r="D697" s="37"/>
      <c r="E697" s="24"/>
      <c r="F697" s="24"/>
      <c r="G697" s="24"/>
      <c r="H697" s="24"/>
      <c r="I697" s="24"/>
      <c r="J697" s="22"/>
      <c r="K697" s="22"/>
      <c r="L697" s="22"/>
      <c r="M697" s="22"/>
    </row>
    <row r="698" spans="2:13" x14ac:dyDescent="0.3">
      <c r="B698" s="19"/>
      <c r="C698" s="20"/>
      <c r="D698" s="37"/>
      <c r="E698" s="24"/>
      <c r="F698" s="24"/>
      <c r="G698" s="24"/>
      <c r="H698" s="24"/>
      <c r="I698" s="24"/>
      <c r="J698" s="22"/>
      <c r="K698" s="22"/>
      <c r="L698" s="22"/>
      <c r="M698" s="22"/>
    </row>
    <row r="699" spans="2:13" x14ac:dyDescent="0.3">
      <c r="B699" s="19"/>
      <c r="C699" s="20"/>
      <c r="D699" s="37"/>
      <c r="E699" s="24"/>
      <c r="F699" s="24"/>
      <c r="G699" s="24"/>
      <c r="H699" s="24"/>
      <c r="I699" s="24"/>
      <c r="J699" s="22"/>
      <c r="K699" s="22"/>
      <c r="L699" s="22"/>
      <c r="M699" s="22"/>
    </row>
    <row r="700" spans="2:13" x14ac:dyDescent="0.3">
      <c r="B700" s="19"/>
      <c r="C700" s="20"/>
      <c r="D700" s="37"/>
      <c r="E700" s="24"/>
      <c r="F700" s="24"/>
      <c r="G700" s="24"/>
      <c r="H700" s="24"/>
      <c r="I700" s="24"/>
      <c r="J700" s="22"/>
      <c r="K700" s="22"/>
      <c r="L700" s="22"/>
      <c r="M700" s="22"/>
    </row>
    <row r="701" spans="2:13" x14ac:dyDescent="0.3">
      <c r="B701" s="19"/>
      <c r="C701" s="20"/>
      <c r="D701" s="37"/>
      <c r="E701" s="24"/>
      <c r="F701" s="24"/>
      <c r="G701" s="24"/>
      <c r="H701" s="24"/>
      <c r="I701" s="24"/>
      <c r="J701" s="22"/>
      <c r="K701" s="22"/>
      <c r="L701" s="22"/>
      <c r="M701" s="22"/>
    </row>
    <row r="702" spans="2:13" x14ac:dyDescent="0.3">
      <c r="B702" s="19"/>
      <c r="C702" s="20"/>
      <c r="D702" s="37"/>
      <c r="E702" s="24"/>
      <c r="F702" s="24"/>
      <c r="G702" s="24"/>
      <c r="H702" s="24"/>
      <c r="I702" s="24"/>
      <c r="J702" s="22"/>
      <c r="K702" s="22"/>
      <c r="L702" s="22"/>
      <c r="M702" s="22"/>
    </row>
    <row r="703" spans="2:13" x14ac:dyDescent="0.3">
      <c r="B703" s="19"/>
      <c r="C703" s="20"/>
      <c r="D703" s="37"/>
      <c r="E703" s="24"/>
      <c r="F703" s="24"/>
      <c r="G703" s="24"/>
      <c r="H703" s="24"/>
      <c r="I703" s="24"/>
      <c r="J703" s="22"/>
      <c r="K703" s="22"/>
      <c r="L703" s="22"/>
      <c r="M703" s="22"/>
    </row>
    <row r="704" spans="2:13" x14ac:dyDescent="0.3">
      <c r="B704" s="19"/>
      <c r="C704" s="20"/>
      <c r="D704" s="37"/>
      <c r="E704" s="24"/>
      <c r="F704" s="24"/>
      <c r="G704" s="24"/>
      <c r="H704" s="24"/>
      <c r="I704" s="24"/>
      <c r="J704" s="22"/>
      <c r="K704" s="22"/>
      <c r="L704" s="22"/>
      <c r="M704" s="22"/>
    </row>
    <row r="705" spans="2:13" x14ac:dyDescent="0.3">
      <c r="B705" s="19"/>
      <c r="C705" s="20"/>
      <c r="D705" s="37"/>
      <c r="E705" s="24"/>
      <c r="F705" s="24"/>
      <c r="G705" s="24"/>
      <c r="H705" s="24"/>
      <c r="I705" s="24"/>
      <c r="J705" s="22"/>
      <c r="K705" s="22"/>
      <c r="L705" s="22"/>
      <c r="M705" s="22"/>
    </row>
    <row r="706" spans="2:13" x14ac:dyDescent="0.3">
      <c r="B706" s="19"/>
      <c r="C706" s="20"/>
      <c r="D706" s="37"/>
      <c r="E706" s="24"/>
      <c r="F706" s="24"/>
      <c r="G706" s="24"/>
      <c r="H706" s="24"/>
      <c r="I706" s="24"/>
      <c r="J706" s="22"/>
      <c r="K706" s="22"/>
      <c r="L706" s="22"/>
      <c r="M706" s="22"/>
    </row>
    <row r="707" spans="2:13" x14ac:dyDescent="0.3">
      <c r="B707" s="19"/>
      <c r="C707" s="20"/>
      <c r="D707" s="37"/>
      <c r="E707" s="24"/>
      <c r="F707" s="24"/>
      <c r="G707" s="24"/>
      <c r="H707" s="24"/>
      <c r="I707" s="24"/>
      <c r="J707" s="22"/>
      <c r="K707" s="22"/>
      <c r="L707" s="22"/>
      <c r="M707" s="22"/>
    </row>
    <row r="708" spans="2:13" x14ac:dyDescent="0.3">
      <c r="B708" s="19"/>
      <c r="C708" s="20"/>
      <c r="D708" s="37"/>
      <c r="E708" s="24"/>
      <c r="F708" s="24"/>
      <c r="G708" s="24"/>
      <c r="H708" s="24"/>
      <c r="I708" s="24"/>
      <c r="J708" s="22"/>
      <c r="K708" s="22"/>
      <c r="L708" s="22"/>
      <c r="M708" s="22"/>
    </row>
    <row r="709" spans="2:13" x14ac:dyDescent="0.3">
      <c r="B709" s="19"/>
      <c r="C709" s="20"/>
      <c r="D709" s="37"/>
      <c r="E709" s="24"/>
      <c r="F709" s="24"/>
      <c r="G709" s="24"/>
      <c r="H709" s="24"/>
      <c r="I709" s="24"/>
      <c r="J709" s="22"/>
      <c r="K709" s="22"/>
      <c r="L709" s="22"/>
      <c r="M709" s="22"/>
    </row>
    <row r="710" spans="2:13" x14ac:dyDescent="0.3">
      <c r="B710" s="19"/>
      <c r="C710" s="20"/>
      <c r="D710" s="37"/>
      <c r="E710" s="24"/>
      <c r="F710" s="24"/>
      <c r="G710" s="24"/>
      <c r="H710" s="24"/>
      <c r="I710" s="24"/>
      <c r="J710" s="22"/>
      <c r="K710" s="22"/>
      <c r="L710" s="22"/>
      <c r="M710" s="22"/>
    </row>
    <row r="711" spans="2:13" x14ac:dyDescent="0.3">
      <c r="B711" s="19"/>
      <c r="C711" s="20"/>
      <c r="D711" s="37"/>
      <c r="E711" s="24"/>
      <c r="F711" s="24"/>
      <c r="G711" s="24"/>
      <c r="H711" s="24"/>
      <c r="I711" s="24"/>
      <c r="J711" s="22"/>
      <c r="K711" s="22"/>
      <c r="L711" s="22"/>
      <c r="M711" s="22"/>
    </row>
    <row r="712" spans="2:13" x14ac:dyDescent="0.3">
      <c r="B712" s="19"/>
      <c r="C712" s="20"/>
      <c r="D712" s="37"/>
      <c r="E712" s="24"/>
      <c r="F712" s="24"/>
      <c r="G712" s="24"/>
      <c r="H712" s="24"/>
      <c r="I712" s="24"/>
      <c r="J712" s="22"/>
      <c r="K712" s="22"/>
      <c r="L712" s="22"/>
      <c r="M712" s="22"/>
    </row>
    <row r="713" spans="2:13" x14ac:dyDescent="0.3">
      <c r="B713" s="19"/>
      <c r="C713" s="20"/>
      <c r="D713" s="37"/>
      <c r="E713" s="24"/>
      <c r="F713" s="24"/>
      <c r="G713" s="24"/>
      <c r="H713" s="24"/>
      <c r="I713" s="24"/>
      <c r="J713" s="22"/>
      <c r="K713" s="22"/>
      <c r="L713" s="22"/>
      <c r="M713" s="22"/>
    </row>
    <row r="714" spans="2:13" x14ac:dyDescent="0.3">
      <c r="B714" s="19"/>
      <c r="C714" s="20"/>
      <c r="D714" s="37"/>
      <c r="E714" s="24"/>
      <c r="F714" s="24"/>
      <c r="G714" s="24"/>
      <c r="H714" s="24"/>
      <c r="I714" s="24"/>
      <c r="J714" s="22"/>
      <c r="K714" s="22"/>
      <c r="L714" s="22"/>
      <c r="M714" s="22"/>
    </row>
    <row r="715" spans="2:13" x14ac:dyDescent="0.3">
      <c r="B715" s="19"/>
      <c r="C715" s="20"/>
      <c r="D715" s="37"/>
      <c r="E715" s="24"/>
      <c r="F715" s="24"/>
      <c r="G715" s="24"/>
      <c r="H715" s="24"/>
      <c r="I715" s="24"/>
      <c r="J715" s="22"/>
      <c r="K715" s="22"/>
      <c r="L715" s="22"/>
      <c r="M715" s="22"/>
    </row>
    <row r="716" spans="2:13" x14ac:dyDescent="0.3">
      <c r="B716" s="19"/>
      <c r="C716" s="20"/>
      <c r="D716" s="37"/>
      <c r="E716" s="24"/>
      <c r="F716" s="24"/>
      <c r="G716" s="24"/>
      <c r="H716" s="24"/>
      <c r="I716" s="24"/>
      <c r="J716" s="22"/>
      <c r="K716" s="22"/>
      <c r="L716" s="22"/>
      <c r="M716" s="22"/>
    </row>
    <row r="717" spans="2:13" x14ac:dyDescent="0.3">
      <c r="B717" s="19"/>
      <c r="C717" s="20"/>
      <c r="D717" s="37"/>
      <c r="E717" s="24"/>
      <c r="F717" s="24"/>
      <c r="G717" s="24"/>
      <c r="H717" s="24"/>
      <c r="I717" s="24"/>
      <c r="J717" s="22"/>
      <c r="K717" s="22"/>
      <c r="L717" s="22"/>
      <c r="M717" s="22"/>
    </row>
    <row r="718" spans="2:13" x14ac:dyDescent="0.3">
      <c r="B718" s="19"/>
      <c r="C718" s="20"/>
      <c r="D718" s="37"/>
      <c r="E718" s="24"/>
      <c r="F718" s="24"/>
      <c r="G718" s="24"/>
      <c r="H718" s="24"/>
      <c r="I718" s="24"/>
      <c r="J718" s="22"/>
      <c r="K718" s="22"/>
      <c r="L718" s="22"/>
      <c r="M718" s="22"/>
    </row>
    <row r="719" spans="2:13" x14ac:dyDescent="0.3">
      <c r="B719" s="19"/>
      <c r="C719" s="20"/>
      <c r="D719" s="37"/>
      <c r="E719" s="24"/>
      <c r="F719" s="24"/>
      <c r="G719" s="24"/>
      <c r="H719" s="24"/>
      <c r="I719" s="24"/>
      <c r="J719" s="22"/>
      <c r="K719" s="22"/>
      <c r="L719" s="22"/>
      <c r="M719" s="22"/>
    </row>
    <row r="720" spans="2:13" x14ac:dyDescent="0.3">
      <c r="B720" s="19"/>
      <c r="C720" s="20"/>
      <c r="D720" s="37"/>
      <c r="E720" s="24"/>
      <c r="F720" s="24"/>
      <c r="G720" s="24"/>
      <c r="H720" s="24"/>
      <c r="I720" s="24"/>
      <c r="J720" s="22"/>
      <c r="K720" s="22"/>
      <c r="L720" s="22"/>
      <c r="M720" s="22"/>
    </row>
    <row r="721" spans="2:13" x14ac:dyDescent="0.3">
      <c r="B721" s="19"/>
      <c r="C721" s="20"/>
      <c r="D721" s="37"/>
      <c r="E721" s="24"/>
      <c r="F721" s="24"/>
      <c r="G721" s="24"/>
      <c r="H721" s="24"/>
      <c r="I721" s="24"/>
      <c r="J721" s="22"/>
      <c r="K721" s="22"/>
      <c r="L721" s="22"/>
      <c r="M721" s="22"/>
    </row>
    <row r="722" spans="2:13" x14ac:dyDescent="0.3">
      <c r="B722" s="19"/>
      <c r="C722" s="20"/>
      <c r="D722" s="37"/>
      <c r="E722" s="24"/>
      <c r="F722" s="24"/>
      <c r="G722" s="24"/>
      <c r="H722" s="24"/>
      <c r="I722" s="24"/>
      <c r="J722" s="22"/>
      <c r="K722" s="22"/>
      <c r="L722" s="22"/>
      <c r="M722" s="22"/>
    </row>
    <row r="723" spans="2:13" x14ac:dyDescent="0.3">
      <c r="B723" s="19"/>
      <c r="C723" s="20"/>
      <c r="D723" s="37"/>
      <c r="E723" s="24"/>
      <c r="F723" s="24"/>
      <c r="G723" s="24"/>
      <c r="H723" s="24"/>
      <c r="I723" s="24"/>
      <c r="J723" s="22"/>
      <c r="K723" s="22"/>
      <c r="L723" s="22"/>
      <c r="M723" s="22"/>
    </row>
    <row r="724" spans="2:13" x14ac:dyDescent="0.3">
      <c r="B724" s="19"/>
      <c r="C724" s="20"/>
      <c r="D724" s="37"/>
      <c r="E724" s="24"/>
      <c r="F724" s="24"/>
      <c r="G724" s="24"/>
      <c r="H724" s="24"/>
      <c r="I724" s="24"/>
      <c r="J724" s="22"/>
      <c r="K724" s="22"/>
      <c r="L724" s="22"/>
      <c r="M724" s="22"/>
    </row>
    <row r="725" spans="2:13" x14ac:dyDescent="0.3">
      <c r="B725" s="19"/>
      <c r="C725" s="20"/>
      <c r="D725" s="37"/>
      <c r="E725" s="24"/>
      <c r="F725" s="24"/>
      <c r="G725" s="24"/>
      <c r="H725" s="24"/>
      <c r="I725" s="24"/>
      <c r="J725" s="22"/>
      <c r="K725" s="22"/>
      <c r="L725" s="22"/>
      <c r="M725" s="22"/>
    </row>
    <row r="726" spans="2:13" x14ac:dyDescent="0.3">
      <c r="B726" s="19"/>
      <c r="C726" s="20"/>
      <c r="D726" s="37"/>
      <c r="E726" s="24"/>
      <c r="F726" s="24"/>
      <c r="G726" s="24"/>
      <c r="H726" s="24"/>
      <c r="I726" s="24"/>
      <c r="J726" s="22"/>
      <c r="K726" s="22"/>
      <c r="L726" s="22"/>
      <c r="M726" s="22"/>
    </row>
    <row r="727" spans="2:13" x14ac:dyDescent="0.3">
      <c r="B727" s="19"/>
      <c r="C727" s="20"/>
      <c r="D727" s="37"/>
      <c r="E727" s="24"/>
      <c r="F727" s="24"/>
      <c r="G727" s="24"/>
      <c r="H727" s="24"/>
      <c r="I727" s="24"/>
      <c r="J727" s="22"/>
      <c r="K727" s="22"/>
      <c r="L727" s="22"/>
      <c r="M727" s="22"/>
    </row>
    <row r="728" spans="2:13" x14ac:dyDescent="0.3">
      <c r="B728" s="19"/>
      <c r="C728" s="20"/>
      <c r="D728" s="37"/>
      <c r="E728" s="24"/>
      <c r="F728" s="24"/>
      <c r="G728" s="24"/>
      <c r="H728" s="24"/>
      <c r="I728" s="24"/>
      <c r="J728" s="22"/>
      <c r="K728" s="22"/>
      <c r="L728" s="22"/>
      <c r="M728" s="22"/>
    </row>
    <row r="729" spans="2:13" x14ac:dyDescent="0.3">
      <c r="B729" s="19"/>
      <c r="C729" s="20"/>
      <c r="D729" s="37"/>
      <c r="E729" s="24"/>
      <c r="F729" s="24"/>
      <c r="G729" s="24"/>
      <c r="H729" s="24"/>
      <c r="I729" s="24"/>
      <c r="J729" s="22"/>
      <c r="K729" s="22"/>
      <c r="L729" s="22"/>
      <c r="M729" s="22"/>
    </row>
    <row r="730" spans="2:13" x14ac:dyDescent="0.3">
      <c r="B730" s="19"/>
      <c r="C730" s="20"/>
      <c r="D730" s="37"/>
      <c r="E730" s="24"/>
      <c r="F730" s="24"/>
      <c r="G730" s="24"/>
      <c r="H730" s="24"/>
      <c r="I730" s="24"/>
      <c r="J730" s="22"/>
      <c r="K730" s="22"/>
      <c r="L730" s="22"/>
      <c r="M730" s="22"/>
    </row>
    <row r="731" spans="2:13" x14ac:dyDescent="0.3">
      <c r="B731" s="19"/>
      <c r="C731" s="20"/>
      <c r="D731" s="37"/>
      <c r="E731" s="24"/>
      <c r="F731" s="24"/>
      <c r="G731" s="24"/>
      <c r="H731" s="24"/>
      <c r="I731" s="24"/>
      <c r="J731" s="22"/>
      <c r="K731" s="22"/>
      <c r="L731" s="22"/>
      <c r="M731" s="22"/>
    </row>
    <row r="732" spans="2:13" x14ac:dyDescent="0.3">
      <c r="B732" s="19"/>
      <c r="C732" s="20"/>
      <c r="D732" s="37"/>
      <c r="E732" s="24"/>
      <c r="F732" s="24"/>
      <c r="G732" s="24"/>
      <c r="H732" s="24"/>
      <c r="I732" s="24"/>
      <c r="J732" s="22"/>
      <c r="K732" s="22"/>
      <c r="L732" s="22"/>
      <c r="M732" s="22"/>
    </row>
    <row r="733" spans="2:13" x14ac:dyDescent="0.3">
      <c r="B733" s="19"/>
      <c r="C733" s="20"/>
      <c r="D733" s="37"/>
      <c r="E733" s="24"/>
      <c r="F733" s="24"/>
      <c r="G733" s="24"/>
      <c r="H733" s="24"/>
      <c r="I733" s="24"/>
      <c r="J733" s="22"/>
      <c r="K733" s="22"/>
      <c r="L733" s="22"/>
      <c r="M733" s="22"/>
    </row>
    <row r="734" spans="2:13" x14ac:dyDescent="0.3">
      <c r="B734" s="19"/>
      <c r="C734" s="20"/>
      <c r="D734" s="37"/>
      <c r="E734" s="24"/>
      <c r="F734" s="24"/>
      <c r="G734" s="24"/>
      <c r="H734" s="24"/>
      <c r="I734" s="24"/>
      <c r="J734" s="22"/>
      <c r="K734" s="22"/>
      <c r="L734" s="22"/>
      <c r="M734" s="22"/>
    </row>
    <row r="735" spans="2:13" x14ac:dyDescent="0.3">
      <c r="B735" s="19"/>
      <c r="C735" s="20"/>
      <c r="D735" s="37"/>
      <c r="E735" s="24"/>
      <c r="F735" s="24"/>
      <c r="G735" s="24"/>
      <c r="H735" s="24"/>
      <c r="I735" s="24"/>
      <c r="J735" s="22"/>
      <c r="K735" s="22"/>
      <c r="L735" s="22"/>
      <c r="M735" s="22"/>
    </row>
    <row r="736" spans="2:13" x14ac:dyDescent="0.3">
      <c r="B736" s="19"/>
      <c r="C736" s="20"/>
      <c r="D736" s="37"/>
      <c r="E736" s="24"/>
      <c r="F736" s="24"/>
      <c r="G736" s="24"/>
      <c r="H736" s="24"/>
      <c r="I736" s="24"/>
      <c r="J736" s="22"/>
      <c r="K736" s="22"/>
      <c r="L736" s="22"/>
      <c r="M736" s="22"/>
    </row>
    <row r="737" spans="2:13" x14ac:dyDescent="0.3">
      <c r="B737" s="19"/>
      <c r="C737" s="20"/>
      <c r="D737" s="37"/>
      <c r="E737" s="24"/>
      <c r="F737" s="24"/>
      <c r="G737" s="24"/>
      <c r="H737" s="24"/>
      <c r="I737" s="24"/>
      <c r="J737" s="22"/>
      <c r="K737" s="22"/>
      <c r="L737" s="22"/>
      <c r="M737" s="22"/>
    </row>
    <row r="738" spans="2:13" x14ac:dyDescent="0.3">
      <c r="B738" s="19"/>
      <c r="C738" s="20"/>
      <c r="D738" s="37"/>
      <c r="E738" s="24"/>
      <c r="F738" s="24"/>
      <c r="G738" s="24"/>
      <c r="H738" s="24"/>
      <c r="I738" s="24"/>
      <c r="J738" s="22"/>
      <c r="K738" s="22"/>
      <c r="L738" s="22"/>
      <c r="M738" s="22"/>
    </row>
    <row r="739" spans="2:13" x14ac:dyDescent="0.3">
      <c r="B739" s="19"/>
      <c r="C739" s="20"/>
      <c r="D739" s="37"/>
      <c r="E739" s="24"/>
      <c r="F739" s="24"/>
      <c r="G739" s="24"/>
      <c r="H739" s="24"/>
      <c r="I739" s="24"/>
      <c r="J739" s="22"/>
      <c r="K739" s="22"/>
      <c r="L739" s="22"/>
      <c r="M739" s="22"/>
    </row>
    <row r="740" spans="2:13" x14ac:dyDescent="0.3">
      <c r="B740" s="19"/>
      <c r="C740" s="20"/>
      <c r="D740" s="37"/>
      <c r="E740" s="24"/>
      <c r="F740" s="24"/>
      <c r="G740" s="24"/>
      <c r="H740" s="24"/>
      <c r="I740" s="24"/>
      <c r="J740" s="22"/>
      <c r="K740" s="22"/>
      <c r="L740" s="22"/>
      <c r="M740" s="22"/>
    </row>
    <row r="741" spans="2:13" x14ac:dyDescent="0.3">
      <c r="B741" s="19"/>
      <c r="C741" s="20"/>
      <c r="D741" s="37"/>
      <c r="E741" s="24"/>
      <c r="F741" s="24"/>
      <c r="G741" s="24"/>
      <c r="H741" s="24"/>
      <c r="I741" s="24"/>
      <c r="J741" s="22"/>
      <c r="K741" s="22"/>
      <c r="L741" s="22"/>
      <c r="M741" s="22"/>
    </row>
    <row r="742" spans="2:13" x14ac:dyDescent="0.3">
      <c r="B742" s="19"/>
      <c r="C742" s="20"/>
      <c r="D742" s="37"/>
      <c r="E742" s="24"/>
      <c r="F742" s="24"/>
      <c r="G742" s="24"/>
      <c r="H742" s="24"/>
      <c r="I742" s="24"/>
      <c r="J742" s="22"/>
      <c r="K742" s="22"/>
      <c r="L742" s="22"/>
      <c r="M742" s="22"/>
    </row>
    <row r="743" spans="2:13" x14ac:dyDescent="0.3">
      <c r="B743" s="19"/>
      <c r="C743" s="20"/>
      <c r="D743" s="37"/>
      <c r="E743" s="24"/>
      <c r="F743" s="24"/>
      <c r="G743" s="24"/>
      <c r="H743" s="24"/>
      <c r="I743" s="24"/>
      <c r="J743" s="22"/>
      <c r="K743" s="22"/>
      <c r="L743" s="22"/>
      <c r="M743" s="22"/>
    </row>
    <row r="744" spans="2:13" x14ac:dyDescent="0.3">
      <c r="B744" s="19"/>
      <c r="C744" s="20"/>
      <c r="D744" s="37"/>
      <c r="E744" s="24"/>
      <c r="F744" s="24"/>
      <c r="G744" s="24"/>
      <c r="H744" s="24"/>
      <c r="I744" s="24"/>
      <c r="J744" s="22"/>
      <c r="K744" s="22"/>
      <c r="L744" s="22"/>
      <c r="M744" s="22"/>
    </row>
    <row r="745" spans="2:13" x14ac:dyDescent="0.3">
      <c r="B745" s="19"/>
      <c r="C745" s="20"/>
      <c r="D745" s="37"/>
      <c r="E745" s="24"/>
      <c r="F745" s="24"/>
      <c r="G745" s="24"/>
      <c r="H745" s="24"/>
      <c r="I745" s="24"/>
      <c r="J745" s="22"/>
      <c r="K745" s="22"/>
      <c r="L745" s="22"/>
      <c r="M745" s="22"/>
    </row>
    <row r="746" spans="2:13" x14ac:dyDescent="0.3">
      <c r="B746" s="19"/>
      <c r="C746" s="20"/>
      <c r="D746" s="37"/>
      <c r="E746" s="24"/>
      <c r="F746" s="24"/>
      <c r="G746" s="24"/>
      <c r="H746" s="24"/>
      <c r="I746" s="24"/>
      <c r="J746" s="22"/>
      <c r="K746" s="22"/>
      <c r="L746" s="22"/>
      <c r="M746" s="22"/>
    </row>
    <row r="747" spans="2:13" x14ac:dyDescent="0.3">
      <c r="B747" s="19"/>
      <c r="C747" s="20"/>
      <c r="D747" s="37"/>
      <c r="E747" s="24"/>
      <c r="F747" s="24"/>
      <c r="G747" s="24"/>
      <c r="H747" s="24"/>
      <c r="I747" s="24"/>
      <c r="J747" s="22"/>
      <c r="K747" s="22"/>
      <c r="L747" s="22"/>
      <c r="M747" s="22"/>
    </row>
    <row r="748" spans="2:13" x14ac:dyDescent="0.3">
      <c r="B748" s="19"/>
      <c r="C748" s="20"/>
      <c r="D748" s="37"/>
      <c r="E748" s="24"/>
      <c r="F748" s="24"/>
      <c r="G748" s="24"/>
      <c r="H748" s="24"/>
      <c r="I748" s="24"/>
      <c r="J748" s="22"/>
      <c r="K748" s="22"/>
      <c r="L748" s="22"/>
      <c r="M748" s="22"/>
    </row>
    <row r="749" spans="2:13" x14ac:dyDescent="0.3">
      <c r="B749" s="19"/>
      <c r="C749" s="20"/>
      <c r="D749" s="37"/>
      <c r="E749" s="24"/>
      <c r="F749" s="24"/>
      <c r="G749" s="24"/>
      <c r="H749" s="24"/>
      <c r="I749" s="24"/>
      <c r="J749" s="22"/>
      <c r="K749" s="22"/>
      <c r="L749" s="22"/>
      <c r="M749" s="22"/>
    </row>
    <row r="750" spans="2:13" x14ac:dyDescent="0.3">
      <c r="B750" s="19"/>
      <c r="C750" s="20"/>
      <c r="D750" s="37"/>
      <c r="E750" s="24"/>
      <c r="F750" s="24"/>
      <c r="G750" s="24"/>
      <c r="H750" s="24"/>
      <c r="I750" s="24"/>
      <c r="J750" s="22"/>
      <c r="K750" s="22"/>
      <c r="L750" s="22"/>
      <c r="M750" s="22"/>
    </row>
    <row r="751" spans="2:13" x14ac:dyDescent="0.3">
      <c r="B751" s="19"/>
      <c r="C751" s="20"/>
      <c r="D751" s="37"/>
      <c r="E751" s="24"/>
      <c r="F751" s="24"/>
      <c r="G751" s="24"/>
      <c r="H751" s="24"/>
      <c r="I751" s="24"/>
      <c r="J751" s="22"/>
      <c r="K751" s="22"/>
      <c r="L751" s="22"/>
      <c r="M751" s="22"/>
    </row>
    <row r="752" spans="2:13" x14ac:dyDescent="0.3">
      <c r="B752" s="19"/>
      <c r="C752" s="20"/>
      <c r="D752" s="37"/>
      <c r="E752" s="24"/>
      <c r="F752" s="24"/>
      <c r="G752" s="24"/>
      <c r="H752" s="24"/>
      <c r="I752" s="24"/>
      <c r="J752" s="22"/>
      <c r="K752" s="22"/>
      <c r="L752" s="22"/>
      <c r="M752" s="22"/>
    </row>
    <row r="753" spans="2:13" x14ac:dyDescent="0.3">
      <c r="B753" s="19"/>
      <c r="C753" s="20"/>
      <c r="D753" s="37"/>
      <c r="E753" s="24"/>
      <c r="F753" s="24"/>
      <c r="G753" s="24"/>
      <c r="H753" s="24"/>
      <c r="I753" s="24"/>
      <c r="J753" s="22"/>
      <c r="K753" s="22"/>
      <c r="L753" s="22"/>
      <c r="M753" s="22"/>
    </row>
    <row r="754" spans="2:13" x14ac:dyDescent="0.3">
      <c r="B754" s="19"/>
      <c r="C754" s="20"/>
      <c r="D754" s="37"/>
      <c r="E754" s="24"/>
      <c r="F754" s="24"/>
      <c r="G754" s="24"/>
      <c r="H754" s="24"/>
      <c r="I754" s="24"/>
      <c r="J754" s="22"/>
      <c r="K754" s="22"/>
      <c r="L754" s="22"/>
      <c r="M754" s="22"/>
    </row>
    <row r="755" spans="2:13" x14ac:dyDescent="0.3">
      <c r="B755" s="19"/>
      <c r="C755" s="20"/>
      <c r="D755" s="37"/>
      <c r="E755" s="24"/>
      <c r="F755" s="24"/>
      <c r="G755" s="24"/>
      <c r="H755" s="24"/>
      <c r="I755" s="24"/>
      <c r="J755" s="22"/>
      <c r="K755" s="22"/>
      <c r="L755" s="22"/>
      <c r="M755" s="22"/>
    </row>
    <row r="756" spans="2:13" x14ac:dyDescent="0.3">
      <c r="B756" s="19"/>
      <c r="C756" s="20"/>
      <c r="D756" s="37"/>
      <c r="E756" s="24"/>
      <c r="F756" s="24"/>
      <c r="G756" s="24"/>
      <c r="H756" s="24"/>
      <c r="I756" s="24"/>
      <c r="J756" s="22"/>
      <c r="K756" s="22"/>
      <c r="L756" s="22"/>
      <c r="M756" s="22"/>
    </row>
    <row r="757" spans="2:13" x14ac:dyDescent="0.3">
      <c r="B757" s="19"/>
      <c r="C757" s="20"/>
      <c r="D757" s="37"/>
      <c r="E757" s="24"/>
      <c r="F757" s="24"/>
      <c r="G757" s="24"/>
      <c r="H757" s="24"/>
      <c r="I757" s="24"/>
      <c r="J757" s="22"/>
      <c r="K757" s="22"/>
      <c r="L757" s="22"/>
      <c r="M757" s="22"/>
    </row>
    <row r="758" spans="2:13" x14ac:dyDescent="0.3">
      <c r="B758" s="19"/>
      <c r="C758" s="20"/>
      <c r="D758" s="37"/>
      <c r="E758" s="24"/>
      <c r="F758" s="24"/>
      <c r="G758" s="24"/>
      <c r="H758" s="24"/>
      <c r="I758" s="24"/>
      <c r="J758" s="22"/>
      <c r="K758" s="22"/>
      <c r="L758" s="22"/>
      <c r="M758" s="22"/>
    </row>
    <row r="759" spans="2:13" x14ac:dyDescent="0.3">
      <c r="B759" s="19"/>
      <c r="C759" s="20"/>
      <c r="D759" s="37"/>
      <c r="E759" s="24"/>
      <c r="F759" s="24"/>
      <c r="G759" s="24"/>
      <c r="H759" s="24"/>
      <c r="I759" s="24"/>
      <c r="J759" s="22"/>
      <c r="K759" s="22"/>
      <c r="L759" s="22"/>
      <c r="M759" s="22"/>
    </row>
    <row r="760" spans="2:13" x14ac:dyDescent="0.3">
      <c r="B760" s="19"/>
      <c r="C760" s="20"/>
      <c r="D760" s="37"/>
      <c r="E760" s="24"/>
      <c r="F760" s="24"/>
      <c r="G760" s="24"/>
      <c r="H760" s="24"/>
      <c r="I760" s="24"/>
      <c r="J760" s="22"/>
      <c r="K760" s="22"/>
      <c r="L760" s="22"/>
      <c r="M760" s="22"/>
    </row>
    <row r="761" spans="2:13" x14ac:dyDescent="0.3">
      <c r="B761" s="19"/>
      <c r="C761" s="20"/>
      <c r="D761" s="37"/>
      <c r="E761" s="24"/>
      <c r="F761" s="24"/>
      <c r="G761" s="24"/>
      <c r="H761" s="24"/>
      <c r="I761" s="24"/>
      <c r="J761" s="22"/>
      <c r="K761" s="22"/>
      <c r="L761" s="22"/>
      <c r="M761" s="22"/>
    </row>
    <row r="762" spans="2:13" x14ac:dyDescent="0.3">
      <c r="B762" s="19"/>
      <c r="C762" s="20"/>
      <c r="D762" s="37"/>
      <c r="E762" s="24"/>
      <c r="F762" s="24"/>
      <c r="G762" s="24"/>
      <c r="H762" s="24"/>
      <c r="I762" s="24"/>
      <c r="J762" s="22"/>
      <c r="K762" s="22"/>
      <c r="L762" s="22"/>
      <c r="M762" s="22"/>
    </row>
    <row r="763" spans="2:13" x14ac:dyDescent="0.3">
      <c r="B763" s="19"/>
      <c r="C763" s="20"/>
      <c r="D763" s="37"/>
      <c r="E763" s="24"/>
      <c r="F763" s="24"/>
      <c r="G763" s="24"/>
      <c r="H763" s="24"/>
      <c r="I763" s="24"/>
      <c r="J763" s="22"/>
      <c r="K763" s="22"/>
      <c r="L763" s="22"/>
      <c r="M763" s="22"/>
    </row>
    <row r="764" spans="2:13" x14ac:dyDescent="0.3">
      <c r="B764" s="19"/>
      <c r="C764" s="20"/>
      <c r="D764" s="37"/>
      <c r="E764" s="24"/>
      <c r="F764" s="24"/>
      <c r="G764" s="24"/>
      <c r="H764" s="24"/>
      <c r="I764" s="24"/>
      <c r="J764" s="22"/>
      <c r="K764" s="22"/>
      <c r="L764" s="22"/>
      <c r="M764" s="22"/>
    </row>
    <row r="765" spans="2:13" x14ac:dyDescent="0.3">
      <c r="B765" s="19"/>
      <c r="C765" s="20"/>
      <c r="D765" s="37"/>
      <c r="E765" s="24"/>
      <c r="F765" s="24"/>
      <c r="G765" s="24"/>
      <c r="H765" s="24"/>
      <c r="I765" s="24"/>
      <c r="J765" s="22"/>
      <c r="K765" s="22"/>
      <c r="L765" s="22"/>
      <c r="M765" s="22"/>
    </row>
    <row r="766" spans="2:13" x14ac:dyDescent="0.3">
      <c r="B766" s="19"/>
      <c r="C766" s="20"/>
      <c r="D766" s="37"/>
      <c r="E766" s="24"/>
      <c r="F766" s="24"/>
      <c r="G766" s="24"/>
      <c r="H766" s="24"/>
      <c r="I766" s="24"/>
      <c r="J766" s="22"/>
      <c r="K766" s="22"/>
      <c r="L766" s="22"/>
      <c r="M766" s="22"/>
    </row>
    <row r="767" spans="2:13" x14ac:dyDescent="0.3">
      <c r="B767" s="19"/>
      <c r="C767" s="20"/>
      <c r="D767" s="37"/>
      <c r="E767" s="24"/>
      <c r="F767" s="24"/>
      <c r="G767" s="24"/>
      <c r="H767" s="24"/>
      <c r="I767" s="24"/>
      <c r="J767" s="22"/>
      <c r="K767" s="22"/>
      <c r="L767" s="22"/>
      <c r="M767" s="22"/>
    </row>
    <row r="768" spans="2:13" x14ac:dyDescent="0.3">
      <c r="B768" s="19"/>
      <c r="C768" s="20"/>
      <c r="D768" s="37"/>
      <c r="E768" s="24"/>
      <c r="F768" s="24"/>
      <c r="G768" s="24"/>
      <c r="H768" s="24"/>
      <c r="I768" s="24"/>
      <c r="J768" s="22"/>
      <c r="K768" s="22"/>
      <c r="L768" s="22"/>
      <c r="M768" s="22"/>
    </row>
    <row r="769" spans="2:13" x14ac:dyDescent="0.3">
      <c r="B769" s="19"/>
      <c r="C769" s="20"/>
      <c r="D769" s="37"/>
      <c r="E769" s="24"/>
      <c r="F769" s="24"/>
      <c r="G769" s="24"/>
      <c r="H769" s="24"/>
      <c r="I769" s="24"/>
      <c r="J769" s="22"/>
      <c r="K769" s="22"/>
      <c r="L769" s="22"/>
      <c r="M769" s="22"/>
    </row>
    <row r="770" spans="2:13" x14ac:dyDescent="0.3">
      <c r="B770" s="19"/>
      <c r="C770" s="20"/>
      <c r="D770" s="37"/>
      <c r="E770" s="24"/>
      <c r="F770" s="24"/>
      <c r="G770" s="24"/>
      <c r="H770" s="24"/>
      <c r="I770" s="24"/>
      <c r="J770" s="22"/>
      <c r="K770" s="22"/>
      <c r="L770" s="22"/>
      <c r="M770" s="22"/>
    </row>
    <row r="771" spans="2:13" x14ac:dyDescent="0.3">
      <c r="B771" s="19"/>
      <c r="C771" s="20"/>
      <c r="D771" s="37"/>
      <c r="E771" s="24"/>
      <c r="F771" s="24"/>
      <c r="G771" s="24"/>
      <c r="H771" s="24"/>
      <c r="I771" s="24"/>
      <c r="J771" s="22"/>
      <c r="K771" s="22"/>
      <c r="L771" s="22"/>
      <c r="M771" s="22"/>
    </row>
    <row r="772" spans="2:13" x14ac:dyDescent="0.3">
      <c r="B772" s="19"/>
      <c r="C772" s="20"/>
      <c r="D772" s="37"/>
      <c r="E772" s="24"/>
      <c r="F772" s="24"/>
      <c r="G772" s="24"/>
      <c r="H772" s="24"/>
      <c r="I772" s="24"/>
      <c r="J772" s="22"/>
      <c r="K772" s="22"/>
      <c r="L772" s="22"/>
      <c r="M772" s="22"/>
    </row>
    <row r="773" spans="2:13" x14ac:dyDescent="0.3">
      <c r="B773" s="19"/>
      <c r="C773" s="20"/>
      <c r="D773" s="37"/>
      <c r="E773" s="24"/>
      <c r="F773" s="24"/>
      <c r="G773" s="24"/>
      <c r="H773" s="24"/>
      <c r="I773" s="24"/>
      <c r="J773" s="22"/>
      <c r="K773" s="22"/>
      <c r="L773" s="22"/>
      <c r="M773" s="22"/>
    </row>
    <row r="774" spans="2:13" x14ac:dyDescent="0.3">
      <c r="B774" s="19"/>
      <c r="C774" s="20"/>
      <c r="D774" s="37"/>
      <c r="E774" s="24"/>
      <c r="F774" s="24"/>
      <c r="G774" s="24"/>
      <c r="H774" s="24"/>
      <c r="I774" s="24"/>
      <c r="J774" s="22"/>
      <c r="K774" s="22"/>
      <c r="L774" s="22"/>
      <c r="M774" s="22"/>
    </row>
    <row r="775" spans="2:13" x14ac:dyDescent="0.3">
      <c r="B775" s="19"/>
      <c r="C775" s="20"/>
      <c r="D775" s="37"/>
      <c r="E775" s="24"/>
      <c r="F775" s="24"/>
      <c r="G775" s="24"/>
      <c r="H775" s="24"/>
      <c r="I775" s="24"/>
      <c r="J775" s="22"/>
      <c r="K775" s="22"/>
      <c r="L775" s="22"/>
      <c r="M775" s="22"/>
    </row>
    <row r="776" spans="2:13" x14ac:dyDescent="0.3">
      <c r="B776" s="19"/>
      <c r="C776" s="20"/>
      <c r="D776" s="37"/>
      <c r="E776" s="24"/>
      <c r="F776" s="24"/>
      <c r="G776" s="24"/>
      <c r="H776" s="24"/>
      <c r="I776" s="24"/>
      <c r="J776" s="22"/>
      <c r="K776" s="22"/>
      <c r="L776" s="22"/>
      <c r="M776" s="22"/>
    </row>
    <row r="777" spans="2:13" x14ac:dyDescent="0.3">
      <c r="B777" s="19"/>
      <c r="C777" s="20"/>
      <c r="D777" s="37"/>
      <c r="E777" s="24"/>
      <c r="F777" s="24"/>
      <c r="G777" s="24"/>
      <c r="H777" s="24"/>
      <c r="I777" s="24"/>
      <c r="J777" s="22"/>
      <c r="K777" s="22"/>
      <c r="L777" s="22"/>
      <c r="M777" s="22"/>
    </row>
    <row r="778" spans="2:13" x14ac:dyDescent="0.3">
      <c r="B778" s="19"/>
      <c r="C778" s="20"/>
      <c r="D778" s="37"/>
      <c r="E778" s="24"/>
      <c r="F778" s="24"/>
      <c r="G778" s="24"/>
      <c r="H778" s="24"/>
      <c r="I778" s="24"/>
      <c r="J778" s="22"/>
      <c r="K778" s="22"/>
      <c r="L778" s="22"/>
      <c r="M778" s="22"/>
    </row>
    <row r="779" spans="2:13" x14ac:dyDescent="0.3">
      <c r="B779" s="19"/>
      <c r="C779" s="20"/>
      <c r="D779" s="37"/>
      <c r="E779" s="24"/>
      <c r="F779" s="24"/>
      <c r="G779" s="24"/>
      <c r="H779" s="24"/>
      <c r="I779" s="24"/>
      <c r="J779" s="22"/>
      <c r="K779" s="22"/>
      <c r="L779" s="22"/>
      <c r="M779" s="22"/>
    </row>
    <row r="780" spans="2:13" x14ac:dyDescent="0.3">
      <c r="B780" s="19"/>
      <c r="C780" s="20"/>
      <c r="D780" s="37"/>
      <c r="E780" s="24"/>
      <c r="F780" s="24"/>
      <c r="G780" s="24"/>
      <c r="H780" s="24"/>
      <c r="I780" s="24"/>
      <c r="J780" s="22"/>
      <c r="K780" s="22"/>
      <c r="L780" s="22"/>
      <c r="M780" s="22"/>
    </row>
    <row r="781" spans="2:13" x14ac:dyDescent="0.3">
      <c r="B781" s="19"/>
      <c r="C781" s="20"/>
      <c r="D781" s="37"/>
      <c r="E781" s="24"/>
      <c r="F781" s="24"/>
      <c r="G781" s="24"/>
      <c r="H781" s="24"/>
      <c r="I781" s="24"/>
      <c r="J781" s="22"/>
      <c r="K781" s="22"/>
      <c r="L781" s="22"/>
      <c r="M781" s="22"/>
    </row>
    <row r="782" spans="2:13" x14ac:dyDescent="0.3">
      <c r="B782" s="19"/>
      <c r="C782" s="20"/>
      <c r="D782" s="37"/>
      <c r="E782" s="24"/>
      <c r="F782" s="24"/>
      <c r="G782" s="24"/>
      <c r="H782" s="24"/>
      <c r="I782" s="24"/>
      <c r="J782" s="22"/>
      <c r="K782" s="22"/>
      <c r="L782" s="22"/>
      <c r="M782" s="22"/>
    </row>
    <row r="783" spans="2:13" x14ac:dyDescent="0.3">
      <c r="B783" s="19"/>
      <c r="C783" s="20"/>
      <c r="D783" s="37"/>
      <c r="E783" s="24"/>
      <c r="F783" s="24"/>
      <c r="G783" s="24"/>
      <c r="H783" s="24"/>
      <c r="I783" s="24"/>
      <c r="J783" s="22"/>
      <c r="K783" s="22"/>
      <c r="L783" s="22"/>
      <c r="M783" s="22"/>
    </row>
    <row r="784" spans="2:13" x14ac:dyDescent="0.3">
      <c r="B784" s="19"/>
      <c r="C784" s="20"/>
      <c r="D784" s="37"/>
      <c r="E784" s="24"/>
      <c r="F784" s="24"/>
      <c r="G784" s="24"/>
      <c r="H784" s="24"/>
      <c r="I784" s="24"/>
      <c r="J784" s="22"/>
      <c r="K784" s="22"/>
      <c r="L784" s="22"/>
      <c r="M784" s="22"/>
    </row>
    <row r="785" spans="2:13" x14ac:dyDescent="0.3">
      <c r="B785" s="19"/>
      <c r="C785" s="20"/>
      <c r="D785" s="37"/>
      <c r="E785" s="24"/>
      <c r="F785" s="24"/>
      <c r="G785" s="24"/>
      <c r="H785" s="24"/>
      <c r="I785" s="24"/>
      <c r="J785" s="22"/>
      <c r="K785" s="22"/>
      <c r="L785" s="22"/>
      <c r="M785" s="22"/>
    </row>
    <row r="786" spans="2:13" x14ac:dyDescent="0.3">
      <c r="B786" s="19"/>
      <c r="C786" s="20"/>
      <c r="D786" s="37"/>
      <c r="E786" s="24"/>
      <c r="F786" s="24"/>
      <c r="G786" s="24"/>
      <c r="H786" s="24"/>
      <c r="I786" s="24"/>
      <c r="J786" s="22"/>
      <c r="K786" s="22"/>
      <c r="L786" s="22"/>
      <c r="M786" s="22"/>
    </row>
    <row r="787" spans="2:13" x14ac:dyDescent="0.3">
      <c r="B787" s="19"/>
      <c r="C787" s="20"/>
      <c r="D787" s="37"/>
      <c r="E787" s="24"/>
      <c r="F787" s="24"/>
      <c r="G787" s="24"/>
      <c r="H787" s="24"/>
      <c r="I787" s="24"/>
      <c r="J787" s="22"/>
      <c r="K787" s="22"/>
      <c r="L787" s="22"/>
      <c r="M787" s="22"/>
    </row>
    <row r="788" spans="2:13" x14ac:dyDescent="0.3">
      <c r="B788" s="19"/>
      <c r="C788" s="20"/>
      <c r="D788" s="37"/>
      <c r="E788" s="24"/>
      <c r="F788" s="24"/>
      <c r="G788" s="24"/>
      <c r="H788" s="24"/>
      <c r="I788" s="24"/>
      <c r="J788" s="22"/>
      <c r="K788" s="22"/>
      <c r="L788" s="22"/>
      <c r="M788" s="22"/>
    </row>
    <row r="789" spans="2:13" x14ac:dyDescent="0.3">
      <c r="B789" s="19"/>
      <c r="C789" s="20"/>
      <c r="D789" s="37"/>
      <c r="E789" s="24"/>
      <c r="F789" s="24"/>
      <c r="G789" s="24"/>
      <c r="H789" s="24"/>
      <c r="I789" s="24"/>
      <c r="J789" s="22"/>
      <c r="K789" s="22"/>
      <c r="L789" s="22"/>
      <c r="M789" s="22"/>
    </row>
    <row r="790" spans="2:13" x14ac:dyDescent="0.3">
      <c r="B790" s="19"/>
      <c r="C790" s="20"/>
      <c r="D790" s="37"/>
      <c r="E790" s="24"/>
      <c r="F790" s="24"/>
      <c r="G790" s="24"/>
      <c r="H790" s="24"/>
      <c r="I790" s="24"/>
      <c r="J790" s="22"/>
      <c r="K790" s="22"/>
      <c r="L790" s="22"/>
      <c r="M790" s="22"/>
    </row>
    <row r="791" spans="2:13" x14ac:dyDescent="0.3">
      <c r="B791" s="19"/>
      <c r="C791" s="20"/>
      <c r="D791" s="37"/>
      <c r="E791" s="24"/>
      <c r="F791" s="24"/>
      <c r="G791" s="24"/>
      <c r="H791" s="24"/>
      <c r="I791" s="24"/>
      <c r="J791" s="22"/>
      <c r="K791" s="22"/>
      <c r="L791" s="22"/>
      <c r="M791" s="22"/>
    </row>
    <row r="792" spans="2:13" x14ac:dyDescent="0.3">
      <c r="B792" s="19"/>
      <c r="C792" s="20"/>
      <c r="D792" s="37"/>
      <c r="E792" s="24"/>
      <c r="F792" s="24"/>
      <c r="G792" s="24"/>
      <c r="H792" s="24"/>
      <c r="I792" s="24"/>
      <c r="J792" s="22"/>
      <c r="K792" s="22"/>
      <c r="L792" s="22"/>
      <c r="M792" s="22"/>
    </row>
    <row r="793" spans="2:13" x14ac:dyDescent="0.3">
      <c r="B793" s="19"/>
      <c r="C793" s="20"/>
      <c r="D793" s="37"/>
      <c r="E793" s="24"/>
      <c r="F793" s="24"/>
      <c r="G793" s="24"/>
      <c r="H793" s="24"/>
      <c r="I793" s="24"/>
      <c r="J793" s="22"/>
      <c r="K793" s="22"/>
      <c r="L793" s="22"/>
      <c r="M793" s="22"/>
    </row>
    <row r="794" spans="2:13" x14ac:dyDescent="0.3">
      <c r="B794" s="19"/>
      <c r="C794" s="20"/>
      <c r="D794" s="37"/>
      <c r="E794" s="24"/>
      <c r="F794" s="24"/>
      <c r="G794" s="24"/>
      <c r="H794" s="24"/>
      <c r="I794" s="24"/>
      <c r="J794" s="22"/>
      <c r="K794" s="22"/>
      <c r="L794" s="22"/>
      <c r="M794" s="22"/>
    </row>
    <row r="795" spans="2:13" x14ac:dyDescent="0.3">
      <c r="B795" s="19"/>
      <c r="C795" s="20"/>
      <c r="D795" s="37"/>
      <c r="E795" s="24"/>
      <c r="F795" s="24"/>
      <c r="G795" s="24"/>
      <c r="H795" s="24"/>
      <c r="I795" s="24"/>
      <c r="J795" s="22"/>
      <c r="K795" s="22"/>
      <c r="L795" s="22"/>
      <c r="M795" s="22"/>
    </row>
    <row r="796" spans="2:13" x14ac:dyDescent="0.3">
      <c r="B796" s="19"/>
      <c r="C796" s="20"/>
      <c r="D796" s="37"/>
      <c r="E796" s="24"/>
      <c r="F796" s="24"/>
      <c r="G796" s="24"/>
      <c r="H796" s="24"/>
      <c r="I796" s="24"/>
      <c r="J796" s="22"/>
      <c r="K796" s="22"/>
      <c r="L796" s="22"/>
      <c r="M796" s="22"/>
    </row>
    <row r="797" spans="2:13" x14ac:dyDescent="0.3">
      <c r="B797" s="19"/>
      <c r="C797" s="20"/>
      <c r="D797" s="37"/>
      <c r="E797" s="24"/>
      <c r="F797" s="24"/>
      <c r="G797" s="24"/>
      <c r="H797" s="24"/>
      <c r="I797" s="24"/>
      <c r="J797" s="22"/>
      <c r="K797" s="22"/>
      <c r="L797" s="22"/>
      <c r="M797" s="22"/>
    </row>
    <row r="798" spans="2:13" x14ac:dyDescent="0.3">
      <c r="B798" s="19"/>
      <c r="C798" s="20"/>
      <c r="D798" s="37"/>
      <c r="E798" s="24"/>
      <c r="F798" s="24"/>
      <c r="G798" s="24"/>
      <c r="H798" s="24"/>
      <c r="I798" s="24"/>
      <c r="J798" s="22"/>
      <c r="K798" s="22"/>
      <c r="L798" s="22"/>
      <c r="M798" s="22"/>
    </row>
    <row r="799" spans="2:13" x14ac:dyDescent="0.3">
      <c r="B799" s="19"/>
      <c r="C799" s="20"/>
      <c r="D799" s="37"/>
      <c r="E799" s="24"/>
      <c r="F799" s="24"/>
      <c r="G799" s="24"/>
      <c r="H799" s="24"/>
      <c r="I799" s="24"/>
      <c r="J799" s="22"/>
      <c r="K799" s="22"/>
      <c r="L799" s="22"/>
      <c r="M799" s="22"/>
    </row>
    <row r="800" spans="2:13" x14ac:dyDescent="0.3">
      <c r="B800" s="19"/>
      <c r="C800" s="20"/>
      <c r="D800" s="37"/>
      <c r="E800" s="24"/>
      <c r="F800" s="24"/>
      <c r="G800" s="24"/>
      <c r="H800" s="24"/>
      <c r="I800" s="24"/>
      <c r="J800" s="22"/>
      <c r="K800" s="22"/>
      <c r="L800" s="22"/>
      <c r="M800" s="22"/>
    </row>
    <row r="801" spans="2:13" x14ac:dyDescent="0.3">
      <c r="B801" s="19"/>
      <c r="C801" s="20"/>
      <c r="D801" s="37"/>
      <c r="E801" s="24"/>
      <c r="F801" s="24"/>
      <c r="G801" s="24"/>
      <c r="H801" s="24"/>
      <c r="I801" s="24"/>
      <c r="J801" s="22"/>
      <c r="K801" s="22"/>
      <c r="L801" s="22"/>
      <c r="M801" s="22"/>
    </row>
    <row r="802" spans="2:13" x14ac:dyDescent="0.3">
      <c r="B802" s="19"/>
      <c r="C802" s="20"/>
      <c r="D802" s="37"/>
      <c r="E802" s="24"/>
      <c r="F802" s="24"/>
      <c r="G802" s="24"/>
      <c r="H802" s="24"/>
      <c r="I802" s="24"/>
      <c r="J802" s="22"/>
      <c r="K802" s="22"/>
      <c r="L802" s="22"/>
      <c r="M802" s="22"/>
    </row>
    <row r="803" spans="2:13" x14ac:dyDescent="0.3">
      <c r="B803" s="19"/>
      <c r="C803" s="20"/>
      <c r="D803" s="37"/>
      <c r="E803" s="24"/>
      <c r="F803" s="24"/>
      <c r="G803" s="24"/>
      <c r="H803" s="24"/>
      <c r="I803" s="24"/>
      <c r="J803" s="22"/>
      <c r="K803" s="22"/>
      <c r="L803" s="22"/>
      <c r="M803" s="22"/>
    </row>
    <row r="804" spans="2:13" x14ac:dyDescent="0.3">
      <c r="B804" s="6"/>
      <c r="C804" s="37"/>
      <c r="D804" s="37"/>
      <c r="E804" s="6"/>
      <c r="F804" s="6"/>
      <c r="G804" s="6"/>
      <c r="H804" s="6"/>
      <c r="I804" s="6"/>
      <c r="J804" s="6"/>
      <c r="K804" s="6"/>
      <c r="L804" s="6"/>
      <c r="M804" s="6"/>
    </row>
    <row r="805" spans="2:13" x14ac:dyDescent="0.3">
      <c r="B805" s="6"/>
      <c r="C805" s="37"/>
      <c r="D805" s="37"/>
      <c r="E805" s="6"/>
      <c r="F805" s="6"/>
      <c r="G805" s="6"/>
      <c r="H805" s="6"/>
      <c r="I805" s="6"/>
      <c r="J805" s="6"/>
      <c r="K805" s="6"/>
      <c r="L805" s="6"/>
      <c r="M805" s="6"/>
    </row>
    <row r="806" spans="2:13" x14ac:dyDescent="0.3">
      <c r="B806" s="6"/>
      <c r="C806" s="37"/>
      <c r="D806" s="37"/>
      <c r="E806" s="6"/>
      <c r="F806" s="6"/>
      <c r="G806" s="6"/>
      <c r="H806" s="6"/>
      <c r="I806" s="6"/>
      <c r="J806" s="6"/>
      <c r="K806" s="6"/>
      <c r="L806" s="6"/>
      <c r="M806" s="6"/>
    </row>
    <row r="807" spans="2:13" x14ac:dyDescent="0.3">
      <c r="B807" s="6"/>
      <c r="C807" s="37"/>
      <c r="D807" s="37"/>
      <c r="E807" s="6"/>
      <c r="F807" s="6"/>
      <c r="G807" s="6"/>
      <c r="H807" s="6"/>
      <c r="I807" s="6"/>
      <c r="J807" s="6"/>
      <c r="K807" s="6"/>
      <c r="L807" s="6"/>
      <c r="M807" s="6"/>
    </row>
    <row r="808" spans="2:13" x14ac:dyDescent="0.3">
      <c r="B808" s="6"/>
      <c r="C808" s="37"/>
      <c r="D808" s="37"/>
      <c r="E808" s="6"/>
      <c r="F808" s="6"/>
      <c r="G808" s="6"/>
      <c r="H808" s="6"/>
      <c r="I808" s="6"/>
      <c r="J808" s="6"/>
      <c r="K808" s="6"/>
      <c r="L808" s="6"/>
      <c r="M808" s="6"/>
    </row>
    <row r="809" spans="2:13" x14ac:dyDescent="0.3">
      <c r="B809" s="6"/>
      <c r="C809" s="37"/>
      <c r="D809" s="37"/>
      <c r="E809" s="6"/>
      <c r="F809" s="6"/>
      <c r="G809" s="6"/>
      <c r="H809" s="6"/>
      <c r="I809" s="6"/>
      <c r="J809" s="6"/>
      <c r="K809" s="6"/>
      <c r="L809" s="6"/>
      <c r="M809" s="6"/>
    </row>
    <row r="810" spans="2:13" x14ac:dyDescent="0.3">
      <c r="B810" s="6"/>
      <c r="C810" s="37"/>
      <c r="D810" s="37"/>
      <c r="E810" s="6"/>
      <c r="F810" s="6"/>
      <c r="G810" s="6"/>
      <c r="H810" s="6"/>
      <c r="I810" s="6"/>
      <c r="J810" s="6"/>
      <c r="K810" s="6"/>
      <c r="L810" s="6"/>
      <c r="M810" s="6"/>
    </row>
    <row r="811" spans="2:13" x14ac:dyDescent="0.3">
      <c r="B811" s="6"/>
      <c r="C811" s="37"/>
      <c r="D811" s="37"/>
      <c r="E811" s="6"/>
      <c r="F811" s="6"/>
      <c r="G811" s="6"/>
      <c r="H811" s="6"/>
      <c r="I811" s="6"/>
      <c r="J811" s="6"/>
      <c r="K811" s="6"/>
      <c r="L811" s="6"/>
      <c r="M811" s="6"/>
    </row>
    <row r="812" spans="2:13" x14ac:dyDescent="0.3">
      <c r="B812" s="6"/>
      <c r="C812" s="37"/>
      <c r="D812" s="37"/>
      <c r="E812" s="6"/>
      <c r="F812" s="6"/>
      <c r="G812" s="6"/>
      <c r="H812" s="6"/>
      <c r="I812" s="6"/>
      <c r="J812" s="6"/>
      <c r="K812" s="6"/>
      <c r="L812" s="6"/>
      <c r="M812" s="6"/>
    </row>
    <row r="813" spans="2:13" x14ac:dyDescent="0.3">
      <c r="B813" s="6"/>
      <c r="C813" s="37"/>
      <c r="D813" s="37"/>
      <c r="E813" s="6"/>
      <c r="F813" s="6"/>
      <c r="G813" s="6"/>
      <c r="H813" s="6"/>
      <c r="I813" s="6"/>
      <c r="J813" s="6"/>
      <c r="K813" s="6"/>
      <c r="L813" s="6"/>
      <c r="M813" s="6"/>
    </row>
    <row r="814" spans="2:13" x14ac:dyDescent="0.3">
      <c r="B814" s="6"/>
      <c r="C814" s="37"/>
      <c r="D814" s="37"/>
      <c r="E814" s="6"/>
      <c r="F814" s="6"/>
      <c r="G814" s="6"/>
      <c r="H814" s="6"/>
      <c r="I814" s="6"/>
      <c r="J814" s="6"/>
      <c r="K814" s="6"/>
      <c r="L814" s="6"/>
      <c r="M814" s="6"/>
    </row>
    <row r="815" spans="2:13" x14ac:dyDescent="0.3">
      <c r="B815" s="6"/>
      <c r="C815" s="37"/>
      <c r="D815" s="37"/>
      <c r="E815" s="6"/>
      <c r="F815" s="6"/>
      <c r="G815" s="6"/>
      <c r="H815" s="6"/>
      <c r="I815" s="6"/>
      <c r="J815" s="6"/>
      <c r="K815" s="6"/>
      <c r="L815" s="6"/>
      <c r="M815" s="6"/>
    </row>
    <row r="816" spans="2:13" x14ac:dyDescent="0.3">
      <c r="B816" s="6"/>
      <c r="C816" s="37"/>
      <c r="D816" s="37"/>
      <c r="E816" s="6"/>
      <c r="F816" s="6"/>
      <c r="G816" s="6"/>
      <c r="H816" s="6"/>
      <c r="I816" s="6"/>
      <c r="J816" s="6"/>
      <c r="K816" s="6"/>
      <c r="L816" s="6"/>
      <c r="M816" s="6"/>
    </row>
    <row r="817" spans="2:13" x14ac:dyDescent="0.3">
      <c r="B817" s="6"/>
      <c r="C817" s="37"/>
      <c r="D817" s="37"/>
      <c r="E817" s="6"/>
      <c r="F817" s="6"/>
      <c r="G817" s="6"/>
      <c r="H817" s="6"/>
      <c r="I817" s="6"/>
      <c r="J817" s="6"/>
      <c r="K817" s="6"/>
      <c r="L817" s="6"/>
      <c r="M817" s="6"/>
    </row>
    <row r="818" spans="2:13" x14ac:dyDescent="0.3">
      <c r="B818" s="6"/>
      <c r="C818" s="37"/>
      <c r="D818" s="37"/>
      <c r="E818" s="6"/>
      <c r="F818" s="6"/>
      <c r="G818" s="6"/>
      <c r="H818" s="6"/>
      <c r="I818" s="6"/>
      <c r="J818" s="6"/>
      <c r="K818" s="6"/>
      <c r="L818" s="6"/>
      <c r="M818" s="6"/>
    </row>
    <row r="819" spans="2:13" x14ac:dyDescent="0.3">
      <c r="B819" s="6"/>
      <c r="C819" s="37"/>
      <c r="D819" s="37"/>
      <c r="E819" s="6"/>
      <c r="F819" s="6"/>
      <c r="G819" s="6"/>
      <c r="H819" s="6"/>
      <c r="I819" s="6"/>
      <c r="J819" s="6"/>
      <c r="K819" s="6"/>
      <c r="L819" s="6"/>
      <c r="M819" s="6"/>
    </row>
    <row r="820" spans="2:13" x14ac:dyDescent="0.3">
      <c r="B820" s="6"/>
      <c r="C820" s="37"/>
      <c r="D820" s="37"/>
      <c r="E820" s="6"/>
      <c r="F820" s="6"/>
      <c r="G820" s="6"/>
      <c r="H820" s="6"/>
      <c r="I820" s="6"/>
      <c r="J820" s="6"/>
      <c r="K820" s="6"/>
      <c r="L820" s="6"/>
      <c r="M820" s="6"/>
    </row>
    <row r="821" spans="2:13" x14ac:dyDescent="0.3">
      <c r="B821" s="6"/>
      <c r="C821" s="37"/>
      <c r="D821" s="37"/>
      <c r="E821" s="6"/>
      <c r="F821" s="6"/>
      <c r="G821" s="6"/>
      <c r="H821" s="6"/>
      <c r="I821" s="6"/>
      <c r="J821" s="6"/>
      <c r="K821" s="6"/>
      <c r="L821" s="6"/>
      <c r="M821" s="6"/>
    </row>
    <row r="822" spans="2:13" x14ac:dyDescent="0.3">
      <c r="B822" s="6"/>
      <c r="C822" s="37"/>
      <c r="D822" s="37"/>
      <c r="E822" s="6"/>
      <c r="F822" s="6"/>
      <c r="G822" s="6"/>
      <c r="H822" s="6"/>
      <c r="I822" s="6"/>
      <c r="J822" s="6"/>
      <c r="K822" s="6"/>
      <c r="L822" s="6"/>
      <c r="M822" s="6"/>
    </row>
    <row r="823" spans="2:13" x14ac:dyDescent="0.3">
      <c r="B823" s="6"/>
      <c r="C823" s="37"/>
      <c r="D823" s="37"/>
      <c r="E823" s="6"/>
      <c r="F823" s="6"/>
      <c r="G823" s="6"/>
      <c r="H823" s="6"/>
      <c r="I823" s="6"/>
      <c r="J823" s="6"/>
      <c r="K823" s="6"/>
      <c r="L823" s="6"/>
      <c r="M823" s="6"/>
    </row>
    <row r="824" spans="2:13" x14ac:dyDescent="0.3">
      <c r="B824" s="6"/>
      <c r="C824" s="37"/>
      <c r="D824" s="37"/>
      <c r="E824" s="6"/>
      <c r="F824" s="6"/>
      <c r="G824" s="6"/>
      <c r="H824" s="6"/>
      <c r="I824" s="6"/>
      <c r="J824" s="6"/>
      <c r="K824" s="6"/>
      <c r="L824" s="6"/>
      <c r="M824" s="6"/>
    </row>
    <row r="825" spans="2:13" x14ac:dyDescent="0.3">
      <c r="B825" s="6"/>
      <c r="C825" s="37"/>
      <c r="D825" s="37"/>
      <c r="E825" s="6"/>
      <c r="F825" s="6"/>
      <c r="G825" s="6"/>
      <c r="H825" s="6"/>
      <c r="I825" s="6"/>
      <c r="J825" s="6"/>
      <c r="K825" s="6"/>
      <c r="L825" s="6"/>
      <c r="M825" s="6"/>
    </row>
    <row r="826" spans="2:13" x14ac:dyDescent="0.3">
      <c r="B826" s="6"/>
      <c r="C826" s="37"/>
      <c r="D826" s="37"/>
      <c r="E826" s="6"/>
      <c r="F826" s="6"/>
      <c r="G826" s="6"/>
      <c r="H826" s="6"/>
      <c r="I826" s="6"/>
      <c r="J826" s="6"/>
      <c r="K826" s="6"/>
      <c r="L826" s="6"/>
      <c r="M826" s="6"/>
    </row>
    <row r="827" spans="2:13" x14ac:dyDescent="0.3">
      <c r="B827" s="6"/>
      <c r="C827" s="37"/>
      <c r="D827" s="37"/>
      <c r="E827" s="6"/>
      <c r="F827" s="6"/>
      <c r="G827" s="6"/>
      <c r="H827" s="6"/>
      <c r="I827" s="6"/>
      <c r="J827" s="6"/>
      <c r="K827" s="6"/>
      <c r="L827" s="6"/>
      <c r="M827" s="6"/>
    </row>
    <row r="828" spans="2:13" x14ac:dyDescent="0.3">
      <c r="B828" s="6"/>
      <c r="C828" s="37"/>
      <c r="D828" s="37"/>
      <c r="E828" s="6"/>
      <c r="F828" s="6"/>
      <c r="G828" s="6"/>
      <c r="H828" s="6"/>
      <c r="I828" s="6"/>
      <c r="J828" s="6"/>
      <c r="K828" s="6"/>
      <c r="L828" s="6"/>
      <c r="M828" s="6"/>
    </row>
    <row r="829" spans="2:13" x14ac:dyDescent="0.3">
      <c r="B829" s="6"/>
      <c r="C829" s="37"/>
      <c r="D829" s="37"/>
      <c r="E829" s="6"/>
      <c r="F829" s="6"/>
      <c r="G829" s="6"/>
      <c r="H829" s="6"/>
      <c r="I829" s="6"/>
      <c r="J829" s="6"/>
      <c r="K829" s="6"/>
      <c r="L829" s="6"/>
      <c r="M829" s="6"/>
    </row>
    <row r="830" spans="2:13" x14ac:dyDescent="0.3">
      <c r="B830" s="6"/>
      <c r="C830" s="37"/>
      <c r="D830" s="37"/>
      <c r="E830" s="6"/>
      <c r="F830" s="6"/>
      <c r="G830" s="6"/>
      <c r="H830" s="6"/>
      <c r="I830" s="6"/>
      <c r="J830" s="6"/>
      <c r="K830" s="6"/>
      <c r="L830" s="6"/>
      <c r="M830" s="6"/>
    </row>
    <row r="831" spans="2:13" x14ac:dyDescent="0.3">
      <c r="B831" s="6"/>
      <c r="C831" s="37"/>
      <c r="D831" s="37"/>
      <c r="E831" s="6"/>
      <c r="F831" s="6"/>
      <c r="G831" s="6"/>
      <c r="H831" s="6"/>
      <c r="I831" s="6"/>
      <c r="J831" s="6"/>
      <c r="K831" s="6"/>
      <c r="L831" s="6"/>
      <c r="M831" s="6"/>
    </row>
    <row r="832" spans="2:13" x14ac:dyDescent="0.3">
      <c r="B832" s="6"/>
      <c r="C832" s="37"/>
      <c r="D832" s="37"/>
      <c r="E832" s="6"/>
      <c r="F832" s="6"/>
      <c r="G832" s="6"/>
      <c r="H832" s="6"/>
      <c r="I832" s="6"/>
      <c r="J832" s="6"/>
      <c r="K832" s="6"/>
      <c r="L832" s="6"/>
      <c r="M832" s="6"/>
    </row>
    <row r="833" spans="2:13" x14ac:dyDescent="0.3">
      <c r="B833" s="6"/>
      <c r="C833" s="37"/>
      <c r="D833" s="37"/>
      <c r="E833" s="6"/>
      <c r="F833" s="6"/>
      <c r="G833" s="6"/>
      <c r="H833" s="6"/>
      <c r="I833" s="6"/>
      <c r="J833" s="6"/>
      <c r="K833" s="6"/>
      <c r="L833" s="6"/>
      <c r="M833" s="6"/>
    </row>
    <row r="834" spans="2:13" x14ac:dyDescent="0.3">
      <c r="B834" s="6"/>
      <c r="C834" s="37"/>
      <c r="D834" s="37"/>
      <c r="E834" s="6"/>
      <c r="F834" s="6"/>
      <c r="G834" s="6"/>
      <c r="H834" s="6"/>
      <c r="I834" s="6"/>
      <c r="J834" s="6"/>
      <c r="K834" s="6"/>
      <c r="L834" s="6"/>
      <c r="M834" s="6"/>
    </row>
    <row r="835" spans="2:13" x14ac:dyDescent="0.3">
      <c r="B835" s="6"/>
      <c r="C835" s="37"/>
      <c r="D835" s="37"/>
      <c r="E835" s="6"/>
      <c r="F835" s="6"/>
      <c r="G835" s="6"/>
      <c r="H835" s="6"/>
      <c r="I835" s="6"/>
      <c r="J835" s="6"/>
      <c r="K835" s="6"/>
      <c r="L835" s="6"/>
      <c r="M835" s="6"/>
    </row>
    <row r="836" spans="2:13" x14ac:dyDescent="0.3">
      <c r="B836" s="6"/>
      <c r="C836" s="37"/>
      <c r="D836" s="37"/>
      <c r="E836" s="6"/>
      <c r="F836" s="6"/>
      <c r="G836" s="6"/>
      <c r="H836" s="6"/>
      <c r="I836" s="6"/>
      <c r="J836" s="6"/>
      <c r="K836" s="6"/>
      <c r="L836" s="6"/>
      <c r="M836" s="6"/>
    </row>
    <row r="837" spans="2:13" x14ac:dyDescent="0.3">
      <c r="B837" s="6"/>
      <c r="C837" s="37"/>
      <c r="D837" s="37"/>
      <c r="E837" s="6"/>
      <c r="F837" s="6"/>
      <c r="G837" s="6"/>
      <c r="H837" s="6"/>
      <c r="I837" s="6"/>
      <c r="J837" s="6"/>
      <c r="K837" s="6"/>
      <c r="L837" s="6"/>
      <c r="M837" s="6"/>
    </row>
    <row r="838" spans="2:13" x14ac:dyDescent="0.3">
      <c r="B838" s="6"/>
      <c r="C838" s="37"/>
      <c r="D838" s="37"/>
      <c r="E838" s="6"/>
      <c r="F838" s="6"/>
      <c r="G838" s="6"/>
      <c r="H838" s="6"/>
      <c r="I838" s="6"/>
      <c r="J838" s="6"/>
      <c r="K838" s="6"/>
      <c r="L838" s="6"/>
      <c r="M838" s="6"/>
    </row>
    <row r="839" spans="2:13" x14ac:dyDescent="0.3">
      <c r="B839" s="6"/>
      <c r="C839" s="37"/>
      <c r="D839" s="37"/>
      <c r="E839" s="6"/>
      <c r="F839" s="6"/>
      <c r="G839" s="6"/>
      <c r="H839" s="6"/>
      <c r="I839" s="6"/>
      <c r="J839" s="6"/>
      <c r="K839" s="6"/>
      <c r="L839" s="6"/>
      <c r="M839" s="6"/>
    </row>
    <row r="840" spans="2:13" x14ac:dyDescent="0.3">
      <c r="B840" s="6"/>
      <c r="C840" s="37"/>
      <c r="D840" s="37"/>
      <c r="E840" s="6"/>
      <c r="F840" s="6"/>
      <c r="G840" s="6"/>
      <c r="H840" s="6"/>
      <c r="I840" s="6"/>
      <c r="J840" s="6"/>
      <c r="K840" s="6"/>
      <c r="L840" s="6"/>
      <c r="M840" s="6"/>
    </row>
    <row r="841" spans="2:13" x14ac:dyDescent="0.3">
      <c r="B841" s="6"/>
      <c r="C841" s="37"/>
      <c r="D841" s="37"/>
      <c r="E841" s="6"/>
      <c r="F841" s="6"/>
      <c r="G841" s="6"/>
      <c r="H841" s="6"/>
      <c r="I841" s="6"/>
      <c r="J841" s="6"/>
      <c r="K841" s="6"/>
      <c r="L841" s="6"/>
      <c r="M841" s="6"/>
    </row>
    <row r="842" spans="2:13" x14ac:dyDescent="0.3">
      <c r="B842" s="6"/>
      <c r="C842" s="37"/>
      <c r="D842" s="37"/>
      <c r="E842" s="6"/>
      <c r="F842" s="6"/>
      <c r="G842" s="6"/>
      <c r="H842" s="6"/>
      <c r="I842" s="6"/>
      <c r="J842" s="6"/>
      <c r="K842" s="6"/>
      <c r="L842" s="6"/>
      <c r="M842" s="6"/>
    </row>
    <row r="843" spans="2:13" x14ac:dyDescent="0.3">
      <c r="B843" s="6"/>
      <c r="C843" s="37"/>
      <c r="D843" s="37"/>
      <c r="E843" s="6"/>
      <c r="F843" s="6"/>
      <c r="G843" s="6"/>
      <c r="H843" s="6"/>
      <c r="I843" s="6"/>
      <c r="J843" s="6"/>
      <c r="K843" s="6"/>
      <c r="L843" s="6"/>
      <c r="M843" s="6"/>
    </row>
    <row r="844" spans="2:13" x14ac:dyDescent="0.3">
      <c r="B844" s="6"/>
      <c r="C844" s="37"/>
      <c r="D844" s="37"/>
      <c r="E844" s="6"/>
      <c r="F844" s="6"/>
      <c r="G844" s="6"/>
      <c r="H844" s="6"/>
      <c r="I844" s="6"/>
      <c r="J844" s="6"/>
      <c r="K844" s="6"/>
      <c r="L844" s="6"/>
      <c r="M844" s="6"/>
    </row>
    <row r="845" spans="2:13" x14ac:dyDescent="0.3">
      <c r="B845" s="6"/>
      <c r="C845" s="37"/>
      <c r="D845" s="37"/>
      <c r="E845" s="6"/>
      <c r="F845" s="6"/>
      <c r="G845" s="6"/>
      <c r="H845" s="6"/>
      <c r="I845" s="6"/>
      <c r="J845" s="6"/>
      <c r="K845" s="6"/>
      <c r="L845" s="6"/>
      <c r="M845" s="6"/>
    </row>
    <row r="846" spans="2:13" x14ac:dyDescent="0.3">
      <c r="B846" s="6"/>
      <c r="C846" s="37"/>
      <c r="D846" s="37"/>
      <c r="E846" s="6"/>
      <c r="F846" s="6"/>
      <c r="G846" s="6"/>
      <c r="H846" s="6"/>
      <c r="I846" s="6"/>
      <c r="J846" s="6"/>
      <c r="K846" s="6"/>
      <c r="L846" s="6"/>
      <c r="M846" s="6"/>
    </row>
    <row r="847" spans="2:13" x14ac:dyDescent="0.3">
      <c r="B847" s="6"/>
      <c r="C847" s="37"/>
      <c r="D847" s="37"/>
      <c r="E847" s="6"/>
      <c r="F847" s="6"/>
      <c r="G847" s="6"/>
      <c r="H847" s="6"/>
      <c r="I847" s="6"/>
      <c r="J847" s="6"/>
      <c r="K847" s="6"/>
      <c r="L847" s="6"/>
      <c r="M847" s="6"/>
    </row>
    <row r="848" spans="2:13" x14ac:dyDescent="0.3">
      <c r="B848" s="6"/>
      <c r="C848" s="37"/>
      <c r="D848" s="37"/>
      <c r="E848" s="6"/>
      <c r="F848" s="6"/>
      <c r="G848" s="6"/>
      <c r="H848" s="6"/>
      <c r="I848" s="6"/>
      <c r="J848" s="6"/>
      <c r="K848" s="6"/>
      <c r="L848" s="6"/>
      <c r="M848" s="6"/>
    </row>
    <row r="849" spans="2:13" x14ac:dyDescent="0.3">
      <c r="B849" s="6"/>
      <c r="C849" s="37"/>
      <c r="D849" s="37"/>
      <c r="E849" s="6"/>
      <c r="F849" s="6"/>
      <c r="G849" s="6"/>
      <c r="H849" s="6"/>
      <c r="I849" s="6"/>
      <c r="J849" s="6"/>
      <c r="K849" s="6"/>
      <c r="L849" s="6"/>
      <c r="M849" s="6"/>
    </row>
    <row r="850" spans="2:13" x14ac:dyDescent="0.3">
      <c r="B850" s="6"/>
      <c r="C850" s="37"/>
      <c r="D850" s="37"/>
      <c r="E850" s="6"/>
      <c r="F850" s="6"/>
      <c r="G850" s="6"/>
      <c r="H850" s="6"/>
      <c r="I850" s="6"/>
      <c r="J850" s="6"/>
      <c r="K850" s="6"/>
      <c r="L850" s="6"/>
      <c r="M850" s="6"/>
    </row>
    <row r="851" spans="2:13" x14ac:dyDescent="0.3">
      <c r="B851" s="6"/>
      <c r="C851" s="37"/>
      <c r="D851" s="37"/>
      <c r="E851" s="6"/>
      <c r="F851" s="6"/>
      <c r="G851" s="6"/>
      <c r="H851" s="6"/>
      <c r="I851" s="6"/>
      <c r="J851" s="6"/>
      <c r="K851" s="6"/>
      <c r="L851" s="6"/>
      <c r="M851" s="6"/>
    </row>
    <row r="852" spans="2:13" x14ac:dyDescent="0.3">
      <c r="B852" s="6"/>
      <c r="C852" s="37"/>
      <c r="D852" s="37"/>
      <c r="E852" s="6"/>
      <c r="F852" s="6"/>
      <c r="G852" s="6"/>
      <c r="H852" s="6"/>
      <c r="I852" s="6"/>
      <c r="J852" s="6"/>
      <c r="K852" s="6"/>
      <c r="L852" s="6"/>
      <c r="M852" s="6"/>
    </row>
    <row r="853" spans="2:13" x14ac:dyDescent="0.3">
      <c r="B853" s="6"/>
      <c r="C853" s="37"/>
      <c r="D853" s="37"/>
      <c r="E853" s="6"/>
      <c r="F853" s="6"/>
      <c r="G853" s="6"/>
      <c r="H853" s="6"/>
      <c r="I853" s="6"/>
      <c r="J853" s="6"/>
      <c r="K853" s="6"/>
      <c r="L853" s="6"/>
      <c r="M853" s="6"/>
    </row>
    <row r="854" spans="2:13" x14ac:dyDescent="0.3">
      <c r="B854" s="6"/>
      <c r="C854" s="37"/>
      <c r="D854" s="37"/>
      <c r="E854" s="6"/>
      <c r="F854" s="6"/>
      <c r="G854" s="6"/>
      <c r="H854" s="6"/>
      <c r="I854" s="6"/>
      <c r="J854" s="6"/>
      <c r="K854" s="6"/>
      <c r="L854" s="6"/>
      <c r="M854" s="6"/>
    </row>
    <row r="855" spans="2:13" x14ac:dyDescent="0.3">
      <c r="B855" s="6"/>
      <c r="C855" s="37"/>
      <c r="D855" s="37"/>
      <c r="E855" s="6"/>
      <c r="F855" s="6"/>
      <c r="G855" s="6"/>
      <c r="H855" s="6"/>
      <c r="I855" s="6"/>
      <c r="J855" s="6"/>
      <c r="K855" s="6"/>
      <c r="L855" s="6"/>
      <c r="M855" s="6"/>
    </row>
    <row r="856" spans="2:13" x14ac:dyDescent="0.3">
      <c r="B856" s="6"/>
      <c r="C856" s="37"/>
      <c r="D856" s="37"/>
      <c r="E856" s="6"/>
      <c r="F856" s="6"/>
      <c r="G856" s="6"/>
      <c r="H856" s="6"/>
      <c r="I856" s="6"/>
      <c r="J856" s="6"/>
      <c r="K856" s="6"/>
      <c r="L856" s="6"/>
      <c r="M856" s="6"/>
    </row>
    <row r="857" spans="2:13" x14ac:dyDescent="0.3">
      <c r="B857" s="6"/>
      <c r="C857" s="37"/>
      <c r="D857" s="37"/>
      <c r="E857" s="6"/>
      <c r="F857" s="6"/>
      <c r="G857" s="6"/>
      <c r="H857" s="6"/>
      <c r="I857" s="6"/>
      <c r="J857" s="6"/>
      <c r="K857" s="6"/>
      <c r="L857" s="6"/>
      <c r="M857" s="6"/>
    </row>
    <row r="858" spans="2:13" x14ac:dyDescent="0.3">
      <c r="B858" s="6"/>
      <c r="C858" s="37"/>
      <c r="D858" s="37"/>
      <c r="E858" s="6"/>
      <c r="F858" s="6"/>
      <c r="G858" s="6"/>
      <c r="H858" s="6"/>
      <c r="I858" s="6"/>
      <c r="J858" s="6"/>
      <c r="K858" s="6"/>
      <c r="L858" s="6"/>
      <c r="M858" s="6"/>
    </row>
    <row r="859" spans="2:13" x14ac:dyDescent="0.3">
      <c r="B859" s="6"/>
      <c r="C859" s="37"/>
      <c r="D859" s="37"/>
      <c r="E859" s="6"/>
      <c r="F859" s="6"/>
      <c r="G859" s="6"/>
      <c r="H859" s="6"/>
      <c r="I859" s="6"/>
      <c r="J859" s="6"/>
      <c r="K859" s="6"/>
      <c r="L859" s="6"/>
      <c r="M859" s="6"/>
    </row>
    <row r="860" spans="2:13" x14ac:dyDescent="0.3">
      <c r="B860" s="6"/>
      <c r="C860" s="37"/>
      <c r="D860" s="37"/>
      <c r="E860" s="6"/>
      <c r="F860" s="6"/>
      <c r="G860" s="6"/>
      <c r="H860" s="6"/>
      <c r="I860" s="6"/>
      <c r="J860" s="6"/>
      <c r="K860" s="6"/>
      <c r="L860" s="6"/>
      <c r="M860" s="6"/>
    </row>
    <row r="861" spans="2:13" x14ac:dyDescent="0.3">
      <c r="B861" s="6"/>
      <c r="C861" s="37"/>
      <c r="D861" s="37"/>
      <c r="E861" s="6"/>
      <c r="F861" s="6"/>
      <c r="G861" s="6"/>
      <c r="H861" s="6"/>
      <c r="I861" s="6"/>
      <c r="J861" s="6"/>
      <c r="K861" s="6"/>
      <c r="L861" s="6"/>
      <c r="M861" s="6"/>
    </row>
    <row r="862" spans="2:13" x14ac:dyDescent="0.3">
      <c r="B862" s="6"/>
      <c r="C862" s="37"/>
      <c r="D862" s="37"/>
      <c r="E862" s="6"/>
      <c r="F862" s="6"/>
      <c r="G862" s="6"/>
      <c r="H862" s="6"/>
      <c r="I862" s="6"/>
      <c r="J862" s="6"/>
      <c r="K862" s="6"/>
      <c r="L862" s="6"/>
      <c r="M862" s="6"/>
    </row>
    <row r="863" spans="2:13" x14ac:dyDescent="0.3">
      <c r="B863" s="6"/>
      <c r="C863" s="37"/>
      <c r="D863" s="37"/>
      <c r="E863" s="6"/>
      <c r="F863" s="6"/>
      <c r="G863" s="6"/>
      <c r="H863" s="6"/>
      <c r="I863" s="6"/>
      <c r="J863" s="6"/>
      <c r="K863" s="6"/>
      <c r="L863" s="6"/>
      <c r="M863" s="6"/>
    </row>
    <row r="864" spans="2:13" x14ac:dyDescent="0.3">
      <c r="B864" s="6"/>
      <c r="C864" s="37"/>
      <c r="D864" s="37"/>
      <c r="E864" s="6"/>
      <c r="F864" s="6"/>
      <c r="G864" s="6"/>
      <c r="H864" s="6"/>
      <c r="I864" s="6"/>
      <c r="J864" s="6"/>
      <c r="K864" s="6"/>
      <c r="L864" s="6"/>
      <c r="M864" s="6"/>
    </row>
    <row r="865" spans="2:13" x14ac:dyDescent="0.3">
      <c r="B865" s="6"/>
      <c r="C865" s="37"/>
      <c r="D865" s="37"/>
      <c r="E865" s="6"/>
      <c r="F865" s="6"/>
      <c r="G865" s="6"/>
      <c r="H865" s="6"/>
      <c r="I865" s="6"/>
      <c r="J865" s="6"/>
      <c r="K865" s="6"/>
      <c r="L865" s="6"/>
      <c r="M865" s="6"/>
    </row>
    <row r="866" spans="2:13" x14ac:dyDescent="0.3">
      <c r="B866" s="6"/>
      <c r="C866" s="37"/>
      <c r="D866" s="37"/>
      <c r="E866" s="6"/>
      <c r="F866" s="6"/>
      <c r="G866" s="6"/>
      <c r="H866" s="6"/>
      <c r="I866" s="6"/>
      <c r="J866" s="6"/>
      <c r="K866" s="6"/>
      <c r="L866" s="6"/>
      <c r="M866" s="6"/>
    </row>
    <row r="867" spans="2:13" x14ac:dyDescent="0.3">
      <c r="B867" s="6"/>
      <c r="C867" s="37"/>
      <c r="D867" s="37"/>
      <c r="E867" s="6"/>
      <c r="F867" s="6"/>
      <c r="G867" s="6"/>
      <c r="H867" s="6"/>
      <c r="I867" s="6"/>
      <c r="J867" s="6"/>
      <c r="K867" s="6"/>
      <c r="L867" s="6"/>
      <c r="M867" s="6"/>
    </row>
    <row r="868" spans="2:13" x14ac:dyDescent="0.3">
      <c r="B868" s="6"/>
      <c r="C868" s="37"/>
      <c r="D868" s="37"/>
      <c r="E868" s="6"/>
      <c r="F868" s="6"/>
      <c r="G868" s="6"/>
      <c r="H868" s="6"/>
      <c r="I868" s="6"/>
      <c r="J868" s="6"/>
      <c r="K868" s="6"/>
      <c r="L868" s="6"/>
      <c r="M868" s="6"/>
    </row>
    <row r="869" spans="2:13" x14ac:dyDescent="0.3">
      <c r="B869" s="6"/>
      <c r="C869" s="37"/>
      <c r="D869" s="37"/>
      <c r="E869" s="6"/>
      <c r="F869" s="6"/>
      <c r="G869" s="6"/>
      <c r="H869" s="6"/>
      <c r="I869" s="6"/>
      <c r="J869" s="6"/>
      <c r="K869" s="6"/>
      <c r="L869" s="6"/>
      <c r="M869" s="6"/>
    </row>
    <row r="870" spans="2:13" x14ac:dyDescent="0.3">
      <c r="B870" s="6"/>
      <c r="C870" s="37"/>
      <c r="D870" s="37"/>
      <c r="E870" s="6"/>
      <c r="F870" s="6"/>
      <c r="G870" s="6"/>
      <c r="H870" s="6"/>
      <c r="I870" s="6"/>
      <c r="J870" s="6"/>
      <c r="K870" s="6"/>
      <c r="L870" s="6"/>
      <c r="M870" s="6"/>
    </row>
    <row r="871" spans="2:13" x14ac:dyDescent="0.3">
      <c r="B871" s="6"/>
      <c r="C871" s="37"/>
      <c r="D871" s="37"/>
      <c r="E871" s="6"/>
      <c r="F871" s="6"/>
      <c r="G871" s="6"/>
      <c r="H871" s="6"/>
      <c r="I871" s="6"/>
      <c r="J871" s="6"/>
      <c r="K871" s="6"/>
      <c r="L871" s="6"/>
      <c r="M871" s="6"/>
    </row>
    <row r="872" spans="2:13" x14ac:dyDescent="0.3">
      <c r="B872" s="6"/>
      <c r="C872" s="37"/>
      <c r="D872" s="37"/>
      <c r="E872" s="6"/>
      <c r="F872" s="6"/>
      <c r="G872" s="6"/>
      <c r="H872" s="6"/>
      <c r="I872" s="6"/>
      <c r="J872" s="6"/>
      <c r="K872" s="6"/>
      <c r="L872" s="6"/>
      <c r="M872" s="6"/>
    </row>
    <row r="873" spans="2:13" x14ac:dyDescent="0.3">
      <c r="B873" s="6"/>
      <c r="C873" s="37"/>
      <c r="D873" s="37"/>
      <c r="E873" s="6"/>
      <c r="F873" s="6"/>
      <c r="G873" s="6"/>
      <c r="H873" s="6"/>
      <c r="I873" s="6"/>
      <c r="J873" s="6"/>
      <c r="K873" s="6"/>
      <c r="L873" s="6"/>
      <c r="M873" s="6"/>
    </row>
    <row r="874" spans="2:13" x14ac:dyDescent="0.3">
      <c r="B874" s="6"/>
      <c r="C874" s="37"/>
      <c r="D874" s="37"/>
      <c r="E874" s="6"/>
      <c r="F874" s="6"/>
      <c r="G874" s="6"/>
      <c r="H874" s="6"/>
      <c r="I874" s="6"/>
      <c r="J874" s="6"/>
      <c r="K874" s="6"/>
      <c r="L874" s="6"/>
      <c r="M874" s="6"/>
    </row>
    <row r="875" spans="2:13" x14ac:dyDescent="0.3">
      <c r="B875" s="6"/>
      <c r="C875" s="37"/>
      <c r="D875" s="37"/>
      <c r="E875" s="6"/>
      <c r="F875" s="6"/>
      <c r="G875" s="6"/>
      <c r="H875" s="6"/>
      <c r="I875" s="6"/>
      <c r="J875" s="6"/>
      <c r="K875" s="6"/>
      <c r="L875" s="6"/>
      <c r="M875" s="6"/>
    </row>
    <row r="876" spans="2:13" x14ac:dyDescent="0.3">
      <c r="B876" s="6"/>
      <c r="C876" s="37"/>
      <c r="D876" s="37"/>
      <c r="E876" s="6"/>
      <c r="F876" s="6"/>
      <c r="G876" s="6"/>
      <c r="H876" s="6"/>
      <c r="I876" s="6"/>
      <c r="J876" s="6"/>
      <c r="K876" s="6"/>
      <c r="L876" s="6"/>
      <c r="M876" s="6"/>
    </row>
    <row r="877" spans="2:13" x14ac:dyDescent="0.3">
      <c r="B877" s="6"/>
      <c r="C877" s="37"/>
      <c r="D877" s="37"/>
      <c r="E877" s="6"/>
      <c r="F877" s="6"/>
      <c r="G877" s="6"/>
      <c r="H877" s="6"/>
      <c r="I877" s="6"/>
      <c r="J877" s="6"/>
      <c r="K877" s="6"/>
      <c r="L877" s="6"/>
      <c r="M877" s="6"/>
    </row>
    <row r="878" spans="2:13" x14ac:dyDescent="0.3">
      <c r="B878" s="6"/>
      <c r="C878" s="37"/>
      <c r="D878" s="37"/>
      <c r="E878" s="6"/>
      <c r="F878" s="6"/>
      <c r="G878" s="6"/>
      <c r="H878" s="6"/>
      <c r="I878" s="6"/>
      <c r="J878" s="6"/>
      <c r="K878" s="6"/>
      <c r="L878" s="6"/>
      <c r="M878" s="6"/>
    </row>
    <row r="879" spans="2:13" x14ac:dyDescent="0.3">
      <c r="B879" s="6"/>
      <c r="C879" s="37"/>
      <c r="D879" s="37"/>
      <c r="E879" s="6"/>
      <c r="F879" s="6"/>
      <c r="G879" s="6"/>
      <c r="H879" s="6"/>
      <c r="I879" s="6"/>
      <c r="J879" s="6"/>
      <c r="K879" s="6"/>
      <c r="L879" s="6"/>
      <c r="M879" s="6"/>
    </row>
    <row r="880" spans="2:13" x14ac:dyDescent="0.3">
      <c r="B880" s="6"/>
      <c r="C880" s="37"/>
      <c r="D880" s="37"/>
      <c r="E880" s="6"/>
      <c r="F880" s="6"/>
      <c r="G880" s="6"/>
      <c r="H880" s="6"/>
      <c r="I880" s="6"/>
      <c r="J880" s="6"/>
      <c r="K880" s="6"/>
      <c r="L880" s="6"/>
      <c r="M880" s="6"/>
    </row>
    <row r="881" spans="2:13" x14ac:dyDescent="0.3">
      <c r="B881" s="6"/>
      <c r="C881" s="37"/>
      <c r="D881" s="37"/>
      <c r="E881" s="6"/>
      <c r="F881" s="6"/>
      <c r="G881" s="6"/>
      <c r="H881" s="6"/>
      <c r="I881" s="6"/>
      <c r="J881" s="6"/>
      <c r="K881" s="6"/>
      <c r="L881" s="6"/>
      <c r="M881" s="6"/>
    </row>
    <row r="882" spans="2:13" x14ac:dyDescent="0.3">
      <c r="B882" s="6"/>
      <c r="C882" s="37"/>
      <c r="D882" s="37"/>
      <c r="E882" s="6"/>
      <c r="F882" s="6"/>
      <c r="G882" s="6"/>
      <c r="H882" s="6"/>
      <c r="I882" s="6"/>
      <c r="J882" s="6"/>
      <c r="K882" s="6"/>
      <c r="L882" s="6"/>
      <c r="M882" s="6"/>
    </row>
    <row r="883" spans="2:13" x14ac:dyDescent="0.3">
      <c r="B883" s="6"/>
      <c r="C883" s="37"/>
      <c r="D883" s="37"/>
      <c r="E883" s="6"/>
      <c r="F883" s="6"/>
      <c r="G883" s="6"/>
      <c r="H883" s="6"/>
      <c r="I883" s="6"/>
      <c r="J883" s="6"/>
      <c r="K883" s="6"/>
      <c r="L883" s="6"/>
      <c r="M883" s="6"/>
    </row>
    <row r="884" spans="2:13" x14ac:dyDescent="0.3">
      <c r="B884" s="6"/>
      <c r="C884" s="37"/>
      <c r="D884" s="37"/>
      <c r="E884" s="6"/>
      <c r="F884" s="6"/>
      <c r="G884" s="6"/>
      <c r="H884" s="6"/>
      <c r="I884" s="6"/>
      <c r="J884" s="6"/>
      <c r="K884" s="6"/>
      <c r="L884" s="6"/>
      <c r="M884" s="6"/>
    </row>
    <row r="885" spans="2:13" x14ac:dyDescent="0.3">
      <c r="B885" s="6"/>
      <c r="C885" s="37"/>
      <c r="D885" s="37"/>
      <c r="E885" s="6"/>
      <c r="F885" s="6"/>
      <c r="G885" s="6"/>
      <c r="H885" s="6"/>
      <c r="I885" s="6"/>
      <c r="J885" s="6"/>
      <c r="K885" s="6"/>
      <c r="L885" s="6"/>
      <c r="M885" s="6"/>
    </row>
    <row r="886" spans="2:13" x14ac:dyDescent="0.3">
      <c r="B886" s="6"/>
      <c r="C886" s="37"/>
      <c r="D886" s="37"/>
      <c r="E886" s="6"/>
      <c r="F886" s="6"/>
      <c r="G886" s="6"/>
      <c r="H886" s="6"/>
      <c r="I886" s="6"/>
      <c r="J886" s="6"/>
      <c r="K886" s="6"/>
      <c r="L886" s="6"/>
      <c r="M886" s="6"/>
    </row>
    <row r="887" spans="2:13" x14ac:dyDescent="0.3">
      <c r="B887" s="6"/>
      <c r="C887" s="37"/>
      <c r="D887" s="37"/>
      <c r="E887" s="6"/>
      <c r="F887" s="6"/>
      <c r="G887" s="6"/>
      <c r="H887" s="6"/>
      <c r="I887" s="6"/>
      <c r="J887" s="6"/>
      <c r="K887" s="6"/>
      <c r="L887" s="6"/>
      <c r="M887" s="6"/>
    </row>
    <row r="888" spans="2:13" x14ac:dyDescent="0.3">
      <c r="B888" s="6"/>
      <c r="C888" s="37"/>
      <c r="D888" s="37"/>
      <c r="E888" s="6"/>
      <c r="F888" s="6"/>
      <c r="G888" s="6"/>
      <c r="H888" s="6"/>
      <c r="I888" s="6"/>
      <c r="J888" s="6"/>
      <c r="K888" s="6"/>
      <c r="L888" s="6"/>
      <c r="M888" s="6"/>
    </row>
    <row r="889" spans="2:13" x14ac:dyDescent="0.3">
      <c r="B889" s="6"/>
      <c r="C889" s="37"/>
      <c r="D889" s="37"/>
      <c r="E889" s="6"/>
      <c r="F889" s="6"/>
      <c r="G889" s="6"/>
      <c r="H889" s="6"/>
      <c r="I889" s="6"/>
      <c r="J889" s="6"/>
      <c r="K889" s="6"/>
      <c r="L889" s="6"/>
      <c r="M889" s="6"/>
    </row>
    <row r="890" spans="2:13" x14ac:dyDescent="0.3">
      <c r="B890" s="6"/>
      <c r="C890" s="37"/>
      <c r="D890" s="37"/>
      <c r="E890" s="6"/>
      <c r="F890" s="6"/>
      <c r="G890" s="6"/>
      <c r="H890" s="6"/>
      <c r="I890" s="6"/>
      <c r="J890" s="6"/>
      <c r="K890" s="6"/>
      <c r="L890" s="6"/>
      <c r="M890" s="6"/>
    </row>
    <row r="891" spans="2:13" x14ac:dyDescent="0.3">
      <c r="B891" s="6"/>
      <c r="C891" s="37"/>
      <c r="D891" s="37"/>
      <c r="E891" s="6"/>
      <c r="F891" s="6"/>
      <c r="G891" s="6"/>
      <c r="H891" s="6"/>
      <c r="I891" s="6"/>
      <c r="J891" s="6"/>
      <c r="K891" s="6"/>
      <c r="L891" s="6"/>
      <c r="M891" s="6"/>
    </row>
    <row r="892" spans="2:13" x14ac:dyDescent="0.3">
      <c r="B892" s="6"/>
      <c r="C892" s="37"/>
      <c r="D892" s="37"/>
      <c r="E892" s="6"/>
      <c r="F892" s="6"/>
      <c r="G892" s="6"/>
      <c r="H892" s="6"/>
      <c r="I892" s="6"/>
      <c r="J892" s="6"/>
      <c r="K892" s="6"/>
      <c r="L892" s="6"/>
      <c r="M892" s="6"/>
    </row>
    <row r="893" spans="2:13" x14ac:dyDescent="0.3">
      <c r="B893" s="6"/>
      <c r="C893" s="37"/>
      <c r="D893" s="37"/>
      <c r="E893" s="6"/>
      <c r="F893" s="6"/>
      <c r="G893" s="6"/>
      <c r="H893" s="6"/>
      <c r="I893" s="6"/>
      <c r="J893" s="6"/>
      <c r="K893" s="6"/>
      <c r="L893" s="6"/>
      <c r="M893" s="6"/>
    </row>
    <row r="894" spans="2:13" x14ac:dyDescent="0.3">
      <c r="B894" s="6"/>
      <c r="C894" s="37"/>
      <c r="D894" s="37"/>
      <c r="E894" s="6"/>
      <c r="F894" s="6"/>
      <c r="G894" s="6"/>
      <c r="H894" s="6"/>
      <c r="I894" s="6"/>
      <c r="J894" s="6"/>
      <c r="K894" s="6"/>
      <c r="L894" s="6"/>
      <c r="M894" s="6"/>
    </row>
    <row r="895" spans="2:13" x14ac:dyDescent="0.3">
      <c r="B895" s="6"/>
      <c r="C895" s="37"/>
      <c r="D895" s="37"/>
      <c r="E895" s="6"/>
      <c r="F895" s="6"/>
      <c r="G895" s="6"/>
      <c r="H895" s="6"/>
      <c r="I895" s="6"/>
      <c r="J895" s="6"/>
      <c r="K895" s="6"/>
      <c r="L895" s="6"/>
      <c r="M895" s="6"/>
    </row>
    <row r="896" spans="2:13" x14ac:dyDescent="0.3">
      <c r="B896" s="6"/>
      <c r="C896" s="37"/>
      <c r="D896" s="37"/>
      <c r="E896" s="6"/>
      <c r="F896" s="6"/>
      <c r="G896" s="6"/>
      <c r="H896" s="6"/>
      <c r="I896" s="6"/>
      <c r="J896" s="6"/>
      <c r="K896" s="6"/>
      <c r="L896" s="6"/>
      <c r="M896" s="6"/>
    </row>
    <row r="897" spans="2:13" x14ac:dyDescent="0.3">
      <c r="B897" s="6"/>
      <c r="C897" s="37"/>
      <c r="D897" s="37"/>
      <c r="E897" s="6"/>
      <c r="F897" s="6"/>
      <c r="G897" s="6"/>
      <c r="H897" s="6"/>
      <c r="I897" s="6"/>
      <c r="J897" s="6"/>
      <c r="K897" s="6"/>
      <c r="L897" s="6"/>
      <c r="M897" s="6"/>
    </row>
    <row r="898" spans="2:13" x14ac:dyDescent="0.3">
      <c r="B898" s="6"/>
      <c r="C898" s="37"/>
      <c r="D898" s="37"/>
      <c r="E898" s="6"/>
      <c r="F898" s="6"/>
      <c r="G898" s="6"/>
      <c r="H898" s="6"/>
      <c r="I898" s="6"/>
      <c r="J898" s="6"/>
      <c r="K898" s="6"/>
      <c r="L898" s="6"/>
      <c r="M898" s="6"/>
    </row>
    <row r="899" spans="2:13" x14ac:dyDescent="0.3">
      <c r="B899" s="6"/>
      <c r="C899" s="37"/>
      <c r="D899" s="37"/>
      <c r="E899" s="6"/>
      <c r="F899" s="6"/>
      <c r="G899" s="6"/>
      <c r="H899" s="6"/>
      <c r="I899" s="6"/>
      <c r="J899" s="6"/>
      <c r="K899" s="6"/>
      <c r="L899" s="6"/>
      <c r="M899" s="6"/>
    </row>
    <row r="900" spans="2:13" x14ac:dyDescent="0.3">
      <c r="B900" s="6"/>
      <c r="C900" s="37"/>
      <c r="D900" s="37"/>
      <c r="E900" s="6"/>
      <c r="F900" s="6"/>
      <c r="G900" s="6"/>
      <c r="H900" s="6"/>
      <c r="I900" s="6"/>
      <c r="J900" s="6"/>
      <c r="K900" s="6"/>
      <c r="L900" s="6"/>
      <c r="M900" s="6"/>
    </row>
    <row r="901" spans="2:13" x14ac:dyDescent="0.3">
      <c r="B901" s="6"/>
      <c r="C901" s="37"/>
      <c r="D901" s="37"/>
      <c r="E901" s="6"/>
      <c r="F901" s="6"/>
      <c r="G901" s="6"/>
      <c r="H901" s="6"/>
      <c r="I901" s="6"/>
      <c r="J901" s="6"/>
      <c r="K901" s="6"/>
      <c r="L901" s="6"/>
      <c r="M901" s="6"/>
    </row>
    <row r="902" spans="2:13" x14ac:dyDescent="0.3">
      <c r="B902" s="6"/>
      <c r="C902" s="37"/>
      <c r="D902" s="37"/>
      <c r="E902" s="6"/>
      <c r="F902" s="6"/>
      <c r="G902" s="6"/>
      <c r="H902" s="6"/>
      <c r="I902" s="6"/>
      <c r="J902" s="6"/>
      <c r="K902" s="6"/>
      <c r="L902" s="6"/>
      <c r="M902" s="6"/>
    </row>
    <row r="903" spans="2:13" x14ac:dyDescent="0.3">
      <c r="B903" s="6"/>
      <c r="C903" s="37"/>
      <c r="D903" s="37"/>
      <c r="E903" s="6"/>
      <c r="F903" s="6"/>
      <c r="G903" s="6"/>
      <c r="H903" s="6"/>
      <c r="I903" s="6"/>
      <c r="J903" s="6"/>
      <c r="K903" s="6"/>
      <c r="L903" s="6"/>
      <c r="M903" s="6"/>
    </row>
    <row r="904" spans="2:13" x14ac:dyDescent="0.3">
      <c r="B904" s="6"/>
      <c r="C904" s="37"/>
      <c r="D904" s="37"/>
      <c r="E904" s="6"/>
      <c r="F904" s="6"/>
      <c r="G904" s="6"/>
      <c r="H904" s="6"/>
      <c r="I904" s="6"/>
      <c r="J904" s="6"/>
      <c r="K904" s="6"/>
      <c r="L904" s="6"/>
      <c r="M904" s="6"/>
    </row>
    <row r="905" spans="2:13" x14ac:dyDescent="0.3">
      <c r="B905" s="6"/>
      <c r="C905" s="37"/>
      <c r="D905" s="37"/>
      <c r="E905" s="6"/>
      <c r="F905" s="6"/>
      <c r="G905" s="6"/>
      <c r="H905" s="6"/>
      <c r="I905" s="6"/>
      <c r="J905" s="6"/>
      <c r="K905" s="6"/>
      <c r="L905" s="6"/>
      <c r="M905" s="6"/>
    </row>
    <row r="906" spans="2:13" x14ac:dyDescent="0.3">
      <c r="B906" s="6"/>
      <c r="C906" s="37"/>
      <c r="D906" s="37"/>
      <c r="E906" s="6"/>
      <c r="F906" s="6"/>
      <c r="G906" s="6"/>
      <c r="H906" s="6"/>
      <c r="I906" s="6"/>
      <c r="J906" s="6"/>
      <c r="K906" s="6"/>
      <c r="L906" s="6"/>
      <c r="M906" s="6"/>
    </row>
    <row r="907" spans="2:13" x14ac:dyDescent="0.3">
      <c r="B907" s="6"/>
      <c r="C907" s="37"/>
      <c r="D907" s="37"/>
      <c r="E907" s="6"/>
      <c r="F907" s="6"/>
      <c r="G907" s="6"/>
      <c r="H907" s="6"/>
      <c r="I907" s="6"/>
      <c r="J907" s="6"/>
      <c r="K907" s="6"/>
      <c r="L907" s="6"/>
      <c r="M907" s="6"/>
    </row>
    <row r="908" spans="2:13" x14ac:dyDescent="0.3">
      <c r="B908" s="6"/>
      <c r="C908" s="37"/>
      <c r="D908" s="37"/>
      <c r="E908" s="6"/>
      <c r="F908" s="6"/>
      <c r="G908" s="6"/>
      <c r="H908" s="6"/>
      <c r="I908" s="6"/>
      <c r="J908" s="6"/>
      <c r="K908" s="6"/>
      <c r="L908" s="6"/>
      <c r="M908" s="6"/>
    </row>
    <row r="909" spans="2:13" x14ac:dyDescent="0.3">
      <c r="B909" s="6"/>
      <c r="C909" s="37"/>
      <c r="D909" s="37"/>
      <c r="E909" s="6"/>
      <c r="F909" s="6"/>
      <c r="G909" s="6"/>
      <c r="H909" s="6"/>
      <c r="I909" s="6"/>
      <c r="J909" s="6"/>
      <c r="K909" s="6"/>
      <c r="L909" s="6"/>
      <c r="M909" s="6"/>
    </row>
    <row r="910" spans="2:13" x14ac:dyDescent="0.3">
      <c r="B910" s="6"/>
      <c r="C910" s="37"/>
      <c r="D910" s="37"/>
      <c r="E910" s="6"/>
      <c r="F910" s="6"/>
      <c r="G910" s="6"/>
      <c r="H910" s="6"/>
      <c r="I910" s="6"/>
      <c r="J910" s="6"/>
      <c r="K910" s="6"/>
      <c r="L910" s="6"/>
      <c r="M910" s="6"/>
    </row>
    <row r="911" spans="2:13" x14ac:dyDescent="0.3">
      <c r="B911" s="6"/>
      <c r="C911" s="37"/>
      <c r="D911" s="37"/>
      <c r="E911" s="6"/>
      <c r="F911" s="6"/>
      <c r="G911" s="6"/>
      <c r="H911" s="6"/>
      <c r="I911" s="6"/>
      <c r="J911" s="6"/>
      <c r="K911" s="6"/>
      <c r="L911" s="6"/>
      <c r="M911" s="6"/>
    </row>
    <row r="912" spans="2:13" x14ac:dyDescent="0.3">
      <c r="B912" s="6"/>
      <c r="C912" s="37"/>
      <c r="D912" s="37"/>
      <c r="E912" s="6"/>
      <c r="F912" s="6"/>
      <c r="G912" s="6"/>
      <c r="H912" s="6"/>
      <c r="I912" s="6"/>
      <c r="J912" s="6"/>
      <c r="K912" s="6"/>
      <c r="L912" s="6"/>
      <c r="M912" s="6"/>
    </row>
    <row r="913" spans="2:13" x14ac:dyDescent="0.3">
      <c r="B913" s="6"/>
      <c r="C913" s="37"/>
      <c r="D913" s="37"/>
      <c r="E913" s="6"/>
      <c r="F913" s="6"/>
      <c r="G913" s="6"/>
      <c r="H913" s="6"/>
      <c r="I913" s="6"/>
      <c r="J913" s="6"/>
      <c r="K913" s="6"/>
      <c r="L913" s="6"/>
      <c r="M913" s="6"/>
    </row>
    <row r="914" spans="2:13" x14ac:dyDescent="0.3">
      <c r="B914" s="6"/>
      <c r="C914" s="37"/>
      <c r="D914" s="37"/>
      <c r="E914" s="6"/>
      <c r="F914" s="6"/>
      <c r="G914" s="6"/>
      <c r="H914" s="6"/>
      <c r="I914" s="6"/>
      <c r="J914" s="6"/>
      <c r="K914" s="6"/>
      <c r="L914" s="6"/>
      <c r="M914" s="6"/>
    </row>
    <row r="915" spans="2:13" x14ac:dyDescent="0.3">
      <c r="B915" s="6"/>
      <c r="C915" s="37"/>
      <c r="D915" s="37"/>
      <c r="E915" s="6"/>
      <c r="F915" s="6"/>
      <c r="G915" s="6"/>
      <c r="H915" s="6"/>
      <c r="I915" s="6"/>
      <c r="J915" s="6"/>
      <c r="K915" s="6"/>
      <c r="L915" s="6"/>
      <c r="M915" s="6"/>
    </row>
    <row r="916" spans="2:13" x14ac:dyDescent="0.3">
      <c r="B916" s="6"/>
      <c r="C916" s="37"/>
      <c r="D916" s="37"/>
      <c r="E916" s="6"/>
      <c r="F916" s="6"/>
      <c r="G916" s="6"/>
      <c r="H916" s="6"/>
      <c r="I916" s="6"/>
      <c r="J916" s="6"/>
      <c r="K916" s="6"/>
      <c r="L916" s="6"/>
      <c r="M916" s="6"/>
    </row>
    <row r="917" spans="2:13" x14ac:dyDescent="0.3">
      <c r="B917" s="6"/>
      <c r="C917" s="37"/>
      <c r="D917" s="37"/>
      <c r="E917" s="6"/>
      <c r="F917" s="6"/>
      <c r="G917" s="6"/>
      <c r="H917" s="6"/>
      <c r="I917" s="6"/>
      <c r="J917" s="6"/>
      <c r="K917" s="6"/>
      <c r="L917" s="6"/>
      <c r="M917" s="6"/>
    </row>
    <row r="918" spans="2:13" x14ac:dyDescent="0.3">
      <c r="B918" s="6"/>
      <c r="C918" s="37"/>
      <c r="D918" s="37"/>
      <c r="E918" s="6"/>
      <c r="F918" s="6"/>
      <c r="G918" s="6"/>
      <c r="H918" s="6"/>
      <c r="I918" s="6"/>
      <c r="J918" s="6"/>
      <c r="K918" s="6"/>
      <c r="L918" s="6"/>
      <c r="M918" s="6"/>
    </row>
    <row r="919" spans="2:13" x14ac:dyDescent="0.3">
      <c r="B919" s="6"/>
      <c r="C919" s="37"/>
      <c r="D919" s="37"/>
      <c r="E919" s="6"/>
      <c r="F919" s="6"/>
      <c r="G919" s="6"/>
      <c r="H919" s="6"/>
      <c r="I919" s="6"/>
      <c r="J919" s="6"/>
      <c r="K919" s="6"/>
      <c r="L919" s="6"/>
      <c r="M919" s="6"/>
    </row>
    <row r="920" spans="2:13" x14ac:dyDescent="0.3">
      <c r="B920" s="6"/>
      <c r="C920" s="37"/>
      <c r="D920" s="37"/>
      <c r="E920" s="6"/>
      <c r="F920" s="6"/>
      <c r="G920" s="6"/>
      <c r="H920" s="6"/>
      <c r="I920" s="6"/>
      <c r="J920" s="6"/>
      <c r="K920" s="6"/>
      <c r="L920" s="6"/>
      <c r="M920" s="6"/>
    </row>
    <row r="921" spans="2:13" x14ac:dyDescent="0.3">
      <c r="B921" s="6"/>
      <c r="C921" s="37"/>
      <c r="D921" s="37"/>
      <c r="E921" s="6"/>
      <c r="F921" s="6"/>
      <c r="G921" s="6"/>
      <c r="H921" s="6"/>
      <c r="I921" s="6"/>
      <c r="J921" s="6"/>
      <c r="K921" s="6"/>
      <c r="L921" s="6"/>
      <c r="M921" s="6"/>
    </row>
    <row r="922" spans="2:13" x14ac:dyDescent="0.3">
      <c r="B922" s="6"/>
      <c r="C922" s="37"/>
      <c r="D922" s="37"/>
      <c r="E922" s="6"/>
      <c r="F922" s="6"/>
      <c r="G922" s="6"/>
      <c r="H922" s="6"/>
      <c r="I922" s="6"/>
      <c r="J922" s="6"/>
      <c r="K922" s="6"/>
      <c r="L922" s="6"/>
      <c r="M922" s="6"/>
    </row>
    <row r="923" spans="2:13" x14ac:dyDescent="0.3">
      <c r="B923" s="6"/>
      <c r="C923" s="37"/>
      <c r="D923" s="37"/>
      <c r="E923" s="6"/>
      <c r="F923" s="6"/>
      <c r="G923" s="6"/>
      <c r="H923" s="6"/>
      <c r="I923" s="6"/>
      <c r="J923" s="6"/>
      <c r="K923" s="6"/>
      <c r="L923" s="6"/>
      <c r="M923" s="6"/>
    </row>
    <row r="924" spans="2:13" x14ac:dyDescent="0.3">
      <c r="B924" s="6"/>
      <c r="C924" s="37"/>
      <c r="D924" s="37"/>
      <c r="E924" s="6"/>
      <c r="F924" s="6"/>
      <c r="G924" s="6"/>
      <c r="H924" s="6"/>
      <c r="I924" s="6"/>
      <c r="J924" s="6"/>
      <c r="K924" s="6"/>
      <c r="L924" s="6"/>
      <c r="M924" s="6"/>
    </row>
    <row r="925" spans="2:13" x14ac:dyDescent="0.3">
      <c r="B925" s="6"/>
      <c r="C925" s="37"/>
      <c r="D925" s="37"/>
      <c r="E925" s="6"/>
      <c r="F925" s="6"/>
      <c r="G925" s="6"/>
      <c r="H925" s="6"/>
      <c r="I925" s="6"/>
      <c r="J925" s="6"/>
      <c r="K925" s="6"/>
      <c r="L925" s="6"/>
      <c r="M925" s="6"/>
    </row>
    <row r="926" spans="2:13" x14ac:dyDescent="0.3">
      <c r="B926" s="6"/>
      <c r="C926" s="37"/>
      <c r="D926" s="37"/>
      <c r="E926" s="6"/>
      <c r="F926" s="6"/>
      <c r="G926" s="6"/>
      <c r="H926" s="6"/>
      <c r="I926" s="6"/>
      <c r="J926" s="6"/>
      <c r="K926" s="6"/>
      <c r="L926" s="6"/>
      <c r="M926" s="6"/>
    </row>
    <row r="927" spans="2:13" x14ac:dyDescent="0.3">
      <c r="B927" s="6"/>
      <c r="C927" s="37"/>
      <c r="D927" s="37"/>
      <c r="E927" s="6"/>
      <c r="F927" s="6"/>
      <c r="G927" s="6"/>
      <c r="H927" s="6"/>
      <c r="I927" s="6"/>
      <c r="J927" s="6"/>
      <c r="K927" s="6"/>
      <c r="L927" s="6"/>
      <c r="M927" s="6"/>
    </row>
    <row r="928" spans="2:13" x14ac:dyDescent="0.3">
      <c r="B928" s="6"/>
      <c r="C928" s="37"/>
      <c r="D928" s="37"/>
      <c r="E928" s="6"/>
      <c r="F928" s="6"/>
      <c r="G928" s="6"/>
      <c r="H928" s="6"/>
      <c r="I928" s="6"/>
      <c r="J928" s="6"/>
      <c r="K928" s="6"/>
      <c r="L928" s="6"/>
      <c r="M928" s="6"/>
    </row>
    <row r="929" spans="2:13" x14ac:dyDescent="0.3">
      <c r="B929" s="6"/>
      <c r="C929" s="37"/>
      <c r="D929" s="37"/>
      <c r="E929" s="6"/>
      <c r="F929" s="6"/>
      <c r="G929" s="6"/>
      <c r="H929" s="6"/>
      <c r="I929" s="6"/>
      <c r="J929" s="6"/>
      <c r="K929" s="6"/>
      <c r="L929" s="6"/>
      <c r="M929" s="6"/>
    </row>
    <row r="930" spans="2:13" x14ac:dyDescent="0.3">
      <c r="B930" s="6"/>
      <c r="C930" s="37"/>
      <c r="D930" s="37"/>
      <c r="E930" s="6"/>
      <c r="F930" s="6"/>
      <c r="G930" s="6"/>
      <c r="H930" s="6"/>
      <c r="I930" s="6"/>
      <c r="J930" s="6"/>
      <c r="K930" s="6"/>
      <c r="L930" s="6"/>
      <c r="M930" s="6"/>
    </row>
    <row r="931" spans="2:13" x14ac:dyDescent="0.3">
      <c r="B931" s="6"/>
      <c r="C931" s="37"/>
      <c r="D931" s="37"/>
      <c r="E931" s="6"/>
      <c r="F931" s="6"/>
      <c r="G931" s="6"/>
      <c r="H931" s="6"/>
      <c r="I931" s="6"/>
      <c r="J931" s="6"/>
      <c r="K931" s="6"/>
      <c r="L931" s="6"/>
      <c r="M931" s="6"/>
    </row>
    <row r="932" spans="2:13" x14ac:dyDescent="0.3">
      <c r="B932" s="6"/>
      <c r="C932" s="37"/>
      <c r="D932" s="37"/>
      <c r="E932" s="6"/>
      <c r="F932" s="6"/>
      <c r="G932" s="6"/>
      <c r="H932" s="6"/>
      <c r="I932" s="6"/>
      <c r="J932" s="6"/>
      <c r="K932" s="6"/>
      <c r="L932" s="6"/>
      <c r="M932" s="6"/>
    </row>
    <row r="933" spans="2:13" x14ac:dyDescent="0.3">
      <c r="B933" s="6"/>
      <c r="C933" s="37"/>
      <c r="D933" s="37"/>
      <c r="E933" s="6"/>
      <c r="F933" s="6"/>
      <c r="G933" s="6"/>
      <c r="H933" s="6"/>
      <c r="I933" s="6"/>
      <c r="J933" s="6"/>
      <c r="K933" s="6"/>
      <c r="L933" s="6"/>
      <c r="M933" s="6"/>
    </row>
    <row r="934" spans="2:13" x14ac:dyDescent="0.3">
      <c r="B934" s="6"/>
      <c r="C934" s="37"/>
      <c r="D934" s="37"/>
      <c r="E934" s="6"/>
      <c r="F934" s="6"/>
      <c r="G934" s="6"/>
      <c r="H934" s="6"/>
      <c r="I934" s="6"/>
      <c r="J934" s="6"/>
      <c r="K934" s="6"/>
      <c r="L934" s="6"/>
      <c r="M934" s="6"/>
    </row>
    <row r="935" spans="2:13" x14ac:dyDescent="0.3">
      <c r="B935" s="6"/>
      <c r="C935" s="37"/>
      <c r="D935" s="37"/>
      <c r="E935" s="6"/>
      <c r="F935" s="6"/>
      <c r="G935" s="6"/>
      <c r="H935" s="6"/>
      <c r="I935" s="6"/>
      <c r="J935" s="6"/>
      <c r="K935" s="6"/>
      <c r="L935" s="6"/>
      <c r="M935" s="6"/>
    </row>
    <row r="936" spans="2:13" x14ac:dyDescent="0.3">
      <c r="B936" s="6"/>
      <c r="C936" s="37"/>
      <c r="D936" s="37"/>
      <c r="E936" s="6"/>
      <c r="F936" s="6"/>
      <c r="G936" s="6"/>
      <c r="H936" s="6"/>
      <c r="I936" s="6"/>
      <c r="J936" s="6"/>
      <c r="K936" s="6"/>
      <c r="L936" s="6"/>
      <c r="M936" s="6"/>
    </row>
    <row r="937" spans="2:13" x14ac:dyDescent="0.3">
      <c r="B937" s="6"/>
      <c r="C937" s="37"/>
      <c r="D937" s="37"/>
      <c r="E937" s="6"/>
      <c r="F937" s="6"/>
      <c r="G937" s="6"/>
      <c r="H937" s="6"/>
      <c r="I937" s="6"/>
      <c r="J937" s="6"/>
      <c r="K937" s="6"/>
      <c r="L937" s="6"/>
      <c r="M937" s="6"/>
    </row>
    <row r="938" spans="2:13" x14ac:dyDescent="0.3">
      <c r="B938" s="6"/>
      <c r="C938" s="37"/>
      <c r="D938" s="37"/>
      <c r="E938" s="6"/>
      <c r="F938" s="6"/>
      <c r="G938" s="6"/>
      <c r="H938" s="6"/>
      <c r="I938" s="6"/>
      <c r="J938" s="6"/>
      <c r="K938" s="6"/>
      <c r="L938" s="6"/>
      <c r="M938" s="6"/>
    </row>
    <row r="939" spans="2:13" x14ac:dyDescent="0.3">
      <c r="B939" s="6"/>
      <c r="C939" s="37"/>
      <c r="D939" s="37"/>
      <c r="E939" s="6"/>
      <c r="F939" s="6"/>
      <c r="G939" s="6"/>
      <c r="H939" s="6"/>
      <c r="I939" s="6"/>
      <c r="J939" s="6"/>
      <c r="K939" s="6"/>
      <c r="L939" s="6"/>
      <c r="M939" s="6"/>
    </row>
    <row r="940" spans="2:13" x14ac:dyDescent="0.3">
      <c r="B940" s="6"/>
      <c r="C940" s="37"/>
      <c r="D940" s="37"/>
      <c r="E940" s="6"/>
      <c r="F940" s="6"/>
      <c r="G940" s="6"/>
      <c r="H940" s="6"/>
      <c r="I940" s="6"/>
      <c r="J940" s="6"/>
      <c r="K940" s="6"/>
      <c r="L940" s="6"/>
      <c r="M940" s="6"/>
    </row>
    <row r="941" spans="2:13" x14ac:dyDescent="0.3">
      <c r="B941" s="6"/>
      <c r="C941" s="37"/>
      <c r="D941" s="37"/>
      <c r="E941" s="6"/>
      <c r="F941" s="6"/>
      <c r="G941" s="6"/>
      <c r="H941" s="6"/>
      <c r="I941" s="6"/>
      <c r="J941" s="6"/>
      <c r="K941" s="6"/>
      <c r="L941" s="6"/>
      <c r="M941" s="6"/>
    </row>
    <row r="942" spans="2:13" x14ac:dyDescent="0.3">
      <c r="B942" s="6"/>
      <c r="C942" s="37"/>
      <c r="D942" s="37"/>
      <c r="E942" s="6"/>
      <c r="F942" s="6"/>
      <c r="G942" s="6"/>
      <c r="H942" s="6"/>
      <c r="I942" s="6"/>
      <c r="J942" s="6"/>
      <c r="K942" s="6"/>
      <c r="L942" s="6"/>
      <c r="M942" s="6"/>
    </row>
    <row r="943" spans="2:13" x14ac:dyDescent="0.3">
      <c r="B943" s="6"/>
      <c r="C943" s="37"/>
      <c r="D943" s="37"/>
      <c r="E943" s="6"/>
      <c r="F943" s="6"/>
      <c r="G943" s="6"/>
      <c r="H943" s="6"/>
      <c r="I943" s="6"/>
      <c r="J943" s="6"/>
      <c r="K943" s="6"/>
      <c r="L943" s="6"/>
      <c r="M943" s="6"/>
    </row>
    <row r="944" spans="2:13" x14ac:dyDescent="0.3">
      <c r="B944" s="6"/>
      <c r="C944" s="37"/>
      <c r="D944" s="37"/>
      <c r="E944" s="6"/>
      <c r="F944" s="6"/>
      <c r="G944" s="6"/>
      <c r="H944" s="6"/>
      <c r="I944" s="6"/>
      <c r="J944" s="6"/>
      <c r="K944" s="6"/>
      <c r="L944" s="6"/>
      <c r="M944" s="6"/>
    </row>
    <row r="945" spans="2:13" x14ac:dyDescent="0.3">
      <c r="B945" s="6"/>
      <c r="C945" s="37"/>
      <c r="D945" s="37"/>
      <c r="E945" s="6"/>
      <c r="F945" s="6"/>
      <c r="G945" s="6"/>
      <c r="H945" s="6"/>
      <c r="I945" s="6"/>
      <c r="J945" s="6"/>
      <c r="K945" s="6"/>
      <c r="L945" s="6"/>
      <c r="M945" s="6"/>
    </row>
    <row r="946" spans="2:13" x14ac:dyDescent="0.3">
      <c r="B946" s="6"/>
      <c r="C946" s="37"/>
      <c r="D946" s="37"/>
      <c r="E946" s="6"/>
      <c r="F946" s="6"/>
      <c r="G946" s="6"/>
      <c r="H946" s="6"/>
      <c r="I946" s="6"/>
      <c r="J946" s="6"/>
      <c r="K946" s="6"/>
      <c r="L946" s="6"/>
      <c r="M946" s="6"/>
    </row>
    <row r="947" spans="2:13" x14ac:dyDescent="0.3">
      <c r="B947" s="6"/>
      <c r="C947" s="37"/>
      <c r="D947" s="37"/>
      <c r="E947" s="6"/>
      <c r="F947" s="6"/>
      <c r="G947" s="6"/>
      <c r="H947" s="6"/>
      <c r="I947" s="6"/>
      <c r="J947" s="6"/>
      <c r="K947" s="6"/>
      <c r="L947" s="6"/>
      <c r="M947" s="6"/>
    </row>
    <row r="948" spans="2:13" x14ac:dyDescent="0.3">
      <c r="B948" s="6"/>
      <c r="C948" s="37"/>
      <c r="D948" s="37"/>
      <c r="E948" s="6"/>
      <c r="F948" s="6"/>
      <c r="G948" s="6"/>
      <c r="H948" s="6"/>
      <c r="I948" s="6"/>
      <c r="J948" s="6"/>
      <c r="K948" s="6"/>
      <c r="L948" s="6"/>
      <c r="M948" s="6"/>
    </row>
    <row r="949" spans="2:13" x14ac:dyDescent="0.3">
      <c r="B949" s="6"/>
      <c r="C949" s="37"/>
      <c r="D949" s="37"/>
      <c r="E949" s="6"/>
      <c r="F949" s="6"/>
      <c r="G949" s="6"/>
      <c r="H949" s="6"/>
      <c r="I949" s="6"/>
      <c r="J949" s="6"/>
      <c r="K949" s="6"/>
      <c r="L949" s="6"/>
      <c r="M949" s="6"/>
    </row>
    <row r="950" spans="2:13" x14ac:dyDescent="0.3">
      <c r="B950" s="6"/>
      <c r="C950" s="37"/>
      <c r="D950" s="37"/>
      <c r="E950" s="6"/>
      <c r="F950" s="6"/>
      <c r="G950" s="6"/>
      <c r="H950" s="6"/>
      <c r="I950" s="6"/>
      <c r="J950" s="6"/>
      <c r="K950" s="6"/>
      <c r="L950" s="6"/>
      <c r="M950" s="6"/>
    </row>
    <row r="951" spans="2:13" x14ac:dyDescent="0.3">
      <c r="B951" s="6"/>
      <c r="C951" s="37"/>
      <c r="D951" s="37"/>
      <c r="E951" s="6"/>
      <c r="F951" s="6"/>
      <c r="G951" s="6"/>
      <c r="H951" s="6"/>
      <c r="I951" s="6"/>
      <c r="J951" s="6"/>
      <c r="K951" s="6"/>
      <c r="L951" s="6"/>
      <c r="M951" s="6"/>
    </row>
    <row r="952" spans="2:13" x14ac:dyDescent="0.3">
      <c r="B952" s="6"/>
      <c r="C952" s="37"/>
      <c r="D952" s="37"/>
      <c r="E952" s="6"/>
      <c r="F952" s="6"/>
      <c r="G952" s="6"/>
      <c r="H952" s="6"/>
      <c r="I952" s="6"/>
      <c r="J952" s="6"/>
      <c r="K952" s="6"/>
      <c r="L952" s="6"/>
      <c r="M952" s="6"/>
    </row>
    <row r="953" spans="2:13" x14ac:dyDescent="0.3">
      <c r="B953" s="6"/>
      <c r="C953" s="37"/>
      <c r="D953" s="37"/>
      <c r="E953" s="6"/>
      <c r="F953" s="6"/>
      <c r="G953" s="6"/>
      <c r="H953" s="6"/>
      <c r="I953" s="6"/>
      <c r="J953" s="6"/>
      <c r="K953" s="6"/>
      <c r="L953" s="6"/>
      <c r="M953" s="6"/>
    </row>
    <row r="954" spans="2:13" x14ac:dyDescent="0.3">
      <c r="B954" s="6"/>
      <c r="C954" s="37"/>
      <c r="D954" s="37"/>
      <c r="E954" s="6"/>
      <c r="F954" s="6"/>
      <c r="G954" s="6"/>
      <c r="H954" s="6"/>
      <c r="I954" s="6"/>
      <c r="J954" s="6"/>
      <c r="K954" s="6"/>
      <c r="L954" s="6"/>
      <c r="M954" s="6"/>
    </row>
    <row r="955" spans="2:13" x14ac:dyDescent="0.3">
      <c r="B955" s="6"/>
      <c r="C955" s="37"/>
      <c r="D955" s="37"/>
      <c r="E955" s="6"/>
      <c r="F955" s="6"/>
      <c r="G955" s="6"/>
      <c r="H955" s="6"/>
      <c r="I955" s="6"/>
      <c r="J955" s="6"/>
      <c r="K955" s="6"/>
      <c r="L955" s="6"/>
      <c r="M955" s="6"/>
    </row>
    <row r="956" spans="2:13" x14ac:dyDescent="0.3">
      <c r="B956" s="6"/>
      <c r="C956" s="37"/>
      <c r="D956" s="37"/>
      <c r="E956" s="6"/>
      <c r="F956" s="6"/>
      <c r="G956" s="6"/>
      <c r="H956" s="6"/>
      <c r="I956" s="6"/>
      <c r="J956" s="6"/>
      <c r="K956" s="6"/>
      <c r="L956" s="6"/>
      <c r="M956" s="6"/>
    </row>
    <row r="957" spans="2:13" x14ac:dyDescent="0.3">
      <c r="B957" s="6"/>
      <c r="C957" s="37"/>
      <c r="D957" s="37"/>
      <c r="E957" s="6"/>
      <c r="F957" s="6"/>
      <c r="G957" s="6"/>
      <c r="H957" s="6"/>
      <c r="I957" s="6"/>
      <c r="J957" s="6"/>
      <c r="K957" s="6"/>
      <c r="L957" s="6"/>
      <c r="M957" s="6"/>
    </row>
    <row r="958" spans="2:13" x14ac:dyDescent="0.3">
      <c r="B958" s="6"/>
      <c r="C958" s="37"/>
      <c r="D958" s="37"/>
      <c r="E958" s="6"/>
      <c r="F958" s="6"/>
      <c r="G958" s="6"/>
      <c r="H958" s="6"/>
      <c r="I958" s="6"/>
      <c r="J958" s="6"/>
      <c r="K958" s="6"/>
      <c r="L958" s="6"/>
      <c r="M958" s="6"/>
    </row>
    <row r="959" spans="2:13" x14ac:dyDescent="0.3">
      <c r="B959" s="6"/>
      <c r="C959" s="37"/>
      <c r="D959" s="37"/>
      <c r="E959" s="6"/>
      <c r="F959" s="6"/>
      <c r="G959" s="6"/>
      <c r="H959" s="6"/>
      <c r="I959" s="6"/>
      <c r="J959" s="6"/>
      <c r="K959" s="6"/>
      <c r="L959" s="6"/>
      <c r="M959" s="6"/>
    </row>
    <row r="960" spans="2:13" x14ac:dyDescent="0.3">
      <c r="B960" s="6"/>
      <c r="C960" s="37"/>
      <c r="D960" s="37"/>
      <c r="E960" s="6"/>
      <c r="F960" s="6"/>
      <c r="G960" s="6"/>
      <c r="H960" s="6"/>
      <c r="I960" s="6"/>
      <c r="J960" s="6"/>
      <c r="K960" s="6"/>
      <c r="L960" s="6"/>
      <c r="M960" s="6"/>
    </row>
    <row r="961" spans="2:13" x14ac:dyDescent="0.3">
      <c r="B961" s="6"/>
      <c r="C961" s="37"/>
      <c r="D961" s="37"/>
      <c r="E961" s="6"/>
      <c r="F961" s="6"/>
      <c r="G961" s="6"/>
      <c r="H961" s="6"/>
      <c r="I961" s="6"/>
      <c r="J961" s="6"/>
      <c r="K961" s="6"/>
      <c r="L961" s="6"/>
      <c r="M961" s="6"/>
    </row>
    <row r="962" spans="2:13" x14ac:dyDescent="0.3">
      <c r="B962" s="6"/>
      <c r="C962" s="37"/>
      <c r="D962" s="37"/>
      <c r="E962" s="6"/>
      <c r="F962" s="6"/>
      <c r="G962" s="6"/>
      <c r="H962" s="6"/>
      <c r="I962" s="6"/>
      <c r="J962" s="6"/>
      <c r="K962" s="6"/>
      <c r="L962" s="6"/>
      <c r="M962" s="6"/>
    </row>
    <row r="963" spans="2:13" x14ac:dyDescent="0.3">
      <c r="B963" s="6"/>
      <c r="C963" s="37"/>
      <c r="D963" s="37"/>
      <c r="E963" s="6"/>
      <c r="F963" s="6"/>
      <c r="G963" s="6"/>
      <c r="H963" s="6"/>
      <c r="I963" s="6"/>
      <c r="J963" s="6"/>
      <c r="K963" s="6"/>
      <c r="L963" s="6"/>
      <c r="M963" s="6"/>
    </row>
    <row r="964" spans="2:13" x14ac:dyDescent="0.3">
      <c r="B964" s="6"/>
      <c r="C964" s="37"/>
      <c r="D964" s="37"/>
      <c r="E964" s="6"/>
      <c r="F964" s="6"/>
      <c r="G964" s="6"/>
      <c r="H964" s="6"/>
      <c r="I964" s="6"/>
      <c r="J964" s="6"/>
      <c r="K964" s="6"/>
      <c r="L964" s="6"/>
      <c r="M964" s="6"/>
    </row>
    <row r="965" spans="2:13" x14ac:dyDescent="0.3">
      <c r="B965" s="6"/>
      <c r="C965" s="37"/>
      <c r="D965" s="37"/>
      <c r="E965" s="6"/>
      <c r="F965" s="6"/>
      <c r="G965" s="6"/>
      <c r="H965" s="6"/>
      <c r="I965" s="6"/>
      <c r="J965" s="6"/>
      <c r="K965" s="6"/>
      <c r="L965" s="6"/>
      <c r="M965" s="6"/>
    </row>
    <row r="966" spans="2:13" x14ac:dyDescent="0.3">
      <c r="B966" s="6"/>
      <c r="C966" s="37"/>
      <c r="D966" s="37"/>
      <c r="E966" s="6"/>
      <c r="F966" s="6"/>
      <c r="G966" s="6"/>
      <c r="H966" s="6"/>
      <c r="I966" s="6"/>
      <c r="J966" s="6"/>
      <c r="K966" s="6"/>
      <c r="L966" s="6"/>
      <c r="M966" s="6"/>
    </row>
    <row r="967" spans="2:13" x14ac:dyDescent="0.3">
      <c r="B967" s="6"/>
      <c r="C967" s="37"/>
      <c r="D967" s="37"/>
      <c r="E967" s="6"/>
      <c r="F967" s="6"/>
      <c r="G967" s="6"/>
      <c r="H967" s="6"/>
      <c r="I967" s="6"/>
      <c r="J967" s="6"/>
      <c r="K967" s="6"/>
      <c r="L967" s="6"/>
      <c r="M967" s="6"/>
    </row>
    <row r="968" spans="2:13" x14ac:dyDescent="0.3">
      <c r="B968" s="6"/>
      <c r="C968" s="37"/>
      <c r="D968" s="37"/>
      <c r="E968" s="6"/>
      <c r="F968" s="6"/>
      <c r="G968" s="6"/>
      <c r="H968" s="6"/>
      <c r="I968" s="6"/>
      <c r="J968" s="6"/>
      <c r="K968" s="6"/>
      <c r="L968" s="6"/>
      <c r="M968" s="6"/>
    </row>
    <row r="969" spans="2:13" x14ac:dyDescent="0.3">
      <c r="B969" s="6"/>
      <c r="C969" s="37"/>
      <c r="D969" s="37"/>
      <c r="E969" s="6"/>
      <c r="F969" s="6"/>
      <c r="G969" s="6"/>
      <c r="H969" s="6"/>
      <c r="I969" s="6"/>
      <c r="J969" s="6"/>
      <c r="K969" s="6"/>
      <c r="L969" s="6"/>
      <c r="M969" s="6"/>
    </row>
    <row r="970" spans="2:13" x14ac:dyDescent="0.3">
      <c r="B970" s="6"/>
      <c r="C970" s="37"/>
      <c r="D970" s="37"/>
      <c r="E970" s="6"/>
      <c r="F970" s="6"/>
      <c r="G970" s="6"/>
      <c r="H970" s="6"/>
      <c r="I970" s="6"/>
      <c r="J970" s="6"/>
      <c r="K970" s="6"/>
      <c r="L970" s="6"/>
      <c r="M970" s="6"/>
    </row>
    <row r="971" spans="2:13" x14ac:dyDescent="0.3">
      <c r="B971" s="6"/>
      <c r="C971" s="37"/>
      <c r="D971" s="37"/>
      <c r="E971" s="6"/>
      <c r="F971" s="6"/>
      <c r="G971" s="6"/>
      <c r="H971" s="6"/>
      <c r="I971" s="6"/>
      <c r="J971" s="6"/>
      <c r="K971" s="6"/>
      <c r="L971" s="6"/>
      <c r="M971" s="6"/>
    </row>
    <row r="972" spans="2:13" x14ac:dyDescent="0.3">
      <c r="B972" s="6"/>
      <c r="C972" s="37"/>
      <c r="D972" s="37"/>
      <c r="E972" s="6"/>
      <c r="F972" s="6"/>
      <c r="G972" s="6"/>
      <c r="H972" s="6"/>
      <c r="I972" s="6"/>
      <c r="J972" s="6"/>
      <c r="K972" s="6"/>
      <c r="L972" s="6"/>
      <c r="M972" s="6"/>
    </row>
    <row r="973" spans="2:13" x14ac:dyDescent="0.3">
      <c r="B973" s="6"/>
      <c r="C973" s="37"/>
      <c r="D973" s="37"/>
      <c r="E973" s="6"/>
      <c r="F973" s="6"/>
      <c r="G973" s="6"/>
      <c r="H973" s="6"/>
      <c r="I973" s="6"/>
      <c r="J973" s="6"/>
      <c r="K973" s="6"/>
      <c r="L973" s="6"/>
      <c r="M973" s="6"/>
    </row>
    <row r="974" spans="2:13" x14ac:dyDescent="0.3">
      <c r="B974" s="6"/>
      <c r="C974" s="37"/>
      <c r="D974" s="37"/>
      <c r="E974" s="6"/>
      <c r="F974" s="6"/>
      <c r="G974" s="6"/>
      <c r="H974" s="6"/>
      <c r="I974" s="6"/>
      <c r="J974" s="6"/>
      <c r="K974" s="6"/>
      <c r="L974" s="6"/>
      <c r="M974" s="6"/>
    </row>
    <row r="975" spans="2:13" x14ac:dyDescent="0.3">
      <c r="B975" s="6"/>
      <c r="C975" s="37"/>
      <c r="D975" s="37"/>
      <c r="E975" s="6"/>
      <c r="F975" s="6"/>
      <c r="G975" s="6"/>
      <c r="H975" s="6"/>
      <c r="I975" s="6"/>
      <c r="J975" s="6"/>
      <c r="K975" s="6"/>
      <c r="L975" s="6"/>
      <c r="M975" s="6"/>
    </row>
    <row r="976" spans="2:13" x14ac:dyDescent="0.3">
      <c r="B976" s="6"/>
      <c r="C976" s="37"/>
      <c r="D976" s="37"/>
      <c r="E976" s="6"/>
      <c r="F976" s="6"/>
      <c r="G976" s="6"/>
      <c r="H976" s="6"/>
      <c r="I976" s="6"/>
      <c r="J976" s="6"/>
      <c r="K976" s="6"/>
      <c r="L976" s="6"/>
      <c r="M976" s="6"/>
    </row>
    <row r="977" spans="2:13" x14ac:dyDescent="0.3">
      <c r="B977" s="6"/>
      <c r="C977" s="37"/>
      <c r="D977" s="37"/>
      <c r="E977" s="6"/>
      <c r="F977" s="6"/>
      <c r="G977" s="6"/>
      <c r="H977" s="6"/>
      <c r="I977" s="6"/>
      <c r="J977" s="6"/>
      <c r="K977" s="6"/>
      <c r="L977" s="6"/>
      <c r="M977" s="6"/>
    </row>
    <row r="978" spans="2:13" x14ac:dyDescent="0.3">
      <c r="B978" s="6"/>
      <c r="C978" s="37"/>
      <c r="D978" s="37"/>
      <c r="E978" s="6"/>
      <c r="F978" s="6"/>
      <c r="G978" s="6"/>
      <c r="H978" s="6"/>
      <c r="I978" s="6"/>
      <c r="J978" s="6"/>
      <c r="K978" s="6"/>
      <c r="L978" s="6"/>
      <c r="M978" s="6"/>
    </row>
    <row r="979" spans="2:13" x14ac:dyDescent="0.3">
      <c r="B979" s="6"/>
      <c r="C979" s="37"/>
      <c r="D979" s="37"/>
      <c r="E979" s="6"/>
      <c r="F979" s="6"/>
      <c r="G979" s="6"/>
      <c r="H979" s="6"/>
      <c r="I979" s="6"/>
      <c r="J979" s="6"/>
      <c r="K979" s="6"/>
      <c r="L979" s="6"/>
      <c r="M979" s="6"/>
    </row>
    <row r="980" spans="2:13" x14ac:dyDescent="0.3">
      <c r="B980" s="6"/>
      <c r="C980" s="37"/>
      <c r="D980" s="37"/>
      <c r="E980" s="6"/>
      <c r="F980" s="6"/>
      <c r="G980" s="6"/>
      <c r="H980" s="6"/>
      <c r="I980" s="6"/>
      <c r="J980" s="6"/>
      <c r="K980" s="6"/>
      <c r="L980" s="6"/>
      <c r="M980" s="6"/>
    </row>
    <row r="981" spans="2:13" x14ac:dyDescent="0.3">
      <c r="B981" s="6"/>
      <c r="C981" s="37"/>
      <c r="D981" s="37"/>
      <c r="E981" s="6"/>
      <c r="F981" s="6"/>
      <c r="G981" s="6"/>
      <c r="H981" s="6"/>
      <c r="I981" s="6"/>
      <c r="J981" s="6"/>
      <c r="K981" s="6"/>
      <c r="L981" s="6"/>
      <c r="M981" s="6"/>
    </row>
    <row r="982" spans="2:13" x14ac:dyDescent="0.3">
      <c r="B982" s="6"/>
      <c r="C982" s="37"/>
      <c r="D982" s="37"/>
      <c r="E982" s="6"/>
      <c r="F982" s="6"/>
      <c r="G982" s="6"/>
      <c r="H982" s="6"/>
      <c r="I982" s="6"/>
      <c r="J982" s="6"/>
      <c r="K982" s="6"/>
      <c r="L982" s="6"/>
      <c r="M982" s="6"/>
    </row>
    <row r="983" spans="2:13" x14ac:dyDescent="0.3">
      <c r="B983" s="6"/>
      <c r="C983" s="37"/>
      <c r="D983" s="37"/>
      <c r="E983" s="6"/>
      <c r="F983" s="6"/>
      <c r="G983" s="6"/>
      <c r="H983" s="6"/>
      <c r="I983" s="6"/>
      <c r="J983" s="6"/>
      <c r="K983" s="6"/>
      <c r="L983" s="6"/>
      <c r="M983" s="6"/>
    </row>
    <row r="984" spans="2:13" x14ac:dyDescent="0.3">
      <c r="B984" s="6"/>
      <c r="C984" s="37"/>
      <c r="D984" s="37"/>
      <c r="E984" s="6"/>
      <c r="F984" s="6"/>
      <c r="G984" s="6"/>
      <c r="H984" s="6"/>
      <c r="I984" s="6"/>
      <c r="J984" s="6"/>
      <c r="K984" s="6"/>
      <c r="L984" s="6"/>
      <c r="M984" s="6"/>
    </row>
    <row r="985" spans="2:13" x14ac:dyDescent="0.3">
      <c r="B985" s="6"/>
      <c r="C985" s="37"/>
      <c r="D985" s="37"/>
      <c r="E985" s="6"/>
      <c r="F985" s="6"/>
      <c r="G985" s="6"/>
      <c r="H985" s="6"/>
      <c r="I985" s="6"/>
      <c r="J985" s="6"/>
      <c r="K985" s="6"/>
      <c r="L985" s="6"/>
      <c r="M985" s="6"/>
    </row>
    <row r="986" spans="2:13" x14ac:dyDescent="0.3">
      <c r="B986" s="6"/>
      <c r="C986" s="37"/>
      <c r="D986" s="37"/>
      <c r="E986" s="6"/>
      <c r="F986" s="6"/>
      <c r="G986" s="6"/>
      <c r="H986" s="6"/>
      <c r="I986" s="6"/>
      <c r="J986" s="6"/>
      <c r="K986" s="6"/>
      <c r="L986" s="6"/>
      <c r="M986" s="6"/>
    </row>
    <row r="987" spans="2:13" x14ac:dyDescent="0.3">
      <c r="B987" s="6"/>
      <c r="C987" s="37"/>
      <c r="D987" s="37"/>
      <c r="E987" s="6"/>
      <c r="F987" s="6"/>
      <c r="G987" s="6"/>
      <c r="H987" s="6"/>
      <c r="I987" s="6"/>
      <c r="J987" s="6"/>
      <c r="K987" s="6"/>
      <c r="L987" s="6"/>
      <c r="M987" s="6"/>
    </row>
    <row r="988" spans="2:13" x14ac:dyDescent="0.3">
      <c r="B988" s="6"/>
      <c r="C988" s="37"/>
      <c r="D988" s="37"/>
      <c r="E988" s="6"/>
      <c r="F988" s="6"/>
      <c r="G988" s="6"/>
      <c r="H988" s="6"/>
      <c r="I988" s="6"/>
      <c r="J988" s="6"/>
      <c r="K988" s="6"/>
      <c r="L988" s="6"/>
      <c r="M988" s="6"/>
    </row>
    <row r="989" spans="2:13" x14ac:dyDescent="0.3">
      <c r="B989" s="6"/>
      <c r="C989" s="37"/>
      <c r="D989" s="37"/>
      <c r="E989" s="6"/>
      <c r="F989" s="6"/>
      <c r="G989" s="6"/>
      <c r="H989" s="6"/>
      <c r="I989" s="6"/>
      <c r="J989" s="6"/>
      <c r="K989" s="6"/>
      <c r="L989" s="6"/>
      <c r="M989" s="6"/>
    </row>
    <row r="990" spans="2:13" x14ac:dyDescent="0.3">
      <c r="B990" s="6"/>
      <c r="C990" s="37"/>
      <c r="D990" s="37"/>
      <c r="E990" s="6"/>
      <c r="F990" s="6"/>
      <c r="G990" s="6"/>
      <c r="H990" s="6"/>
      <c r="I990" s="6"/>
      <c r="J990" s="6"/>
      <c r="K990" s="6"/>
      <c r="L990" s="6"/>
      <c r="M990" s="6"/>
    </row>
    <row r="991" spans="2:13" x14ac:dyDescent="0.3">
      <c r="B991" s="6"/>
      <c r="C991" s="37"/>
      <c r="D991" s="37"/>
      <c r="E991" s="6"/>
      <c r="F991" s="6"/>
      <c r="G991" s="6"/>
      <c r="H991" s="6"/>
      <c r="I991" s="6"/>
      <c r="J991" s="6"/>
      <c r="K991" s="6"/>
      <c r="L991" s="6"/>
      <c r="M991" s="6"/>
    </row>
    <row r="992" spans="2:13" x14ac:dyDescent="0.3">
      <c r="B992" s="6"/>
      <c r="C992" s="37"/>
      <c r="D992" s="37"/>
      <c r="E992" s="6"/>
      <c r="F992" s="6"/>
      <c r="G992" s="6"/>
      <c r="H992" s="6"/>
      <c r="I992" s="6"/>
      <c r="J992" s="6"/>
      <c r="K992" s="6"/>
      <c r="L992" s="6"/>
      <c r="M992" s="6"/>
    </row>
    <row r="993" spans="2:13" x14ac:dyDescent="0.3">
      <c r="B993" s="6"/>
      <c r="C993" s="37"/>
      <c r="D993" s="37"/>
      <c r="E993" s="6"/>
      <c r="F993" s="6"/>
      <c r="G993" s="6"/>
      <c r="H993" s="6"/>
      <c r="I993" s="6"/>
      <c r="J993" s="6"/>
      <c r="K993" s="6"/>
      <c r="L993" s="6"/>
      <c r="M993" s="6"/>
    </row>
    <row r="994" spans="2:13" x14ac:dyDescent="0.3">
      <c r="B994" s="6"/>
      <c r="C994" s="37"/>
      <c r="D994" s="37"/>
      <c r="E994" s="6"/>
      <c r="F994" s="6"/>
      <c r="G994" s="6"/>
      <c r="H994" s="6"/>
      <c r="I994" s="6"/>
      <c r="J994" s="6"/>
      <c r="K994" s="6"/>
      <c r="L994" s="6"/>
      <c r="M994" s="6"/>
    </row>
    <row r="995" spans="2:13" x14ac:dyDescent="0.3">
      <c r="B995" s="6"/>
      <c r="C995" s="37"/>
      <c r="D995" s="37"/>
      <c r="E995" s="6"/>
      <c r="F995" s="6"/>
      <c r="G995" s="6"/>
      <c r="H995" s="6"/>
      <c r="I995" s="6"/>
      <c r="J995" s="6"/>
      <c r="K995" s="6"/>
      <c r="L995" s="6"/>
      <c r="M995" s="6"/>
    </row>
    <row r="996" spans="2:13" x14ac:dyDescent="0.3">
      <c r="B996" s="6"/>
      <c r="C996" s="37"/>
      <c r="D996" s="37"/>
      <c r="E996" s="6"/>
      <c r="F996" s="6"/>
      <c r="G996" s="6"/>
      <c r="H996" s="6"/>
      <c r="I996" s="6"/>
      <c r="J996" s="6"/>
      <c r="K996" s="6"/>
      <c r="L996" s="6"/>
      <c r="M996" s="6"/>
    </row>
    <row r="997" spans="2:13" x14ac:dyDescent="0.3">
      <c r="B997" s="6"/>
      <c r="C997" s="37"/>
      <c r="D997" s="37"/>
      <c r="E997" s="6"/>
      <c r="F997" s="6"/>
      <c r="G997" s="6"/>
      <c r="H997" s="6"/>
      <c r="I997" s="6"/>
      <c r="J997" s="6"/>
      <c r="K997" s="6"/>
      <c r="L997" s="6"/>
      <c r="M997" s="6"/>
    </row>
    <row r="998" spans="2:13" x14ac:dyDescent="0.3">
      <c r="B998" s="6"/>
      <c r="C998" s="37"/>
      <c r="D998" s="37"/>
      <c r="E998" s="6"/>
      <c r="F998" s="6"/>
      <c r="G998" s="6"/>
      <c r="H998" s="6"/>
      <c r="I998" s="6"/>
      <c r="J998" s="6"/>
      <c r="K998" s="6"/>
      <c r="L998" s="6"/>
      <c r="M998" s="6"/>
    </row>
    <row r="999" spans="2:13" x14ac:dyDescent="0.3">
      <c r="B999" s="6"/>
      <c r="C999" s="37"/>
      <c r="D999" s="37"/>
      <c r="E999" s="6"/>
      <c r="F999" s="6"/>
      <c r="G999" s="6"/>
      <c r="H999" s="6"/>
      <c r="I999" s="6"/>
      <c r="J999" s="6"/>
      <c r="K999" s="6"/>
      <c r="L999" s="6"/>
      <c r="M999" s="6"/>
    </row>
    <row r="1000" spans="2:13" x14ac:dyDescent="0.3">
      <c r="B1000" s="6"/>
      <c r="C1000" s="37"/>
      <c r="D1000" s="37"/>
      <c r="E1000" s="6"/>
      <c r="F1000" s="6"/>
      <c r="G1000" s="6"/>
      <c r="H1000" s="6"/>
      <c r="I1000" s="6"/>
      <c r="J1000" s="6"/>
      <c r="K1000" s="6"/>
      <c r="L1000" s="6"/>
      <c r="M1000" s="6"/>
    </row>
    <row r="1001" spans="2:13" x14ac:dyDescent="0.3">
      <c r="B1001" s="6"/>
      <c r="C1001" s="37"/>
      <c r="D1001" s="37"/>
      <c r="E1001" s="6"/>
      <c r="F1001" s="6"/>
      <c r="G1001" s="6"/>
      <c r="H1001" s="6"/>
      <c r="I1001" s="6"/>
      <c r="J1001" s="6"/>
      <c r="K1001" s="6"/>
      <c r="L1001" s="6"/>
      <c r="M1001" s="6"/>
    </row>
    <row r="1002" spans="2:13" x14ac:dyDescent="0.3">
      <c r="B1002" s="6"/>
      <c r="C1002" s="37"/>
      <c r="D1002" s="37"/>
      <c r="E1002" s="6"/>
      <c r="F1002" s="6"/>
      <c r="G1002" s="6"/>
      <c r="H1002" s="6"/>
      <c r="I1002" s="6"/>
      <c r="J1002" s="6"/>
      <c r="K1002" s="6"/>
      <c r="L1002" s="6"/>
      <c r="M1002" s="6"/>
    </row>
    <row r="1003" spans="2:13" x14ac:dyDescent="0.3">
      <c r="B1003" s="6"/>
      <c r="C1003" s="37"/>
      <c r="D1003" s="37"/>
      <c r="E1003" s="6"/>
      <c r="F1003" s="6"/>
      <c r="G1003" s="6"/>
      <c r="H1003" s="6"/>
      <c r="I1003" s="6"/>
      <c r="J1003" s="6"/>
      <c r="K1003" s="6"/>
      <c r="L1003" s="6"/>
      <c r="M1003" s="6"/>
    </row>
    <row r="1004" spans="2:13" x14ac:dyDescent="0.3">
      <c r="B1004" s="6"/>
      <c r="C1004" s="37"/>
      <c r="D1004" s="37"/>
      <c r="E1004" s="6"/>
      <c r="F1004" s="6"/>
      <c r="G1004" s="6"/>
      <c r="H1004" s="6"/>
      <c r="I1004" s="6"/>
      <c r="J1004" s="6"/>
      <c r="K1004" s="6"/>
      <c r="L1004" s="6"/>
      <c r="M1004" s="6"/>
    </row>
    <row r="1005" spans="2:13" x14ac:dyDescent="0.3">
      <c r="B1005" s="6"/>
      <c r="C1005" s="37"/>
      <c r="D1005" s="37"/>
      <c r="E1005" s="6"/>
      <c r="F1005" s="6"/>
      <c r="G1005" s="6"/>
      <c r="H1005" s="6"/>
      <c r="I1005" s="6"/>
      <c r="J1005" s="6"/>
      <c r="K1005" s="6"/>
      <c r="L1005" s="6"/>
      <c r="M1005" s="6"/>
    </row>
    <row r="1006" spans="2:13" x14ac:dyDescent="0.3">
      <c r="B1006" s="6"/>
      <c r="C1006" s="37"/>
      <c r="D1006" s="37"/>
      <c r="E1006" s="6"/>
      <c r="F1006" s="6"/>
      <c r="G1006" s="6"/>
      <c r="H1006" s="6"/>
      <c r="I1006" s="6"/>
      <c r="J1006" s="6"/>
      <c r="K1006" s="6"/>
      <c r="L1006" s="6"/>
      <c r="M1006" s="6"/>
    </row>
    <row r="1007" spans="2:13" x14ac:dyDescent="0.3">
      <c r="B1007" s="6"/>
      <c r="C1007" s="37"/>
      <c r="D1007" s="37"/>
      <c r="E1007" s="6"/>
      <c r="F1007" s="6"/>
      <c r="G1007" s="6"/>
      <c r="H1007" s="6"/>
      <c r="I1007" s="6"/>
      <c r="J1007" s="6"/>
      <c r="K1007" s="6"/>
      <c r="L1007" s="6"/>
      <c r="M1007" s="6"/>
    </row>
    <row r="1008" spans="2:13" x14ac:dyDescent="0.3">
      <c r="B1008" s="6"/>
      <c r="C1008" s="37"/>
      <c r="D1008" s="37"/>
      <c r="E1008" s="6"/>
      <c r="F1008" s="6"/>
      <c r="G1008" s="6"/>
      <c r="H1008" s="6"/>
      <c r="I1008" s="6"/>
      <c r="J1008" s="6"/>
      <c r="K1008" s="6"/>
      <c r="L1008" s="6"/>
      <c r="M1008" s="6"/>
    </row>
    <row r="1009" spans="2:13" x14ac:dyDescent="0.3">
      <c r="B1009" s="6"/>
      <c r="C1009" s="37"/>
      <c r="D1009" s="37"/>
      <c r="E1009" s="6"/>
      <c r="F1009" s="6"/>
      <c r="G1009" s="6"/>
      <c r="H1009" s="6"/>
      <c r="I1009" s="6"/>
      <c r="J1009" s="6"/>
      <c r="K1009" s="6"/>
      <c r="L1009" s="6"/>
      <c r="M1009" s="6"/>
    </row>
    <row r="1010" spans="2:13" x14ac:dyDescent="0.3">
      <c r="B1010" s="6"/>
      <c r="C1010" s="37"/>
      <c r="D1010" s="37"/>
      <c r="E1010" s="6"/>
      <c r="F1010" s="6"/>
      <c r="G1010" s="6"/>
      <c r="H1010" s="6"/>
      <c r="I1010" s="6"/>
      <c r="J1010" s="6"/>
      <c r="K1010" s="6"/>
      <c r="L1010" s="6"/>
      <c r="M1010" s="6"/>
    </row>
    <row r="1011" spans="2:13" x14ac:dyDescent="0.3">
      <c r="B1011" s="6"/>
      <c r="C1011" s="37"/>
      <c r="D1011" s="37"/>
      <c r="E1011" s="6"/>
      <c r="F1011" s="6"/>
      <c r="G1011" s="6"/>
      <c r="H1011" s="6"/>
      <c r="I1011" s="6"/>
      <c r="J1011" s="6"/>
      <c r="K1011" s="6"/>
      <c r="L1011" s="6"/>
      <c r="M1011" s="6"/>
    </row>
    <row r="1012" spans="2:13" x14ac:dyDescent="0.3">
      <c r="B1012" s="6"/>
      <c r="C1012" s="37"/>
      <c r="D1012" s="37"/>
      <c r="E1012" s="6"/>
      <c r="F1012" s="6"/>
      <c r="G1012" s="6"/>
      <c r="H1012" s="6"/>
      <c r="I1012" s="6"/>
      <c r="J1012" s="6"/>
      <c r="K1012" s="6"/>
      <c r="L1012" s="6"/>
      <c r="M1012" s="6"/>
    </row>
    <row r="1013" spans="2:13" x14ac:dyDescent="0.3">
      <c r="B1013" s="6"/>
      <c r="C1013" s="37"/>
      <c r="D1013" s="37"/>
      <c r="E1013" s="6"/>
      <c r="F1013" s="6"/>
      <c r="G1013" s="6"/>
      <c r="H1013" s="6"/>
      <c r="I1013" s="6"/>
      <c r="J1013" s="6"/>
      <c r="K1013" s="6"/>
      <c r="L1013" s="6"/>
      <c r="M1013" s="6"/>
    </row>
    <row r="1014" spans="2:13" x14ac:dyDescent="0.3">
      <c r="B1014" s="6"/>
      <c r="C1014" s="37"/>
      <c r="D1014" s="37"/>
      <c r="E1014" s="6"/>
      <c r="F1014" s="6"/>
      <c r="G1014" s="6"/>
      <c r="H1014" s="6"/>
      <c r="I1014" s="6"/>
      <c r="J1014" s="6"/>
      <c r="K1014" s="6"/>
      <c r="L1014" s="6"/>
      <c r="M1014" s="6"/>
    </row>
    <row r="1015" spans="2:13" x14ac:dyDescent="0.3">
      <c r="B1015" s="6"/>
      <c r="C1015" s="37"/>
      <c r="D1015" s="37"/>
      <c r="E1015" s="6"/>
      <c r="F1015" s="6"/>
      <c r="G1015" s="6"/>
      <c r="H1015" s="6"/>
      <c r="I1015" s="6"/>
      <c r="J1015" s="6"/>
      <c r="K1015" s="6"/>
      <c r="L1015" s="6"/>
      <c r="M1015" s="6"/>
    </row>
    <row r="1016" spans="2:13" x14ac:dyDescent="0.3">
      <c r="B1016" s="6"/>
      <c r="C1016" s="37"/>
      <c r="D1016" s="37"/>
      <c r="E1016" s="6"/>
      <c r="F1016" s="6"/>
      <c r="G1016" s="6"/>
      <c r="H1016" s="6"/>
      <c r="I1016" s="6"/>
      <c r="J1016" s="6"/>
      <c r="K1016" s="6"/>
      <c r="L1016" s="6"/>
      <c r="M1016" s="6"/>
    </row>
    <row r="1017" spans="2:13" x14ac:dyDescent="0.3">
      <c r="B1017" s="6"/>
      <c r="C1017" s="37"/>
      <c r="D1017" s="37"/>
      <c r="E1017" s="6"/>
      <c r="F1017" s="6"/>
      <c r="G1017" s="6"/>
      <c r="H1017" s="6"/>
      <c r="I1017" s="6"/>
      <c r="J1017" s="6"/>
      <c r="K1017" s="6"/>
      <c r="L1017" s="6"/>
      <c r="M1017" s="6"/>
    </row>
    <row r="1018" spans="2:13" x14ac:dyDescent="0.3">
      <c r="B1018" s="6"/>
      <c r="C1018" s="37"/>
      <c r="D1018" s="37"/>
      <c r="E1018" s="6"/>
      <c r="F1018" s="6"/>
      <c r="G1018" s="6"/>
      <c r="H1018" s="6"/>
      <c r="I1018" s="6"/>
      <c r="J1018" s="6"/>
      <c r="K1018" s="6"/>
      <c r="L1018" s="6"/>
      <c r="M1018" s="6"/>
    </row>
    <row r="1019" spans="2:13" x14ac:dyDescent="0.3">
      <c r="B1019" s="6"/>
      <c r="C1019" s="37"/>
      <c r="D1019" s="37"/>
      <c r="E1019" s="6"/>
      <c r="F1019" s="6"/>
      <c r="G1019" s="6"/>
      <c r="H1019" s="6"/>
      <c r="I1019" s="6"/>
      <c r="J1019" s="6"/>
      <c r="K1019" s="6"/>
      <c r="L1019" s="6"/>
      <c r="M1019" s="6"/>
    </row>
    <row r="1020" spans="2:13" x14ac:dyDescent="0.3">
      <c r="B1020" s="6"/>
      <c r="C1020" s="37"/>
      <c r="D1020" s="37"/>
      <c r="E1020" s="6"/>
      <c r="F1020" s="6"/>
      <c r="G1020" s="6"/>
      <c r="H1020" s="6"/>
      <c r="I1020" s="6"/>
      <c r="J1020" s="6"/>
      <c r="K1020" s="6"/>
      <c r="L1020" s="6"/>
      <c r="M1020" s="6"/>
    </row>
    <row r="1021" spans="2:13" x14ac:dyDescent="0.3">
      <c r="B1021" s="6"/>
      <c r="C1021" s="37"/>
      <c r="D1021" s="37"/>
      <c r="E1021" s="6"/>
      <c r="F1021" s="6"/>
      <c r="G1021" s="6"/>
      <c r="H1021" s="6"/>
      <c r="I1021" s="6"/>
      <c r="J1021" s="6"/>
      <c r="K1021" s="6"/>
      <c r="L1021" s="6"/>
      <c r="M1021" s="6"/>
    </row>
    <row r="1022" spans="2:13" x14ac:dyDescent="0.3">
      <c r="B1022" s="6"/>
      <c r="C1022" s="37"/>
      <c r="D1022" s="37"/>
      <c r="E1022" s="6"/>
      <c r="F1022" s="6"/>
      <c r="G1022" s="6"/>
      <c r="H1022" s="6"/>
      <c r="I1022" s="6"/>
      <c r="J1022" s="6"/>
      <c r="K1022" s="6"/>
      <c r="L1022" s="6"/>
      <c r="M1022" s="6"/>
    </row>
    <row r="1023" spans="2:13" x14ac:dyDescent="0.3">
      <c r="B1023" s="6"/>
      <c r="C1023" s="37"/>
      <c r="D1023" s="37"/>
      <c r="E1023" s="6"/>
      <c r="F1023" s="6"/>
      <c r="G1023" s="6"/>
      <c r="H1023" s="6"/>
      <c r="I1023" s="6"/>
      <c r="J1023" s="6"/>
      <c r="K1023" s="6"/>
      <c r="L1023" s="6"/>
      <c r="M1023" s="6"/>
    </row>
    <row r="1024" spans="2:13" x14ac:dyDescent="0.3">
      <c r="B1024" s="6"/>
      <c r="C1024" s="37"/>
      <c r="D1024" s="37"/>
      <c r="E1024" s="6"/>
      <c r="F1024" s="6"/>
      <c r="G1024" s="6"/>
      <c r="H1024" s="6"/>
      <c r="I1024" s="6"/>
      <c r="J1024" s="6"/>
      <c r="K1024" s="6"/>
      <c r="L1024" s="6"/>
      <c r="M1024" s="6"/>
    </row>
    <row r="1025" spans="2:13" x14ac:dyDescent="0.3">
      <c r="B1025" s="6"/>
      <c r="C1025" s="37"/>
      <c r="D1025" s="37"/>
      <c r="E1025" s="6"/>
      <c r="F1025" s="6"/>
      <c r="G1025" s="6"/>
      <c r="H1025" s="6"/>
      <c r="I1025" s="6"/>
      <c r="J1025" s="6"/>
      <c r="K1025" s="6"/>
      <c r="L1025" s="6"/>
      <c r="M1025" s="6"/>
    </row>
    <row r="1026" spans="2:13" x14ac:dyDescent="0.3">
      <c r="B1026" s="6"/>
      <c r="C1026" s="37"/>
      <c r="D1026" s="37"/>
      <c r="E1026" s="6"/>
      <c r="F1026" s="6"/>
      <c r="G1026" s="6"/>
      <c r="H1026" s="6"/>
      <c r="I1026" s="6"/>
      <c r="J1026" s="6"/>
      <c r="K1026" s="6"/>
      <c r="L1026" s="6"/>
      <c r="M1026" s="6"/>
    </row>
    <row r="1027" spans="2:13" x14ac:dyDescent="0.3">
      <c r="B1027" s="6"/>
      <c r="C1027" s="37"/>
      <c r="D1027" s="37"/>
      <c r="E1027" s="6"/>
      <c r="F1027" s="6"/>
      <c r="G1027" s="6"/>
      <c r="H1027" s="6"/>
      <c r="I1027" s="6"/>
      <c r="J1027" s="6"/>
      <c r="K1027" s="6"/>
      <c r="L1027" s="6"/>
      <c r="M1027" s="6"/>
    </row>
    <row r="1028" spans="2:13" x14ac:dyDescent="0.3">
      <c r="B1028" s="6"/>
      <c r="C1028" s="37"/>
      <c r="D1028" s="37"/>
      <c r="E1028" s="6"/>
      <c r="F1028" s="6"/>
      <c r="G1028" s="6"/>
      <c r="H1028" s="6"/>
      <c r="I1028" s="6"/>
      <c r="J1028" s="6"/>
      <c r="K1028" s="6"/>
      <c r="L1028" s="6"/>
      <c r="M1028" s="6"/>
    </row>
    <row r="1029" spans="2:13" x14ac:dyDescent="0.3">
      <c r="B1029" s="6"/>
      <c r="C1029" s="37"/>
      <c r="D1029" s="37"/>
      <c r="E1029" s="6"/>
      <c r="F1029" s="6"/>
      <c r="G1029" s="6"/>
      <c r="H1029" s="6"/>
      <c r="I1029" s="6"/>
      <c r="J1029" s="6"/>
      <c r="K1029" s="6"/>
      <c r="L1029" s="6"/>
      <c r="M1029" s="6"/>
    </row>
    <row r="1030" spans="2:13" x14ac:dyDescent="0.3">
      <c r="B1030" s="6"/>
      <c r="C1030" s="37"/>
      <c r="D1030" s="37"/>
      <c r="E1030" s="6"/>
      <c r="F1030" s="6"/>
      <c r="G1030" s="6"/>
      <c r="H1030" s="6"/>
      <c r="I1030" s="6"/>
      <c r="J1030" s="6"/>
      <c r="K1030" s="6"/>
      <c r="L1030" s="6"/>
      <c r="M1030" s="6"/>
    </row>
    <row r="1031" spans="2:13" x14ac:dyDescent="0.3">
      <c r="B1031" s="6"/>
      <c r="C1031" s="37"/>
      <c r="D1031" s="37"/>
      <c r="E1031" s="6"/>
      <c r="F1031" s="6"/>
      <c r="G1031" s="6"/>
      <c r="H1031" s="6"/>
      <c r="I1031" s="6"/>
      <c r="J1031" s="6"/>
      <c r="K1031" s="6"/>
      <c r="L1031" s="6"/>
      <c r="M1031" s="6"/>
    </row>
    <row r="1032" spans="2:13" x14ac:dyDescent="0.3">
      <c r="B1032" s="6"/>
      <c r="C1032" s="37"/>
      <c r="D1032" s="37"/>
      <c r="E1032" s="6"/>
      <c r="F1032" s="6"/>
      <c r="G1032" s="6"/>
      <c r="H1032" s="6"/>
      <c r="I1032" s="6"/>
      <c r="J1032" s="6"/>
      <c r="K1032" s="6"/>
      <c r="L1032" s="6"/>
      <c r="M1032" s="6"/>
    </row>
    <row r="1033" spans="2:13" x14ac:dyDescent="0.3">
      <c r="B1033" s="6"/>
      <c r="C1033" s="37"/>
      <c r="D1033" s="37"/>
      <c r="E1033" s="6"/>
      <c r="F1033" s="6"/>
      <c r="G1033" s="6"/>
      <c r="H1033" s="6"/>
      <c r="I1033" s="6"/>
      <c r="J1033" s="6"/>
      <c r="K1033" s="6"/>
      <c r="L1033" s="6"/>
      <c r="M1033" s="6"/>
    </row>
    <row r="1034" spans="2:13" x14ac:dyDescent="0.3">
      <c r="B1034" s="6"/>
      <c r="C1034" s="37"/>
      <c r="D1034" s="37"/>
      <c r="E1034" s="6"/>
      <c r="F1034" s="6"/>
      <c r="G1034" s="6"/>
      <c r="H1034" s="6"/>
      <c r="I1034" s="6"/>
      <c r="J1034" s="6"/>
      <c r="K1034" s="6"/>
      <c r="L1034" s="6"/>
      <c r="M1034" s="6"/>
    </row>
    <row r="1035" spans="2:13" x14ac:dyDescent="0.3">
      <c r="B1035" s="6"/>
      <c r="C1035" s="37"/>
      <c r="D1035" s="37"/>
      <c r="E1035" s="6"/>
      <c r="F1035" s="6"/>
      <c r="G1035" s="6"/>
      <c r="H1035" s="6"/>
      <c r="I1035" s="6"/>
      <c r="J1035" s="6"/>
      <c r="K1035" s="6"/>
      <c r="L1035" s="6"/>
      <c r="M1035" s="6"/>
    </row>
    <row r="1036" spans="2:13" x14ac:dyDescent="0.3">
      <c r="B1036" s="6"/>
      <c r="C1036" s="37"/>
      <c r="D1036" s="37"/>
      <c r="E1036" s="6"/>
      <c r="F1036" s="6"/>
      <c r="G1036" s="6"/>
      <c r="H1036" s="6"/>
      <c r="I1036" s="6"/>
      <c r="J1036" s="6"/>
      <c r="K1036" s="6"/>
      <c r="L1036" s="6"/>
      <c r="M1036" s="6"/>
    </row>
    <row r="1037" spans="2:13" x14ac:dyDescent="0.3">
      <c r="B1037" s="6"/>
      <c r="C1037" s="37"/>
      <c r="D1037" s="37"/>
      <c r="E1037" s="6"/>
      <c r="F1037" s="6"/>
      <c r="G1037" s="6"/>
      <c r="H1037" s="6"/>
      <c r="I1037" s="6"/>
      <c r="J1037" s="6"/>
      <c r="K1037" s="6"/>
      <c r="L1037" s="6"/>
      <c r="M1037" s="6"/>
    </row>
    <row r="1038" spans="2:13" x14ac:dyDescent="0.3">
      <c r="B1038" s="6"/>
      <c r="C1038" s="37"/>
      <c r="D1038" s="37"/>
      <c r="E1038" s="6"/>
      <c r="F1038" s="6"/>
      <c r="G1038" s="6"/>
      <c r="H1038" s="6"/>
      <c r="I1038" s="6"/>
      <c r="J1038" s="6"/>
      <c r="K1038" s="6"/>
      <c r="L1038" s="6"/>
      <c r="M1038" s="6"/>
    </row>
    <row r="1039" spans="2:13" x14ac:dyDescent="0.3">
      <c r="B1039" s="6"/>
      <c r="C1039" s="37"/>
      <c r="D1039" s="37"/>
      <c r="E1039" s="6"/>
      <c r="F1039" s="6"/>
      <c r="G1039" s="6"/>
      <c r="H1039" s="6"/>
      <c r="I1039" s="6"/>
      <c r="J1039" s="6"/>
      <c r="K1039" s="6"/>
      <c r="L1039" s="6"/>
      <c r="M1039" s="6"/>
    </row>
    <row r="1040" spans="2:13" x14ac:dyDescent="0.3">
      <c r="B1040" s="6"/>
      <c r="C1040" s="37"/>
      <c r="D1040" s="37"/>
      <c r="E1040" s="6"/>
      <c r="F1040" s="6"/>
      <c r="G1040" s="6"/>
      <c r="H1040" s="6"/>
      <c r="I1040" s="6"/>
      <c r="J1040" s="6"/>
      <c r="K1040" s="6"/>
      <c r="L1040" s="6"/>
      <c r="M1040" s="6"/>
    </row>
    <row r="1041" spans="2:13" x14ac:dyDescent="0.3">
      <c r="B1041" s="6"/>
      <c r="C1041" s="37"/>
      <c r="D1041" s="37"/>
      <c r="E1041" s="6"/>
      <c r="F1041" s="6"/>
      <c r="G1041" s="6"/>
      <c r="H1041" s="6"/>
      <c r="I1041" s="6"/>
      <c r="J1041" s="6"/>
      <c r="K1041" s="6"/>
      <c r="L1041" s="6"/>
      <c r="M1041" s="6"/>
    </row>
    <row r="1042" spans="2:13" x14ac:dyDescent="0.3">
      <c r="B1042" s="6"/>
      <c r="C1042" s="37"/>
      <c r="D1042" s="37"/>
      <c r="E1042" s="6"/>
      <c r="F1042" s="6"/>
      <c r="G1042" s="6"/>
      <c r="H1042" s="6"/>
      <c r="I1042" s="6"/>
      <c r="J1042" s="6"/>
      <c r="K1042" s="6"/>
      <c r="L1042" s="6"/>
      <c r="M1042" s="6"/>
    </row>
    <row r="1043" spans="2:13" x14ac:dyDescent="0.3">
      <c r="B1043" s="6"/>
      <c r="C1043" s="37"/>
      <c r="D1043" s="37"/>
      <c r="E1043" s="6"/>
      <c r="F1043" s="6"/>
      <c r="G1043" s="6"/>
      <c r="H1043" s="6"/>
      <c r="I1043" s="6"/>
      <c r="J1043" s="6"/>
      <c r="K1043" s="6"/>
      <c r="L1043" s="6"/>
      <c r="M1043" s="6"/>
    </row>
    <row r="1044" spans="2:13" x14ac:dyDescent="0.3">
      <c r="B1044" s="6"/>
      <c r="C1044" s="37"/>
      <c r="D1044" s="37"/>
      <c r="E1044" s="6"/>
      <c r="F1044" s="6"/>
      <c r="G1044" s="6"/>
      <c r="H1044" s="6"/>
      <c r="I1044" s="6"/>
      <c r="J1044" s="6"/>
      <c r="K1044" s="6"/>
      <c r="L1044" s="6"/>
      <c r="M1044" s="6"/>
    </row>
    <row r="1045" spans="2:13" x14ac:dyDescent="0.3">
      <c r="B1045" s="6"/>
      <c r="C1045" s="37"/>
      <c r="D1045" s="37"/>
      <c r="E1045" s="6"/>
      <c r="F1045" s="6"/>
      <c r="G1045" s="6"/>
      <c r="H1045" s="6"/>
      <c r="I1045" s="6"/>
      <c r="J1045" s="6"/>
      <c r="K1045" s="6"/>
      <c r="L1045" s="6"/>
      <c r="M1045" s="6"/>
    </row>
    <row r="1046" spans="2:13" x14ac:dyDescent="0.3">
      <c r="B1046" s="6"/>
      <c r="C1046" s="37"/>
      <c r="D1046" s="37"/>
      <c r="E1046" s="6"/>
      <c r="F1046" s="6"/>
      <c r="G1046" s="6"/>
      <c r="H1046" s="6"/>
      <c r="I1046" s="6"/>
      <c r="J1046" s="6"/>
      <c r="K1046" s="6"/>
      <c r="L1046" s="6"/>
      <c r="M1046" s="6"/>
    </row>
    <row r="1047" spans="2:13" x14ac:dyDescent="0.3">
      <c r="B1047" s="6"/>
      <c r="C1047" s="37"/>
      <c r="D1047" s="37"/>
      <c r="E1047" s="6"/>
      <c r="F1047" s="6"/>
      <c r="G1047" s="6"/>
      <c r="H1047" s="6"/>
      <c r="I1047" s="6"/>
      <c r="J1047" s="6"/>
      <c r="K1047" s="6"/>
      <c r="L1047" s="6"/>
      <c r="M1047" s="6"/>
    </row>
    <row r="1048" spans="2:13" x14ac:dyDescent="0.3">
      <c r="B1048" s="6"/>
      <c r="C1048" s="37"/>
      <c r="D1048" s="37"/>
      <c r="E1048" s="6"/>
      <c r="F1048" s="6"/>
      <c r="G1048" s="6"/>
      <c r="H1048" s="6"/>
      <c r="I1048" s="6"/>
      <c r="J1048" s="6"/>
      <c r="K1048" s="6"/>
      <c r="L1048" s="6"/>
      <c r="M1048" s="6"/>
    </row>
    <row r="1049" spans="2:13" x14ac:dyDescent="0.3">
      <c r="B1049" s="6"/>
      <c r="C1049" s="37"/>
      <c r="D1049" s="37"/>
      <c r="E1049" s="6"/>
      <c r="F1049" s="6"/>
      <c r="G1049" s="6"/>
      <c r="H1049" s="6"/>
      <c r="I1049" s="6"/>
      <c r="J1049" s="6"/>
      <c r="K1049" s="6"/>
      <c r="L1049" s="6"/>
      <c r="M1049" s="6"/>
    </row>
    <row r="1050" spans="2:13" x14ac:dyDescent="0.3">
      <c r="B1050" s="6"/>
      <c r="C1050" s="37"/>
      <c r="D1050" s="37"/>
      <c r="E1050" s="6"/>
      <c r="F1050" s="6"/>
      <c r="G1050" s="6"/>
      <c r="H1050" s="6"/>
      <c r="I1050" s="6"/>
      <c r="J1050" s="6"/>
      <c r="K1050" s="6"/>
      <c r="L1050" s="6"/>
      <c r="M1050" s="6"/>
    </row>
    <row r="1051" spans="2:13" x14ac:dyDescent="0.3">
      <c r="B1051" s="6"/>
      <c r="C1051" s="37"/>
      <c r="D1051" s="37"/>
      <c r="E1051" s="6"/>
      <c r="F1051" s="6"/>
      <c r="G1051" s="6"/>
      <c r="H1051" s="6"/>
      <c r="I1051" s="6"/>
      <c r="J1051" s="6"/>
      <c r="K1051" s="6"/>
      <c r="L1051" s="6"/>
      <c r="M1051" s="6"/>
    </row>
    <row r="1052" spans="2:13" x14ac:dyDescent="0.3">
      <c r="B1052" s="6"/>
      <c r="C1052" s="37"/>
      <c r="D1052" s="37"/>
      <c r="E1052" s="6"/>
      <c r="F1052" s="6"/>
      <c r="G1052" s="6"/>
      <c r="H1052" s="6"/>
      <c r="I1052" s="6"/>
      <c r="J1052" s="6"/>
      <c r="K1052" s="6"/>
      <c r="L1052" s="6"/>
      <c r="M1052" s="6"/>
    </row>
    <row r="1053" spans="2:13" x14ac:dyDescent="0.3">
      <c r="B1053" s="6"/>
      <c r="C1053" s="37"/>
      <c r="D1053" s="37"/>
      <c r="E1053" s="6"/>
      <c r="F1053" s="6"/>
      <c r="G1053" s="6"/>
      <c r="H1053" s="6"/>
      <c r="I1053" s="6"/>
      <c r="J1053" s="6"/>
      <c r="K1053" s="6"/>
      <c r="L1053" s="6"/>
      <c r="M1053" s="6"/>
    </row>
    <row r="1054" spans="2:13" x14ac:dyDescent="0.3">
      <c r="B1054" s="6"/>
      <c r="C1054" s="37"/>
      <c r="D1054" s="37"/>
      <c r="E1054" s="6"/>
      <c r="F1054" s="6"/>
      <c r="G1054" s="6"/>
      <c r="H1054" s="6"/>
      <c r="I1054" s="6"/>
      <c r="J1054" s="6"/>
      <c r="K1054" s="6"/>
      <c r="L1054" s="6"/>
      <c r="M1054" s="6"/>
    </row>
    <row r="1055" spans="2:13" x14ac:dyDescent="0.3">
      <c r="B1055" s="6"/>
      <c r="C1055" s="37"/>
      <c r="D1055" s="37"/>
      <c r="E1055" s="6"/>
      <c r="F1055" s="6"/>
      <c r="G1055" s="6"/>
      <c r="H1055" s="6"/>
      <c r="I1055" s="6"/>
      <c r="J1055" s="6"/>
      <c r="K1055" s="6"/>
      <c r="L1055" s="6"/>
      <c r="M1055" s="6"/>
    </row>
    <row r="1056" spans="2:13" x14ac:dyDescent="0.3">
      <c r="B1056" s="6"/>
      <c r="C1056" s="37"/>
      <c r="D1056" s="37"/>
      <c r="E1056" s="6"/>
      <c r="F1056" s="6"/>
      <c r="G1056" s="6"/>
      <c r="H1056" s="6"/>
      <c r="I1056" s="6"/>
      <c r="J1056" s="6"/>
      <c r="K1056" s="6"/>
      <c r="L1056" s="6"/>
      <c r="M1056" s="6"/>
    </row>
    <row r="1057" spans="2:13" x14ac:dyDescent="0.3">
      <c r="B1057" s="6"/>
      <c r="C1057" s="37"/>
      <c r="D1057" s="37"/>
      <c r="E1057" s="6"/>
      <c r="F1057" s="6"/>
      <c r="G1057" s="6"/>
      <c r="H1057" s="6"/>
      <c r="I1057" s="6"/>
      <c r="J1057" s="6"/>
      <c r="K1057" s="6"/>
      <c r="L1057" s="6"/>
      <c r="M1057" s="6"/>
    </row>
    <row r="1058" spans="2:13" x14ac:dyDescent="0.3">
      <c r="B1058" s="6"/>
      <c r="C1058" s="37"/>
      <c r="D1058" s="37"/>
      <c r="E1058" s="6"/>
      <c r="F1058" s="6"/>
      <c r="G1058" s="6"/>
      <c r="H1058" s="6"/>
      <c r="I1058" s="6"/>
      <c r="J1058" s="6"/>
      <c r="K1058" s="6"/>
      <c r="L1058" s="6"/>
      <c r="M1058" s="6"/>
    </row>
    <row r="1059" spans="2:13" x14ac:dyDescent="0.3">
      <c r="B1059" s="6"/>
      <c r="C1059" s="37"/>
      <c r="D1059" s="37"/>
      <c r="E1059" s="6"/>
      <c r="F1059" s="6"/>
      <c r="G1059" s="6"/>
      <c r="H1059" s="6"/>
      <c r="I1059" s="6"/>
      <c r="J1059" s="6"/>
      <c r="K1059" s="6"/>
      <c r="L1059" s="6"/>
      <c r="M1059" s="6"/>
    </row>
    <row r="1060" spans="2:13" x14ac:dyDescent="0.3">
      <c r="B1060" s="6"/>
      <c r="C1060" s="37"/>
      <c r="D1060" s="37"/>
      <c r="E1060" s="6"/>
      <c r="F1060" s="6"/>
      <c r="G1060" s="6"/>
      <c r="H1060" s="6"/>
      <c r="I1060" s="6"/>
      <c r="J1060" s="6"/>
      <c r="K1060" s="6"/>
      <c r="L1060" s="6"/>
      <c r="M1060" s="6"/>
    </row>
    <row r="1061" spans="2:13" x14ac:dyDescent="0.3">
      <c r="B1061" s="6"/>
      <c r="C1061" s="37"/>
      <c r="D1061" s="37"/>
      <c r="E1061" s="6"/>
      <c r="F1061" s="6"/>
      <c r="G1061" s="6"/>
      <c r="H1061" s="6"/>
      <c r="I1061" s="6"/>
      <c r="J1061" s="6"/>
      <c r="K1061" s="6"/>
      <c r="L1061" s="6"/>
      <c r="M1061" s="6"/>
    </row>
    <row r="1062" spans="2:13" x14ac:dyDescent="0.3">
      <c r="B1062" s="6"/>
      <c r="C1062" s="37"/>
      <c r="D1062" s="37"/>
      <c r="E1062" s="6"/>
      <c r="F1062" s="6"/>
      <c r="G1062" s="6"/>
      <c r="H1062" s="6"/>
      <c r="I1062" s="6"/>
      <c r="J1062" s="6"/>
      <c r="K1062" s="6"/>
      <c r="L1062" s="6"/>
      <c r="M1062" s="6"/>
    </row>
    <row r="1063" spans="2:13" x14ac:dyDescent="0.3">
      <c r="B1063" s="6"/>
      <c r="C1063" s="37"/>
      <c r="D1063" s="37"/>
      <c r="E1063" s="6"/>
      <c r="F1063" s="6"/>
      <c r="G1063" s="6"/>
      <c r="H1063" s="6"/>
      <c r="I1063" s="6"/>
      <c r="J1063" s="6"/>
      <c r="K1063" s="6"/>
      <c r="L1063" s="6"/>
      <c r="M1063" s="6"/>
    </row>
    <row r="1064" spans="2:13" x14ac:dyDescent="0.3">
      <c r="B1064" s="6"/>
      <c r="C1064" s="37"/>
      <c r="D1064" s="37"/>
      <c r="E1064" s="6"/>
      <c r="F1064" s="6"/>
      <c r="G1064" s="6"/>
      <c r="H1064" s="6"/>
      <c r="I1064" s="6"/>
      <c r="J1064" s="6"/>
      <c r="K1064" s="6"/>
      <c r="L1064" s="6"/>
      <c r="M1064" s="6"/>
    </row>
    <row r="1065" spans="2:13" x14ac:dyDescent="0.3">
      <c r="B1065" s="6"/>
      <c r="C1065" s="37"/>
      <c r="D1065" s="37"/>
      <c r="E1065" s="6"/>
      <c r="F1065" s="6"/>
      <c r="G1065" s="6"/>
      <c r="H1065" s="6"/>
      <c r="I1065" s="6"/>
      <c r="J1065" s="6"/>
      <c r="K1065" s="6"/>
      <c r="L1065" s="6"/>
      <c r="M1065" s="6"/>
    </row>
    <row r="1066" spans="2:13" x14ac:dyDescent="0.3">
      <c r="B1066" s="6"/>
      <c r="C1066" s="37"/>
      <c r="D1066" s="37"/>
      <c r="E1066" s="6"/>
      <c r="F1066" s="6"/>
      <c r="G1066" s="6"/>
      <c r="H1066" s="6"/>
      <c r="I1066" s="6"/>
      <c r="J1066" s="6"/>
      <c r="K1066" s="6"/>
      <c r="L1066" s="6"/>
      <c r="M1066" s="6"/>
    </row>
    <row r="1067" spans="2:13" x14ac:dyDescent="0.3">
      <c r="B1067" s="6"/>
      <c r="C1067" s="37"/>
      <c r="D1067" s="37"/>
      <c r="E1067" s="6"/>
      <c r="F1067" s="6"/>
      <c r="G1067" s="6"/>
      <c r="H1067" s="6"/>
      <c r="I1067" s="6"/>
      <c r="J1067" s="6"/>
      <c r="K1067" s="6"/>
      <c r="L1067" s="6"/>
      <c r="M1067" s="6"/>
    </row>
    <row r="1068" spans="2:13" x14ac:dyDescent="0.3">
      <c r="B1068" s="6"/>
      <c r="C1068" s="37"/>
      <c r="D1068" s="37"/>
      <c r="E1068" s="6"/>
      <c r="F1068" s="6"/>
      <c r="G1068" s="6"/>
      <c r="H1068" s="6"/>
      <c r="I1068" s="6"/>
      <c r="J1068" s="6"/>
      <c r="K1068" s="6"/>
      <c r="L1068" s="6"/>
      <c r="M1068" s="6"/>
    </row>
    <row r="1069" spans="2:13" x14ac:dyDescent="0.3">
      <c r="B1069" s="6"/>
      <c r="C1069" s="37"/>
      <c r="D1069" s="37"/>
      <c r="E1069" s="6"/>
      <c r="F1069" s="6"/>
      <c r="G1069" s="6"/>
      <c r="H1069" s="6"/>
      <c r="I1069" s="6"/>
      <c r="J1069" s="6"/>
      <c r="K1069" s="6"/>
      <c r="L1069" s="6"/>
      <c r="M1069" s="6"/>
    </row>
    <row r="1070" spans="2:13" x14ac:dyDescent="0.3">
      <c r="B1070" s="6"/>
      <c r="C1070" s="37"/>
      <c r="D1070" s="37"/>
      <c r="E1070" s="6"/>
      <c r="F1070" s="6"/>
      <c r="G1070" s="6"/>
      <c r="H1070" s="6"/>
      <c r="I1070" s="6"/>
      <c r="J1070" s="6"/>
      <c r="K1070" s="6"/>
      <c r="L1070" s="6"/>
      <c r="M1070" s="6"/>
    </row>
    <row r="1071" spans="2:13" x14ac:dyDescent="0.3">
      <c r="B1071" s="6"/>
      <c r="C1071" s="37"/>
      <c r="D1071" s="37"/>
      <c r="E1071" s="6"/>
      <c r="F1071" s="6"/>
      <c r="G1071" s="6"/>
      <c r="H1071" s="6"/>
      <c r="I1071" s="6"/>
      <c r="J1071" s="6"/>
      <c r="K1071" s="6"/>
      <c r="L1071" s="6"/>
      <c r="M1071" s="6"/>
    </row>
    <row r="1072" spans="2:13" x14ac:dyDescent="0.3">
      <c r="B1072" s="6"/>
      <c r="C1072" s="37"/>
      <c r="D1072" s="37"/>
      <c r="E1072" s="6"/>
      <c r="F1072" s="6"/>
      <c r="G1072" s="6"/>
      <c r="H1072" s="6"/>
      <c r="I1072" s="6"/>
      <c r="J1072" s="6"/>
      <c r="K1072" s="6"/>
      <c r="L1072" s="6"/>
      <c r="M1072" s="6"/>
    </row>
    <row r="1073" spans="2:13" x14ac:dyDescent="0.3">
      <c r="B1073" s="6"/>
      <c r="C1073" s="37"/>
      <c r="D1073" s="37"/>
      <c r="E1073" s="6"/>
      <c r="F1073" s="6"/>
      <c r="G1073" s="6"/>
      <c r="H1073" s="6"/>
      <c r="I1073" s="6"/>
      <c r="J1073" s="6"/>
      <c r="K1073" s="6"/>
      <c r="L1073" s="6"/>
      <c r="M1073" s="6"/>
    </row>
    <row r="1074" spans="2:13" x14ac:dyDescent="0.3">
      <c r="B1074" s="6"/>
      <c r="C1074" s="37"/>
      <c r="D1074" s="37"/>
      <c r="E1074" s="6"/>
      <c r="F1074" s="6"/>
      <c r="G1074" s="6"/>
      <c r="H1074" s="6"/>
      <c r="I1074" s="6"/>
      <c r="J1074" s="6"/>
      <c r="K1074" s="6"/>
      <c r="L1074" s="6"/>
      <c r="M1074" s="6"/>
    </row>
    <row r="1075" spans="2:13" x14ac:dyDescent="0.3">
      <c r="B1075" s="6"/>
      <c r="C1075" s="37"/>
      <c r="D1075" s="37"/>
      <c r="E1075" s="6"/>
      <c r="F1075" s="6"/>
      <c r="G1075" s="6"/>
      <c r="H1075" s="6"/>
      <c r="I1075" s="6"/>
      <c r="J1075" s="6"/>
      <c r="K1075" s="6"/>
      <c r="L1075" s="6"/>
      <c r="M1075" s="6"/>
    </row>
    <row r="1076" spans="2:13" x14ac:dyDescent="0.3">
      <c r="B1076" s="6"/>
      <c r="C1076" s="37"/>
      <c r="D1076" s="37"/>
      <c r="E1076" s="6"/>
      <c r="F1076" s="6"/>
      <c r="G1076" s="6"/>
      <c r="H1076" s="6"/>
      <c r="I1076" s="6"/>
      <c r="J1076" s="6"/>
      <c r="K1076" s="6"/>
      <c r="L1076" s="6"/>
      <c r="M1076" s="6"/>
    </row>
    <row r="1077" spans="2:13" x14ac:dyDescent="0.3">
      <c r="B1077" s="6"/>
      <c r="C1077" s="37"/>
      <c r="D1077" s="37"/>
      <c r="E1077" s="6"/>
      <c r="F1077" s="6"/>
      <c r="G1077" s="6"/>
      <c r="H1077" s="6"/>
      <c r="I1077" s="6"/>
      <c r="J1077" s="6"/>
      <c r="K1077" s="6"/>
      <c r="L1077" s="6"/>
      <c r="M1077" s="6"/>
    </row>
    <row r="1078" spans="2:13" x14ac:dyDescent="0.3">
      <c r="B1078" s="6"/>
      <c r="C1078" s="37"/>
      <c r="D1078" s="37"/>
      <c r="E1078" s="6"/>
      <c r="F1078" s="6"/>
      <c r="G1078" s="6"/>
      <c r="H1078" s="6"/>
      <c r="I1078" s="6"/>
      <c r="J1078" s="6"/>
      <c r="K1078" s="6"/>
      <c r="L1078" s="6"/>
      <c r="M1078" s="6"/>
    </row>
    <row r="1079" spans="2:13" x14ac:dyDescent="0.3">
      <c r="B1079" s="6"/>
      <c r="C1079" s="37"/>
      <c r="D1079" s="37"/>
      <c r="E1079" s="6"/>
      <c r="F1079" s="6"/>
      <c r="G1079" s="6"/>
      <c r="H1079" s="6"/>
      <c r="I1079" s="6"/>
      <c r="J1079" s="6"/>
      <c r="K1079" s="6"/>
      <c r="L1079" s="6"/>
      <c r="M1079" s="6"/>
    </row>
    <row r="1080" spans="2:13" x14ac:dyDescent="0.3">
      <c r="B1080" s="6"/>
      <c r="C1080" s="37"/>
      <c r="D1080" s="37"/>
      <c r="E1080" s="6"/>
      <c r="F1080" s="6"/>
      <c r="G1080" s="6"/>
      <c r="H1080" s="6"/>
      <c r="I1080" s="6"/>
      <c r="J1080" s="6"/>
      <c r="K1080" s="6"/>
      <c r="L1080" s="6"/>
      <c r="M1080" s="6"/>
    </row>
    <row r="1081" spans="2:13" x14ac:dyDescent="0.3">
      <c r="B1081" s="6"/>
      <c r="C1081" s="37"/>
      <c r="D1081" s="37"/>
      <c r="E1081" s="6"/>
      <c r="F1081" s="6"/>
      <c r="G1081" s="6"/>
      <c r="H1081" s="6"/>
      <c r="I1081" s="6"/>
      <c r="J1081" s="6"/>
      <c r="K1081" s="6"/>
      <c r="L1081" s="6"/>
      <c r="M1081" s="6"/>
    </row>
    <row r="1082" spans="2:13" x14ac:dyDescent="0.3">
      <c r="B1082" s="6"/>
      <c r="C1082" s="37"/>
      <c r="D1082" s="37"/>
      <c r="E1082" s="6"/>
      <c r="F1082" s="6"/>
      <c r="G1082" s="6"/>
      <c r="H1082" s="6"/>
      <c r="I1082" s="6"/>
      <c r="J1082" s="6"/>
      <c r="K1082" s="6"/>
      <c r="L1082" s="6"/>
      <c r="M1082" s="6"/>
    </row>
    <row r="1083" spans="2:13" x14ac:dyDescent="0.3">
      <c r="B1083" s="6"/>
      <c r="C1083" s="37"/>
      <c r="D1083" s="37"/>
      <c r="E1083" s="6"/>
      <c r="F1083" s="6"/>
      <c r="G1083" s="6"/>
      <c r="H1083" s="6"/>
      <c r="I1083" s="6"/>
      <c r="J1083" s="6"/>
      <c r="K1083" s="6"/>
      <c r="L1083" s="6"/>
      <c r="M1083" s="6"/>
    </row>
    <row r="1084" spans="2:13" x14ac:dyDescent="0.3">
      <c r="B1084" s="6"/>
      <c r="C1084" s="37"/>
      <c r="D1084" s="37"/>
      <c r="E1084" s="6"/>
      <c r="F1084" s="6"/>
      <c r="G1084" s="6"/>
      <c r="H1084" s="6"/>
      <c r="I1084" s="6"/>
      <c r="J1084" s="6"/>
      <c r="K1084" s="6"/>
      <c r="L1084" s="6"/>
      <c r="M1084" s="6"/>
    </row>
    <row r="1085" spans="2:13" x14ac:dyDescent="0.3">
      <c r="B1085" s="6"/>
      <c r="C1085" s="37"/>
      <c r="D1085" s="37"/>
      <c r="E1085" s="6"/>
      <c r="F1085" s="6"/>
      <c r="G1085" s="6"/>
      <c r="H1085" s="6"/>
      <c r="I1085" s="6"/>
      <c r="J1085" s="6"/>
      <c r="K1085" s="6"/>
      <c r="L1085" s="6"/>
      <c r="M1085" s="6"/>
    </row>
    <row r="1086" spans="2:13" x14ac:dyDescent="0.3">
      <c r="B1086" s="6"/>
      <c r="C1086" s="37"/>
      <c r="D1086" s="37"/>
      <c r="E1086" s="6"/>
      <c r="F1086" s="6"/>
      <c r="G1086" s="6"/>
      <c r="H1086" s="6"/>
      <c r="I1086" s="6"/>
      <c r="J1086" s="6"/>
      <c r="K1086" s="6"/>
      <c r="L1086" s="6"/>
      <c r="M1086" s="6"/>
    </row>
    <row r="1087" spans="2:13" x14ac:dyDescent="0.3">
      <c r="B1087" s="6"/>
      <c r="C1087" s="37"/>
      <c r="D1087" s="37"/>
      <c r="E1087" s="6"/>
      <c r="F1087" s="6"/>
      <c r="G1087" s="6"/>
      <c r="H1087" s="6"/>
      <c r="I1087" s="6"/>
      <c r="J1087" s="6"/>
      <c r="K1087" s="6"/>
      <c r="L1087" s="6"/>
      <c r="M1087" s="6"/>
    </row>
    <row r="1088" spans="2:13" x14ac:dyDescent="0.3">
      <c r="B1088" s="6"/>
      <c r="C1088" s="37"/>
      <c r="D1088" s="37"/>
      <c r="E1088" s="6"/>
      <c r="F1088" s="6"/>
      <c r="G1088" s="6"/>
      <c r="H1088" s="6"/>
      <c r="I1088" s="6"/>
      <c r="J1088" s="6"/>
      <c r="K1088" s="6"/>
      <c r="L1088" s="6"/>
      <c r="M1088" s="6"/>
    </row>
    <row r="1089" spans="2:13" x14ac:dyDescent="0.3">
      <c r="B1089" s="6"/>
      <c r="C1089" s="37"/>
      <c r="D1089" s="37"/>
      <c r="E1089" s="6"/>
      <c r="F1089" s="6"/>
      <c r="G1089" s="6"/>
      <c r="H1089" s="6"/>
      <c r="I1089" s="6"/>
      <c r="J1089" s="6"/>
      <c r="K1089" s="6"/>
      <c r="L1089" s="6"/>
      <c r="M1089" s="6"/>
    </row>
    <row r="1090" spans="2:13" x14ac:dyDescent="0.3">
      <c r="B1090" s="6"/>
      <c r="C1090" s="37"/>
      <c r="D1090" s="37"/>
      <c r="E1090" s="6"/>
      <c r="F1090" s="6"/>
      <c r="G1090" s="6"/>
      <c r="H1090" s="6"/>
      <c r="I1090" s="6"/>
      <c r="J1090" s="6"/>
      <c r="K1090" s="6"/>
      <c r="L1090" s="6"/>
      <c r="M1090" s="6"/>
    </row>
    <row r="1091" spans="2:13" x14ac:dyDescent="0.3">
      <c r="B1091" s="6"/>
      <c r="C1091" s="37"/>
      <c r="D1091" s="37"/>
      <c r="E1091" s="6"/>
      <c r="F1091" s="6"/>
      <c r="G1091" s="6"/>
      <c r="H1091" s="6"/>
      <c r="I1091" s="6"/>
      <c r="J1091" s="6"/>
      <c r="K1091" s="6"/>
      <c r="L1091" s="6"/>
      <c r="M1091" s="6"/>
    </row>
    <row r="1092" spans="2:13" x14ac:dyDescent="0.3">
      <c r="B1092" s="6"/>
      <c r="C1092" s="37"/>
      <c r="D1092" s="37"/>
      <c r="E1092" s="6"/>
      <c r="F1092" s="6"/>
      <c r="G1092" s="6"/>
      <c r="H1092" s="6"/>
      <c r="I1092" s="6"/>
      <c r="J1092" s="6"/>
      <c r="K1092" s="6"/>
      <c r="L1092" s="6"/>
      <c r="M1092" s="6"/>
    </row>
    <row r="1093" spans="2:13" x14ac:dyDescent="0.3">
      <c r="B1093" s="6"/>
      <c r="C1093" s="37"/>
      <c r="D1093" s="37"/>
      <c r="E1093" s="6"/>
      <c r="F1093" s="6"/>
      <c r="G1093" s="6"/>
      <c r="H1093" s="6"/>
      <c r="I1093" s="6"/>
      <c r="J1093" s="6"/>
      <c r="K1093" s="6"/>
      <c r="L1093" s="6"/>
      <c r="M1093" s="6"/>
    </row>
    <row r="1094" spans="2:13" x14ac:dyDescent="0.3">
      <c r="B1094" s="6"/>
      <c r="C1094" s="37"/>
      <c r="D1094" s="37"/>
      <c r="E1094" s="6"/>
      <c r="F1094" s="6"/>
      <c r="G1094" s="6"/>
      <c r="H1094" s="6"/>
      <c r="I1094" s="6"/>
      <c r="J1094" s="6"/>
      <c r="K1094" s="6"/>
      <c r="L1094" s="6"/>
      <c r="M1094" s="6"/>
    </row>
    <row r="1095" spans="2:13" x14ac:dyDescent="0.3">
      <c r="B1095" s="6"/>
      <c r="C1095" s="37"/>
      <c r="D1095" s="37"/>
      <c r="E1095" s="6"/>
      <c r="F1095" s="6"/>
      <c r="G1095" s="6"/>
      <c r="H1095" s="6"/>
      <c r="I1095" s="6"/>
      <c r="J1095" s="6"/>
      <c r="K1095" s="6"/>
      <c r="L1095" s="6"/>
      <c r="M1095" s="6"/>
    </row>
    <row r="1096" spans="2:13" x14ac:dyDescent="0.3">
      <c r="B1096" s="6"/>
      <c r="C1096" s="37"/>
      <c r="D1096" s="37"/>
      <c r="E1096" s="6"/>
      <c r="F1096" s="6"/>
      <c r="G1096" s="6"/>
      <c r="H1096" s="6"/>
      <c r="I1096" s="6"/>
      <c r="J1096" s="6"/>
      <c r="K1096" s="6"/>
      <c r="L1096" s="6"/>
      <c r="M1096" s="6"/>
    </row>
    <row r="1097" spans="2:13" x14ac:dyDescent="0.3">
      <c r="B1097" s="6"/>
      <c r="C1097" s="37"/>
      <c r="D1097" s="37"/>
      <c r="E1097" s="6"/>
      <c r="F1097" s="6"/>
      <c r="G1097" s="6"/>
      <c r="H1097" s="6"/>
      <c r="I1097" s="6"/>
      <c r="J1097" s="6"/>
      <c r="K1097" s="6"/>
      <c r="L1097" s="6"/>
      <c r="M1097" s="6"/>
    </row>
    <row r="1098" spans="2:13" x14ac:dyDescent="0.3">
      <c r="B1098" s="6"/>
      <c r="C1098" s="37"/>
      <c r="D1098" s="37"/>
      <c r="E1098" s="6"/>
      <c r="F1098" s="6"/>
      <c r="G1098" s="6"/>
      <c r="H1098" s="6"/>
      <c r="I1098" s="6"/>
      <c r="J1098" s="6"/>
      <c r="K1098" s="6"/>
      <c r="L1098" s="6"/>
      <c r="M1098" s="6"/>
    </row>
    <row r="1099" spans="2:13" x14ac:dyDescent="0.3">
      <c r="B1099" s="6"/>
      <c r="C1099" s="37"/>
      <c r="D1099" s="37"/>
      <c r="E1099" s="6"/>
      <c r="F1099" s="6"/>
      <c r="G1099" s="6"/>
      <c r="H1099" s="6"/>
      <c r="I1099" s="6"/>
      <c r="J1099" s="6"/>
      <c r="K1099" s="6"/>
      <c r="L1099" s="6"/>
      <c r="M1099" s="6"/>
    </row>
    <row r="1100" spans="2:13" x14ac:dyDescent="0.3">
      <c r="B1100" s="6"/>
      <c r="C1100" s="37"/>
      <c r="D1100" s="37"/>
      <c r="E1100" s="6"/>
      <c r="F1100" s="6"/>
      <c r="G1100" s="6"/>
      <c r="H1100" s="6"/>
      <c r="I1100" s="6"/>
      <c r="J1100" s="6"/>
      <c r="K1100" s="6"/>
      <c r="L1100" s="6"/>
      <c r="M1100" s="6"/>
    </row>
    <row r="1101" spans="2:13" x14ac:dyDescent="0.3">
      <c r="B1101" s="6"/>
      <c r="C1101" s="37"/>
      <c r="D1101" s="37"/>
      <c r="E1101" s="6"/>
      <c r="F1101" s="6"/>
      <c r="G1101" s="6"/>
      <c r="H1101" s="6"/>
      <c r="I1101" s="6"/>
      <c r="J1101" s="6"/>
      <c r="K1101" s="6"/>
      <c r="L1101" s="6"/>
      <c r="M1101" s="6"/>
    </row>
    <row r="1102" spans="2:13" x14ac:dyDescent="0.3">
      <c r="B1102" s="6"/>
      <c r="C1102" s="37"/>
      <c r="D1102" s="37"/>
      <c r="E1102" s="6"/>
      <c r="F1102" s="6"/>
      <c r="G1102" s="6"/>
      <c r="H1102" s="6"/>
      <c r="I1102" s="6"/>
      <c r="J1102" s="6"/>
      <c r="K1102" s="6"/>
      <c r="L1102" s="6"/>
      <c r="M1102" s="6"/>
    </row>
    <row r="1103" spans="2:13" x14ac:dyDescent="0.3">
      <c r="B1103" s="6"/>
      <c r="C1103" s="37"/>
      <c r="D1103" s="37"/>
      <c r="E1103" s="6"/>
      <c r="F1103" s="6"/>
      <c r="G1103" s="6"/>
      <c r="H1103" s="6"/>
      <c r="I1103" s="6"/>
      <c r="J1103" s="6"/>
      <c r="K1103" s="6"/>
      <c r="L1103" s="6"/>
      <c r="M1103" s="6"/>
    </row>
    <row r="1104" spans="2:13" x14ac:dyDescent="0.3">
      <c r="B1104" s="6"/>
      <c r="C1104" s="37"/>
      <c r="D1104" s="37"/>
      <c r="E1104" s="6"/>
      <c r="F1104" s="6"/>
      <c r="G1104" s="6"/>
      <c r="H1104" s="6"/>
      <c r="I1104" s="6"/>
      <c r="J1104" s="6"/>
      <c r="K1104" s="6"/>
      <c r="L1104" s="6"/>
      <c r="M1104" s="6"/>
    </row>
    <row r="1105" spans="2:13" x14ac:dyDescent="0.3">
      <c r="B1105" s="6"/>
      <c r="C1105" s="37"/>
      <c r="D1105" s="37"/>
      <c r="E1105" s="6"/>
      <c r="F1105" s="6"/>
      <c r="G1105" s="6"/>
      <c r="H1105" s="6"/>
      <c r="I1105" s="6"/>
      <c r="J1105" s="6"/>
      <c r="K1105" s="6"/>
      <c r="L1105" s="6"/>
      <c r="M1105" s="6"/>
    </row>
    <row r="1106" spans="2:13" x14ac:dyDescent="0.3">
      <c r="B1106" s="6"/>
      <c r="C1106" s="37"/>
      <c r="D1106" s="37"/>
      <c r="E1106" s="6"/>
      <c r="F1106" s="6"/>
      <c r="G1106" s="6"/>
      <c r="H1106" s="6"/>
      <c r="I1106" s="6"/>
      <c r="J1106" s="6"/>
      <c r="K1106" s="6"/>
      <c r="L1106" s="6"/>
      <c r="M1106" s="6"/>
    </row>
    <row r="1107" spans="2:13" x14ac:dyDescent="0.3">
      <c r="B1107" s="6"/>
      <c r="C1107" s="37"/>
      <c r="D1107" s="37"/>
      <c r="E1107" s="6"/>
      <c r="F1107" s="6"/>
      <c r="G1107" s="6"/>
      <c r="H1107" s="6"/>
      <c r="I1107" s="6"/>
      <c r="J1107" s="6"/>
      <c r="K1107" s="6"/>
      <c r="L1107" s="6"/>
      <c r="M1107" s="6"/>
    </row>
    <row r="1108" spans="2:13" x14ac:dyDescent="0.3">
      <c r="B1108" s="6"/>
      <c r="C1108" s="37"/>
      <c r="D1108" s="37"/>
      <c r="E1108" s="6"/>
      <c r="F1108" s="6"/>
      <c r="G1108" s="6"/>
      <c r="H1108" s="6"/>
      <c r="I1108" s="6"/>
      <c r="J1108" s="6"/>
      <c r="K1108" s="6"/>
      <c r="L1108" s="6"/>
      <c r="M1108" s="6"/>
    </row>
    <row r="1109" spans="2:13" x14ac:dyDescent="0.3">
      <c r="B1109" s="6"/>
      <c r="C1109" s="37"/>
      <c r="D1109" s="37"/>
      <c r="E1109" s="6"/>
      <c r="F1109" s="6"/>
      <c r="G1109" s="6"/>
      <c r="H1109" s="6"/>
      <c r="I1109" s="6"/>
      <c r="J1109" s="6"/>
      <c r="K1109" s="6"/>
      <c r="L1109" s="6"/>
      <c r="M1109" s="6"/>
    </row>
    <row r="1110" spans="2:13" x14ac:dyDescent="0.3">
      <c r="B1110" s="6"/>
      <c r="C1110" s="37"/>
      <c r="D1110" s="37"/>
      <c r="E1110" s="6"/>
      <c r="F1110" s="6"/>
      <c r="G1110" s="6"/>
      <c r="H1110" s="6"/>
      <c r="I1110" s="6"/>
      <c r="J1110" s="6"/>
      <c r="K1110" s="6"/>
      <c r="L1110" s="6"/>
      <c r="M1110" s="6"/>
    </row>
    <row r="1111" spans="2:13" x14ac:dyDescent="0.3">
      <c r="B1111" s="6"/>
      <c r="C1111" s="37"/>
      <c r="D1111" s="37"/>
      <c r="E1111" s="6"/>
      <c r="F1111" s="6"/>
      <c r="G1111" s="6"/>
      <c r="H1111" s="6"/>
      <c r="I1111" s="6"/>
      <c r="J1111" s="6"/>
      <c r="K1111" s="6"/>
      <c r="L1111" s="6"/>
      <c r="M1111" s="6"/>
    </row>
    <row r="1112" spans="2:13" x14ac:dyDescent="0.3">
      <c r="B1112" s="6"/>
      <c r="C1112" s="37"/>
      <c r="D1112" s="37"/>
      <c r="E1112" s="6"/>
      <c r="F1112" s="6"/>
      <c r="G1112" s="6"/>
      <c r="H1112" s="6"/>
      <c r="I1112" s="6"/>
      <c r="J1112" s="6"/>
      <c r="K1112" s="6"/>
      <c r="L1112" s="6"/>
      <c r="M1112" s="6"/>
    </row>
    <row r="1113" spans="2:13" x14ac:dyDescent="0.3">
      <c r="B1113" s="6"/>
      <c r="C1113" s="37"/>
      <c r="D1113" s="37"/>
      <c r="E1113" s="6"/>
      <c r="F1113" s="6"/>
      <c r="G1113" s="6"/>
      <c r="H1113" s="6"/>
      <c r="I1113" s="6"/>
      <c r="J1113" s="6"/>
      <c r="K1113" s="6"/>
      <c r="L1113" s="6"/>
      <c r="M1113" s="6"/>
    </row>
    <row r="1114" spans="2:13" x14ac:dyDescent="0.3">
      <c r="B1114" s="6"/>
      <c r="C1114" s="37"/>
      <c r="D1114" s="37"/>
      <c r="E1114" s="6"/>
      <c r="F1114" s="6"/>
      <c r="G1114" s="6"/>
      <c r="H1114" s="6"/>
      <c r="I1114" s="6"/>
      <c r="J1114" s="6"/>
      <c r="K1114" s="6"/>
      <c r="L1114" s="6"/>
      <c r="M1114" s="6"/>
    </row>
    <row r="1115" spans="2:13" x14ac:dyDescent="0.3">
      <c r="B1115" s="6"/>
      <c r="C1115" s="37"/>
      <c r="D1115" s="37"/>
      <c r="E1115" s="6"/>
      <c r="F1115" s="6"/>
      <c r="G1115" s="6"/>
      <c r="H1115" s="6"/>
      <c r="I1115" s="6"/>
      <c r="J1115" s="6"/>
      <c r="K1115" s="6"/>
      <c r="L1115" s="6"/>
      <c r="M1115" s="6"/>
    </row>
    <row r="1116" spans="2:13" x14ac:dyDescent="0.3">
      <c r="B1116" s="6"/>
      <c r="C1116" s="37"/>
      <c r="D1116" s="37"/>
      <c r="E1116" s="6"/>
      <c r="F1116" s="6"/>
      <c r="G1116" s="6"/>
      <c r="H1116" s="6"/>
      <c r="I1116" s="6"/>
      <c r="J1116" s="6"/>
      <c r="K1116" s="6"/>
      <c r="L1116" s="6"/>
      <c r="M1116" s="6"/>
    </row>
    <row r="1117" spans="2:13" x14ac:dyDescent="0.3">
      <c r="B1117" s="6"/>
      <c r="C1117" s="37"/>
      <c r="D1117" s="37"/>
      <c r="E1117" s="6"/>
      <c r="F1117" s="6"/>
      <c r="G1117" s="6"/>
      <c r="H1117" s="6"/>
      <c r="I1117" s="6"/>
      <c r="J1117" s="6"/>
      <c r="K1117" s="6"/>
      <c r="L1117" s="6"/>
      <c r="M1117" s="6"/>
    </row>
    <row r="1118" spans="2:13" x14ac:dyDescent="0.3">
      <c r="B1118" s="6"/>
      <c r="C1118" s="37"/>
      <c r="D1118" s="37"/>
      <c r="E1118" s="6"/>
      <c r="F1118" s="6"/>
      <c r="G1118" s="6"/>
      <c r="H1118" s="6"/>
      <c r="I1118" s="6"/>
      <c r="J1118" s="6"/>
      <c r="K1118" s="6"/>
      <c r="L1118" s="6"/>
      <c r="M1118" s="6"/>
    </row>
    <row r="1119" spans="2:13" x14ac:dyDescent="0.3">
      <c r="B1119" s="6"/>
      <c r="C1119" s="37"/>
      <c r="D1119" s="37"/>
      <c r="E1119" s="6"/>
      <c r="F1119" s="6"/>
      <c r="G1119" s="6"/>
      <c r="H1119" s="6"/>
      <c r="I1119" s="6"/>
      <c r="J1119" s="6"/>
      <c r="K1119" s="6"/>
      <c r="L1119" s="6"/>
      <c r="M1119" s="6"/>
    </row>
    <row r="1120" spans="2:13" x14ac:dyDescent="0.3">
      <c r="B1120" s="6"/>
      <c r="C1120" s="37"/>
      <c r="D1120" s="37"/>
      <c r="E1120" s="6"/>
      <c r="F1120" s="6"/>
      <c r="G1120" s="6"/>
      <c r="H1120" s="6"/>
      <c r="I1120" s="6"/>
      <c r="J1120" s="6"/>
      <c r="K1120" s="6"/>
      <c r="L1120" s="6"/>
      <c r="M1120" s="6"/>
    </row>
    <row r="1121" spans="2:13" x14ac:dyDescent="0.3">
      <c r="B1121" s="6"/>
      <c r="C1121" s="37"/>
      <c r="D1121" s="37"/>
      <c r="E1121" s="6"/>
      <c r="F1121" s="6"/>
      <c r="G1121" s="6"/>
      <c r="H1121" s="6"/>
      <c r="I1121" s="6"/>
      <c r="J1121" s="6"/>
      <c r="K1121" s="6"/>
      <c r="L1121" s="6"/>
      <c r="M1121" s="6"/>
    </row>
    <row r="1122" spans="2:13" x14ac:dyDescent="0.3">
      <c r="B1122" s="6"/>
      <c r="C1122" s="37"/>
      <c r="D1122" s="37"/>
      <c r="E1122" s="6"/>
      <c r="F1122" s="6"/>
      <c r="G1122" s="6"/>
      <c r="H1122" s="6"/>
      <c r="I1122" s="6"/>
      <c r="J1122" s="6"/>
      <c r="K1122" s="6"/>
      <c r="L1122" s="6"/>
      <c r="M1122" s="6"/>
    </row>
    <row r="1123" spans="2:13" x14ac:dyDescent="0.3">
      <c r="B1123" s="6"/>
      <c r="C1123" s="37"/>
      <c r="D1123" s="37"/>
      <c r="E1123" s="6"/>
      <c r="F1123" s="6"/>
      <c r="G1123" s="6"/>
      <c r="H1123" s="6"/>
      <c r="I1123" s="6"/>
      <c r="J1123" s="6"/>
      <c r="K1123" s="6"/>
      <c r="L1123" s="6"/>
      <c r="M1123" s="6"/>
    </row>
    <row r="1124" spans="2:13" x14ac:dyDescent="0.3">
      <c r="B1124" s="6"/>
      <c r="C1124" s="37"/>
      <c r="D1124" s="37"/>
      <c r="E1124" s="6"/>
      <c r="F1124" s="6"/>
      <c r="G1124" s="6"/>
      <c r="H1124" s="6"/>
      <c r="I1124" s="6"/>
      <c r="J1124" s="6"/>
      <c r="K1124" s="6"/>
      <c r="L1124" s="6"/>
      <c r="M1124" s="6"/>
    </row>
    <row r="1125" spans="2:13" x14ac:dyDescent="0.3">
      <c r="B1125" s="6"/>
      <c r="C1125" s="37"/>
      <c r="D1125" s="37"/>
      <c r="E1125" s="6"/>
      <c r="F1125" s="6"/>
      <c r="G1125" s="6"/>
      <c r="H1125" s="6"/>
      <c r="I1125" s="6"/>
      <c r="J1125" s="6"/>
      <c r="K1125" s="6"/>
      <c r="L1125" s="6"/>
      <c r="M1125" s="6"/>
    </row>
    <row r="1126" spans="2:13" x14ac:dyDescent="0.3">
      <c r="B1126" s="6"/>
      <c r="C1126" s="37"/>
      <c r="D1126" s="37"/>
      <c r="E1126" s="6"/>
      <c r="F1126" s="6"/>
      <c r="G1126" s="6"/>
      <c r="H1126" s="6"/>
      <c r="I1126" s="6"/>
      <c r="J1126" s="6"/>
      <c r="K1126" s="6"/>
      <c r="L1126" s="6"/>
      <c r="M1126" s="6"/>
    </row>
    <row r="1127" spans="2:13" x14ac:dyDescent="0.3">
      <c r="B1127" s="6"/>
      <c r="C1127" s="37"/>
      <c r="D1127" s="37"/>
      <c r="E1127" s="6"/>
      <c r="F1127" s="6"/>
      <c r="G1127" s="6"/>
      <c r="H1127" s="6"/>
      <c r="I1127" s="6"/>
      <c r="J1127" s="6"/>
      <c r="K1127" s="6"/>
      <c r="L1127" s="6"/>
      <c r="M1127" s="6"/>
    </row>
    <row r="1128" spans="2:13" x14ac:dyDescent="0.3">
      <c r="B1128" s="6"/>
      <c r="C1128" s="37"/>
      <c r="D1128" s="37"/>
      <c r="E1128" s="6"/>
      <c r="F1128" s="6"/>
      <c r="G1128" s="6"/>
      <c r="H1128" s="6"/>
      <c r="I1128" s="6"/>
      <c r="J1128" s="6"/>
      <c r="K1128" s="6"/>
      <c r="L1128" s="6"/>
      <c r="M1128" s="6"/>
    </row>
    <row r="1129" spans="2:13" x14ac:dyDescent="0.3">
      <c r="B1129" s="6"/>
      <c r="C1129" s="37"/>
      <c r="D1129" s="37"/>
      <c r="E1129" s="6"/>
      <c r="F1129" s="6"/>
      <c r="G1129" s="6"/>
      <c r="H1129" s="6"/>
      <c r="I1129" s="6"/>
      <c r="J1129" s="6"/>
      <c r="K1129" s="6"/>
      <c r="L1129" s="6"/>
      <c r="M1129" s="6"/>
    </row>
    <row r="1130" spans="2:13" x14ac:dyDescent="0.3">
      <c r="B1130" s="6"/>
      <c r="C1130" s="37"/>
      <c r="D1130" s="37"/>
      <c r="E1130" s="6"/>
      <c r="F1130" s="6"/>
      <c r="G1130" s="6"/>
      <c r="H1130" s="6"/>
      <c r="I1130" s="6"/>
      <c r="J1130" s="6"/>
      <c r="K1130" s="6"/>
      <c r="L1130" s="6"/>
      <c r="M1130" s="6"/>
    </row>
    <row r="1131" spans="2:13" x14ac:dyDescent="0.3">
      <c r="B1131" s="6"/>
      <c r="C1131" s="37"/>
      <c r="D1131" s="37"/>
      <c r="E1131" s="6"/>
      <c r="F1131" s="6"/>
      <c r="G1131" s="6"/>
      <c r="H1131" s="6"/>
      <c r="I1131" s="6"/>
      <c r="J1131" s="6"/>
      <c r="K1131" s="6"/>
      <c r="L1131" s="6"/>
      <c r="M1131" s="6"/>
    </row>
    <row r="1132" spans="2:13" x14ac:dyDescent="0.3">
      <c r="B1132" s="6"/>
      <c r="C1132" s="37"/>
      <c r="D1132" s="37"/>
      <c r="E1132" s="6"/>
      <c r="F1132" s="6"/>
      <c r="G1132" s="6"/>
      <c r="H1132" s="6"/>
      <c r="I1132" s="6"/>
      <c r="J1132" s="6"/>
      <c r="K1132" s="6"/>
      <c r="L1132" s="6"/>
      <c r="M1132" s="6"/>
    </row>
    <row r="1133" spans="2:13" x14ac:dyDescent="0.3">
      <c r="B1133" s="6"/>
      <c r="C1133" s="37"/>
      <c r="D1133" s="37"/>
      <c r="E1133" s="6"/>
      <c r="F1133" s="6"/>
      <c r="G1133" s="6"/>
      <c r="H1133" s="6"/>
      <c r="I1133" s="6"/>
      <c r="J1133" s="6"/>
      <c r="K1133" s="6"/>
      <c r="L1133" s="6"/>
      <c r="M1133" s="6"/>
    </row>
    <row r="1134" spans="2:13" x14ac:dyDescent="0.3">
      <c r="B1134" s="6"/>
      <c r="C1134" s="37"/>
      <c r="D1134" s="37"/>
      <c r="E1134" s="6"/>
      <c r="F1134" s="6"/>
      <c r="G1134" s="6"/>
      <c r="H1134" s="6"/>
      <c r="I1134" s="6"/>
      <c r="J1134" s="6"/>
      <c r="K1134" s="6"/>
      <c r="L1134" s="6"/>
      <c r="M1134" s="6"/>
    </row>
    <row r="1135" spans="2:13" x14ac:dyDescent="0.3">
      <c r="B1135" s="6"/>
      <c r="C1135" s="37"/>
      <c r="D1135" s="37"/>
      <c r="E1135" s="6"/>
      <c r="F1135" s="6"/>
      <c r="G1135" s="6"/>
      <c r="H1135" s="6"/>
      <c r="I1135" s="6"/>
      <c r="J1135" s="6"/>
      <c r="K1135" s="6"/>
      <c r="L1135" s="6"/>
      <c r="M1135" s="6"/>
    </row>
    <row r="1136" spans="2:13" x14ac:dyDescent="0.3">
      <c r="B1136" s="6"/>
      <c r="C1136" s="37"/>
      <c r="D1136" s="37"/>
      <c r="E1136" s="6"/>
      <c r="F1136" s="6"/>
      <c r="G1136" s="6"/>
      <c r="H1136" s="6"/>
      <c r="I1136" s="6"/>
      <c r="J1136" s="6"/>
      <c r="K1136" s="6"/>
      <c r="L1136" s="6"/>
      <c r="M1136" s="6"/>
    </row>
    <row r="1137" spans="2:13" x14ac:dyDescent="0.3">
      <c r="B1137" s="6"/>
      <c r="C1137" s="37"/>
      <c r="D1137" s="37"/>
      <c r="E1137" s="6"/>
      <c r="F1137" s="6"/>
      <c r="G1137" s="6"/>
      <c r="H1137" s="6"/>
      <c r="I1137" s="6"/>
      <c r="J1137" s="6"/>
      <c r="K1137" s="6"/>
      <c r="L1137" s="6"/>
      <c r="M1137" s="6"/>
    </row>
    <row r="1138" spans="2:13" x14ac:dyDescent="0.3">
      <c r="B1138" s="6"/>
      <c r="C1138" s="37"/>
      <c r="D1138" s="37"/>
      <c r="E1138" s="6"/>
      <c r="F1138" s="6"/>
      <c r="G1138" s="6"/>
      <c r="H1138" s="6"/>
      <c r="I1138" s="6"/>
      <c r="J1138" s="6"/>
      <c r="K1138" s="6"/>
      <c r="L1138" s="6"/>
      <c r="M1138" s="6"/>
    </row>
    <row r="1139" spans="2:13" x14ac:dyDescent="0.3">
      <c r="B1139" s="6"/>
      <c r="C1139" s="37"/>
      <c r="D1139" s="37"/>
      <c r="E1139" s="6"/>
      <c r="F1139" s="6"/>
      <c r="G1139" s="6"/>
      <c r="H1139" s="6"/>
      <c r="I1139" s="6"/>
      <c r="J1139" s="6"/>
      <c r="K1139" s="6"/>
      <c r="L1139" s="6"/>
      <c r="M1139" s="6"/>
    </row>
    <row r="1140" spans="2:13" x14ac:dyDescent="0.3">
      <c r="B1140" s="6"/>
      <c r="C1140" s="37"/>
      <c r="D1140" s="37"/>
      <c r="E1140" s="6"/>
      <c r="F1140" s="6"/>
      <c r="G1140" s="6"/>
      <c r="H1140" s="6"/>
      <c r="I1140" s="6"/>
      <c r="J1140" s="6"/>
      <c r="K1140" s="6"/>
      <c r="L1140" s="6"/>
      <c r="M1140" s="6"/>
    </row>
    <row r="1141" spans="2:13" x14ac:dyDescent="0.3">
      <c r="B1141" s="6"/>
      <c r="C1141" s="37"/>
      <c r="D1141" s="37"/>
      <c r="E1141" s="6"/>
      <c r="F1141" s="6"/>
      <c r="G1141" s="6"/>
      <c r="H1141" s="6"/>
      <c r="I1141" s="6"/>
      <c r="J1141" s="6"/>
      <c r="K1141" s="6"/>
      <c r="L1141" s="6"/>
      <c r="M1141" s="6"/>
    </row>
    <row r="1142" spans="2:13" x14ac:dyDescent="0.3">
      <c r="B1142" s="6"/>
      <c r="C1142" s="37"/>
      <c r="D1142" s="37"/>
      <c r="E1142" s="6"/>
      <c r="F1142" s="6"/>
      <c r="G1142" s="6"/>
      <c r="H1142" s="6"/>
      <c r="I1142" s="6"/>
      <c r="J1142" s="6"/>
      <c r="K1142" s="6"/>
      <c r="L1142" s="6"/>
      <c r="M1142" s="6"/>
    </row>
    <row r="1143" spans="2:13" x14ac:dyDescent="0.3">
      <c r="B1143" s="6"/>
      <c r="C1143" s="37"/>
      <c r="D1143" s="37"/>
      <c r="E1143" s="6"/>
      <c r="F1143" s="6"/>
      <c r="G1143" s="6"/>
      <c r="H1143" s="6"/>
      <c r="I1143" s="6"/>
      <c r="J1143" s="6"/>
      <c r="K1143" s="6"/>
      <c r="L1143" s="6"/>
      <c r="M1143" s="6"/>
    </row>
    <row r="1144" spans="2:13" x14ac:dyDescent="0.3">
      <c r="B1144" s="6"/>
      <c r="C1144" s="37"/>
      <c r="D1144" s="37"/>
      <c r="E1144" s="6"/>
      <c r="F1144" s="6"/>
      <c r="G1144" s="6"/>
      <c r="H1144" s="6"/>
      <c r="I1144" s="6"/>
      <c r="J1144" s="6"/>
      <c r="K1144" s="6"/>
      <c r="L1144" s="6"/>
      <c r="M1144" s="6"/>
    </row>
    <row r="1145" spans="2:13" x14ac:dyDescent="0.3">
      <c r="B1145" s="6"/>
      <c r="C1145" s="37"/>
      <c r="D1145" s="37"/>
      <c r="E1145" s="6"/>
      <c r="F1145" s="6"/>
      <c r="G1145" s="6"/>
      <c r="H1145" s="6"/>
      <c r="I1145" s="6"/>
      <c r="J1145" s="6"/>
      <c r="K1145" s="6"/>
      <c r="L1145" s="6"/>
      <c r="M1145" s="6"/>
    </row>
    <row r="1146" spans="2:13" x14ac:dyDescent="0.3">
      <c r="B1146" s="6"/>
      <c r="C1146" s="37"/>
      <c r="D1146" s="37"/>
      <c r="E1146" s="6"/>
      <c r="F1146" s="6"/>
      <c r="G1146" s="6"/>
      <c r="H1146" s="6"/>
      <c r="I1146" s="6"/>
      <c r="J1146" s="6"/>
      <c r="K1146" s="6"/>
      <c r="L1146" s="6"/>
      <c r="M1146" s="6"/>
    </row>
    <row r="1147" spans="2:13" x14ac:dyDescent="0.3">
      <c r="B1147" s="6"/>
      <c r="C1147" s="37"/>
      <c r="D1147" s="37"/>
      <c r="E1147" s="6"/>
      <c r="F1147" s="6"/>
      <c r="G1147" s="6"/>
      <c r="H1147" s="6"/>
      <c r="I1147" s="6"/>
      <c r="J1147" s="6"/>
      <c r="K1147" s="6"/>
      <c r="L1147" s="6"/>
      <c r="M1147" s="6"/>
    </row>
    <row r="1148" spans="2:13" x14ac:dyDescent="0.3">
      <c r="B1148" s="6"/>
      <c r="C1148" s="37"/>
      <c r="D1148" s="37"/>
      <c r="E1148" s="6"/>
      <c r="F1148" s="6"/>
      <c r="G1148" s="6"/>
      <c r="H1148" s="6"/>
      <c r="I1148" s="6"/>
      <c r="J1148" s="6"/>
      <c r="K1148" s="6"/>
      <c r="L1148" s="6"/>
      <c r="M1148" s="6"/>
    </row>
    <row r="1149" spans="2:13" x14ac:dyDescent="0.3">
      <c r="B1149" s="6"/>
      <c r="C1149" s="37"/>
      <c r="D1149" s="37"/>
      <c r="E1149" s="6"/>
      <c r="F1149" s="6"/>
      <c r="G1149" s="6"/>
      <c r="H1149" s="6"/>
      <c r="I1149" s="6"/>
      <c r="J1149" s="6"/>
      <c r="K1149" s="6"/>
      <c r="L1149" s="6"/>
      <c r="M1149" s="6"/>
    </row>
    <row r="1150" spans="2:13" x14ac:dyDescent="0.3">
      <c r="B1150" s="6"/>
      <c r="C1150" s="37"/>
      <c r="D1150" s="37"/>
      <c r="E1150" s="6"/>
      <c r="F1150" s="6"/>
      <c r="G1150" s="6"/>
      <c r="H1150" s="6"/>
      <c r="I1150" s="6"/>
      <c r="J1150" s="6"/>
      <c r="K1150" s="6"/>
      <c r="L1150" s="6"/>
      <c r="M1150" s="6"/>
    </row>
    <row r="1151" spans="2:13" x14ac:dyDescent="0.3">
      <c r="B1151" s="6"/>
      <c r="C1151" s="37"/>
      <c r="D1151" s="37"/>
      <c r="E1151" s="6"/>
      <c r="F1151" s="6"/>
      <c r="G1151" s="6"/>
      <c r="H1151" s="6"/>
      <c r="I1151" s="6"/>
      <c r="J1151" s="6"/>
      <c r="K1151" s="6"/>
      <c r="L1151" s="6"/>
      <c r="M1151" s="6"/>
    </row>
    <row r="1152" spans="2:13" x14ac:dyDescent="0.3">
      <c r="B1152" s="6"/>
      <c r="C1152" s="37"/>
      <c r="D1152" s="37"/>
      <c r="E1152" s="6"/>
      <c r="F1152" s="6"/>
      <c r="G1152" s="6"/>
      <c r="H1152" s="6"/>
      <c r="I1152" s="6"/>
      <c r="J1152" s="6"/>
      <c r="K1152" s="6"/>
      <c r="L1152" s="6"/>
      <c r="M1152" s="6"/>
    </row>
    <row r="1153" spans="2:13" x14ac:dyDescent="0.3">
      <c r="B1153" s="6"/>
      <c r="C1153" s="37"/>
      <c r="D1153" s="37"/>
      <c r="E1153" s="6"/>
      <c r="F1153" s="6"/>
      <c r="G1153" s="6"/>
      <c r="H1153" s="6"/>
      <c r="I1153" s="6"/>
      <c r="J1153" s="6"/>
      <c r="K1153" s="6"/>
      <c r="L1153" s="6"/>
      <c r="M1153" s="6"/>
    </row>
    <row r="1154" spans="2:13" x14ac:dyDescent="0.3">
      <c r="B1154" s="6"/>
      <c r="C1154" s="37"/>
      <c r="D1154" s="37"/>
      <c r="E1154" s="6"/>
      <c r="F1154" s="6"/>
      <c r="G1154" s="6"/>
      <c r="H1154" s="6"/>
      <c r="I1154" s="6"/>
      <c r="J1154" s="6"/>
      <c r="K1154" s="6"/>
      <c r="L1154" s="6"/>
      <c r="M1154" s="6"/>
    </row>
    <row r="1155" spans="2:13" x14ac:dyDescent="0.3">
      <c r="B1155" s="6"/>
      <c r="C1155" s="37"/>
      <c r="D1155" s="37"/>
      <c r="E1155" s="6"/>
      <c r="F1155" s="6"/>
      <c r="G1155" s="6"/>
      <c r="H1155" s="6"/>
      <c r="I1155" s="6"/>
      <c r="J1155" s="6"/>
      <c r="K1155" s="6"/>
      <c r="L1155" s="6"/>
      <c r="M1155" s="6"/>
    </row>
    <row r="1156" spans="2:13" x14ac:dyDescent="0.3">
      <c r="B1156" s="6"/>
      <c r="C1156" s="37"/>
      <c r="D1156" s="37"/>
      <c r="E1156" s="6"/>
      <c r="F1156" s="6"/>
      <c r="G1156" s="6"/>
      <c r="H1156" s="6"/>
      <c r="I1156" s="6"/>
      <c r="J1156" s="6"/>
      <c r="K1156" s="6"/>
      <c r="L1156" s="6"/>
      <c r="M1156" s="6"/>
    </row>
    <row r="1157" spans="2:13" x14ac:dyDescent="0.3">
      <c r="B1157" s="6"/>
      <c r="C1157" s="37"/>
      <c r="D1157" s="37"/>
      <c r="E1157" s="6"/>
      <c r="F1157" s="6"/>
      <c r="G1157" s="6"/>
      <c r="H1157" s="6"/>
      <c r="I1157" s="6"/>
      <c r="J1157" s="6"/>
      <c r="K1157" s="6"/>
      <c r="L1157" s="6"/>
      <c r="M1157" s="6"/>
    </row>
    <row r="1158" spans="2:13" x14ac:dyDescent="0.3">
      <c r="B1158" s="6"/>
      <c r="C1158" s="37"/>
      <c r="D1158" s="37"/>
      <c r="E1158" s="6"/>
      <c r="F1158" s="6"/>
      <c r="G1158" s="6"/>
      <c r="H1158" s="6"/>
      <c r="I1158" s="6"/>
      <c r="J1158" s="6"/>
      <c r="K1158" s="6"/>
      <c r="L1158" s="6"/>
      <c r="M1158" s="6"/>
    </row>
    <row r="1159" spans="2:13" x14ac:dyDescent="0.3">
      <c r="B1159" s="6"/>
      <c r="C1159" s="37"/>
      <c r="D1159" s="37"/>
      <c r="E1159" s="6"/>
      <c r="F1159" s="6"/>
      <c r="G1159" s="6"/>
      <c r="H1159" s="6"/>
      <c r="I1159" s="6"/>
      <c r="J1159" s="6"/>
      <c r="K1159" s="6"/>
      <c r="L1159" s="6"/>
      <c r="M1159" s="6"/>
    </row>
    <row r="1160" spans="2:13" x14ac:dyDescent="0.3">
      <c r="B1160" s="6"/>
      <c r="C1160" s="37"/>
      <c r="D1160" s="37"/>
      <c r="E1160" s="6"/>
      <c r="F1160" s="6"/>
      <c r="G1160" s="6"/>
      <c r="H1160" s="6"/>
      <c r="I1160" s="6"/>
      <c r="J1160" s="6"/>
      <c r="K1160" s="6"/>
      <c r="L1160" s="6"/>
      <c r="M1160" s="6"/>
    </row>
    <row r="1161" spans="2:13" x14ac:dyDescent="0.3">
      <c r="B1161" s="6"/>
      <c r="C1161" s="37"/>
      <c r="D1161" s="37"/>
      <c r="E1161" s="6"/>
      <c r="F1161" s="6"/>
      <c r="G1161" s="6"/>
      <c r="H1161" s="6"/>
      <c r="I1161" s="6"/>
      <c r="J1161" s="6"/>
      <c r="K1161" s="6"/>
      <c r="L1161" s="6"/>
      <c r="M1161" s="6"/>
    </row>
    <row r="1162" spans="2:13" x14ac:dyDescent="0.3">
      <c r="B1162" s="6"/>
      <c r="C1162" s="37"/>
      <c r="D1162" s="37"/>
      <c r="E1162" s="6"/>
      <c r="F1162" s="6"/>
      <c r="G1162" s="6"/>
      <c r="H1162" s="6"/>
      <c r="I1162" s="6"/>
      <c r="J1162" s="6"/>
      <c r="K1162" s="6"/>
      <c r="L1162" s="6"/>
      <c r="M1162" s="6"/>
    </row>
    <row r="1163" spans="2:13" x14ac:dyDescent="0.3">
      <c r="B1163" s="6"/>
      <c r="C1163" s="37"/>
      <c r="D1163" s="37"/>
      <c r="E1163" s="6"/>
      <c r="F1163" s="6"/>
      <c r="G1163" s="6"/>
      <c r="H1163" s="6"/>
      <c r="I1163" s="6"/>
      <c r="J1163" s="6"/>
      <c r="K1163" s="6"/>
      <c r="L1163" s="6"/>
      <c r="M1163" s="6"/>
    </row>
    <row r="1164" spans="2:13" x14ac:dyDescent="0.3">
      <c r="B1164" s="6"/>
      <c r="C1164" s="37"/>
      <c r="D1164" s="37"/>
      <c r="E1164" s="6"/>
      <c r="F1164" s="6"/>
      <c r="G1164" s="6"/>
      <c r="H1164" s="6"/>
      <c r="I1164" s="6"/>
      <c r="J1164" s="6"/>
      <c r="K1164" s="6"/>
      <c r="L1164" s="6"/>
      <c r="M1164" s="6"/>
    </row>
    <row r="1165" spans="2:13" x14ac:dyDescent="0.3">
      <c r="B1165" s="6"/>
      <c r="C1165" s="37"/>
      <c r="D1165" s="37"/>
      <c r="E1165" s="6"/>
      <c r="F1165" s="6"/>
      <c r="G1165" s="6"/>
      <c r="H1165" s="6"/>
      <c r="I1165" s="6"/>
      <c r="J1165" s="6"/>
      <c r="K1165" s="6"/>
      <c r="L1165" s="6"/>
      <c r="M1165" s="6"/>
    </row>
    <row r="1166" spans="2:13" x14ac:dyDescent="0.3">
      <c r="B1166" s="6"/>
      <c r="C1166" s="37"/>
      <c r="D1166" s="37"/>
      <c r="E1166" s="6"/>
      <c r="F1166" s="6"/>
      <c r="G1166" s="6"/>
      <c r="H1166" s="6"/>
      <c r="I1166" s="6"/>
      <c r="J1166" s="6"/>
      <c r="K1166" s="6"/>
      <c r="L1166" s="6"/>
      <c r="M1166" s="6"/>
    </row>
    <row r="1167" spans="2:13" x14ac:dyDescent="0.3">
      <c r="B1167" s="6"/>
      <c r="C1167" s="37"/>
      <c r="D1167" s="37"/>
      <c r="E1167" s="6"/>
      <c r="F1167" s="6"/>
      <c r="G1167" s="6"/>
      <c r="H1167" s="6"/>
      <c r="I1167" s="6"/>
      <c r="J1167" s="6"/>
      <c r="K1167" s="6"/>
      <c r="L1167" s="6"/>
      <c r="M1167" s="6"/>
    </row>
    <row r="1168" spans="2:13" x14ac:dyDescent="0.3">
      <c r="B1168" s="6"/>
      <c r="C1168" s="37"/>
      <c r="D1168" s="37"/>
      <c r="E1168" s="6"/>
      <c r="F1168" s="6"/>
      <c r="G1168" s="6"/>
      <c r="H1168" s="6"/>
      <c r="I1168" s="6"/>
      <c r="J1168" s="6"/>
      <c r="K1168" s="6"/>
      <c r="L1168" s="6"/>
      <c r="M1168" s="6"/>
    </row>
    <row r="1169" spans="2:13" x14ac:dyDescent="0.3">
      <c r="B1169" s="6"/>
      <c r="C1169" s="37"/>
      <c r="D1169" s="37"/>
      <c r="E1169" s="6"/>
      <c r="F1169" s="6"/>
      <c r="G1169" s="6"/>
      <c r="H1169" s="6"/>
      <c r="I1169" s="6"/>
      <c r="J1169" s="6"/>
      <c r="K1169" s="6"/>
      <c r="L1169" s="6"/>
      <c r="M1169" s="6"/>
    </row>
    <row r="1170" spans="2:13" x14ac:dyDescent="0.3">
      <c r="B1170" s="6"/>
      <c r="C1170" s="37"/>
      <c r="D1170" s="37"/>
      <c r="E1170" s="6"/>
      <c r="F1170" s="6"/>
      <c r="G1170" s="6"/>
      <c r="H1170" s="6"/>
      <c r="I1170" s="6"/>
      <c r="J1170" s="6"/>
      <c r="K1170" s="6"/>
      <c r="L1170" s="6"/>
      <c r="M1170" s="6"/>
    </row>
    <row r="1171" spans="2:13" x14ac:dyDescent="0.3">
      <c r="B1171" s="6"/>
      <c r="C1171" s="37"/>
      <c r="D1171" s="37"/>
      <c r="E1171" s="6"/>
      <c r="F1171" s="6"/>
      <c r="G1171" s="6"/>
      <c r="H1171" s="6"/>
      <c r="I1171" s="6"/>
      <c r="J1171" s="6"/>
      <c r="K1171" s="6"/>
      <c r="L1171" s="6"/>
      <c r="M1171" s="6"/>
    </row>
    <row r="1172" spans="2:13" x14ac:dyDescent="0.3">
      <c r="B1172" s="6"/>
      <c r="C1172" s="37"/>
      <c r="D1172" s="37"/>
      <c r="E1172" s="6"/>
      <c r="F1172" s="6"/>
      <c r="G1172" s="6"/>
      <c r="H1172" s="6"/>
      <c r="I1172" s="6"/>
      <c r="J1172" s="6"/>
      <c r="K1172" s="6"/>
      <c r="L1172" s="6"/>
      <c r="M1172" s="6"/>
    </row>
    <row r="1173" spans="2:13" x14ac:dyDescent="0.3">
      <c r="B1173" s="6"/>
      <c r="C1173" s="37"/>
      <c r="D1173" s="37"/>
      <c r="E1173" s="6"/>
      <c r="F1173" s="6"/>
      <c r="G1173" s="6"/>
      <c r="H1173" s="6"/>
      <c r="I1173" s="6"/>
      <c r="J1173" s="6"/>
      <c r="K1173" s="6"/>
      <c r="L1173" s="6"/>
      <c r="M1173" s="6"/>
    </row>
    <row r="1174" spans="2:13" x14ac:dyDescent="0.3">
      <c r="B1174" s="6"/>
      <c r="C1174" s="37"/>
      <c r="D1174" s="37"/>
      <c r="E1174" s="6"/>
      <c r="F1174" s="6"/>
      <c r="G1174" s="6"/>
      <c r="H1174" s="6"/>
      <c r="I1174" s="6"/>
      <c r="J1174" s="6"/>
      <c r="K1174" s="6"/>
      <c r="L1174" s="6"/>
      <c r="M1174" s="6"/>
    </row>
    <row r="1175" spans="2:13" x14ac:dyDescent="0.3">
      <c r="B1175" s="6"/>
      <c r="C1175" s="37"/>
      <c r="D1175" s="37"/>
      <c r="E1175" s="6"/>
      <c r="F1175" s="6"/>
      <c r="G1175" s="6"/>
      <c r="H1175" s="6"/>
      <c r="I1175" s="6"/>
      <c r="J1175" s="6"/>
      <c r="K1175" s="6"/>
      <c r="L1175" s="6"/>
      <c r="M1175" s="6"/>
    </row>
  </sheetData>
  <mergeCells count="14">
    <mergeCell ref="O10:P10"/>
    <mergeCell ref="Q29:Q30"/>
    <mergeCell ref="Q31:Q32"/>
    <mergeCell ref="C12:G12"/>
    <mergeCell ref="H12:L12"/>
    <mergeCell ref="M11:M12"/>
    <mergeCell ref="M29:M30"/>
    <mergeCell ref="B2:C2"/>
    <mergeCell ref="B7:F7"/>
    <mergeCell ref="C30:G30"/>
    <mergeCell ref="H30:L30"/>
    <mergeCell ref="B4:F4"/>
    <mergeCell ref="B6:F6"/>
    <mergeCell ref="B5:F5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Q l M j T 8 s 0 f s K o A A A A + A A A A B I A H A B D b 2 5 m a W c v U G F j a 2 F n Z S 5 4 b W w g o h g A K K A U A A A A A A A A A A A A A A A A A A A A A A A A A A A A h Y / R C o I w G I V f R X b v N p d W y O + E u k 2 I g u h 2 2 N K R T n G z + W 5 d 9 E i 9 Q k J Z 3 X V 5 D t + B 7 z x u d 0 i H u v K u s j O q 0 Q k K M E W e 1 H l z U r p I U G / P / h K l H L Y i v 4 h C e i O s T T w Y l a D S 2 j Y m x D m H 3 Q w 3 X U E Y p Q E 5 Z p t 9 X s p a + E o b K 3 Q u 0 W d 1 + r 9 C H A 4 v G c 7 w g u E o i u Y 4 D A M g U w 2 Z 0 l + E j c a Y A v k p Y d 1 X t u 8 k b 6 2 / 2 g G Z I p D 3 C / 4 E U E s D B B Q A A g A I A E J T I 0 8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C U y N P K I p H u A 4 A A A A R A A A A E w A c A E Z v c m 1 1 b G F z L 1 N l Y 3 R p b 2 4 x L m 0 g o h g A K K A U A A A A A A A A A A A A A A A A A A A A A A A A A A A A K 0 5 N L s n M z 1 M I h t C G 1 g B Q S w E C L Q A U A A I A C A B C U y N P y z R + w q g A A A D 4 A A A A E g A A A A A A A A A A A A A A A A A A A A A A Q 2 9 u Z m l n L 1 B h Y 2 t h Z 2 U u e G 1 s U E s B A i 0 A F A A C A A g A Q l M j T w / K 6 a u k A A A A 6 Q A A A B M A A A A A A A A A A A A A A A A A 9 A A A A F t D b 2 5 0 Z W 5 0 X 1 R 5 c G V z X S 5 4 b W x Q S w E C L Q A U A A I A C A B C U y N P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7 Y p l X 0 X d o k + S W D g I H S z 4 n g A A A A A C A A A A A A A Q Z g A A A A E A A C A A A A A K z q 2 O 5 7 s V U q 7 d Y 3 w z a 7 d k 9 5 m d H T c T D x 5 d 3 7 W b 7 h A 4 x g A A A A A O g A A A A A I A A C A A A A A N z M 3 W T 3 N 9 h J c l Z j u k 5 r + s p t 1 h l O B a K r 8 F M T J K S Y M k Z 1 A A A A D V 7 u S 9 8 i A J J Z S K x p S j i / X D C i H F A k f m a J 5 d / T 3 k S d z J P / j C A C p 7 Q j S i r x b h R x P y W 3 7 5 y o 5 1 v e / A w E 3 6 8 2 c s 5 k V k X J m u p V R G X g L 5 I P e A I J N K 2 k A A A A A e L U Y l D W P H s + 6 Z 4 b Q 2 I 2 3 j 5 U S B A 5 h r 9 W C M t 7 N X Q R 8 Q S G V b 7 r 1 H b a a P C L k O g H E y k e 4 P O G P h S v h C m N r V k n m k q j 7 U < / D a t a M a s h u p > 
</file>

<file path=customXml/itemProps1.xml><?xml version="1.0" encoding="utf-8"?>
<ds:datastoreItem xmlns:ds="http://schemas.openxmlformats.org/officeDocument/2006/customXml" ds:itemID="{E6029264-4DAA-4938-991E-03E472AB677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Datos</vt:lpstr>
      <vt:lpstr>Estadísticas</vt:lpstr>
      <vt:lpstr>Incertidumbre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Usuario;ricardo.kalid@gmail.com;kalid@ufsb.edu.br</dc:creator>
  <cp:lastModifiedBy>Ricardo de Araújo Kalid</cp:lastModifiedBy>
  <dcterms:created xsi:type="dcterms:W3CDTF">2015-06-05T18:19:34Z</dcterms:created>
  <dcterms:modified xsi:type="dcterms:W3CDTF">2019-12-06T20:29:23Z</dcterms:modified>
</cp:coreProperties>
</file>