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Usuario\Dropbox\Publica\Cursos\Análisis de datos e incertidumbre de medición para Meteorología\Hojas\"/>
    </mc:Choice>
  </mc:AlternateContent>
  <xr:revisionPtr revIDLastSave="0" documentId="13_ncr:1_{3F7112C4-6F11-43E0-8A04-122F69F9B15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os T 0 ºC" sheetId="15" r:id="rId1"/>
    <sheet name="Datos T 273,15 K (0 °C)" sheetId="12" r:id="rId2"/>
    <sheet name="Patrón Auto correlación" sheetId="16" r:id="rId3"/>
    <sheet name="Objeto Auto correlación" sheetId="17" r:id="rId4"/>
    <sheet name="Datos T tratados" sheetId="18" r:id="rId5"/>
  </sheets>
  <externalReferences>
    <externalReference r:id="rId6"/>
  </externalReferences>
  <definedNames>
    <definedName name="solver_eng" localSheetId="0" hidden="1">1</definedName>
    <definedName name="solver_eng" localSheetId="1" hidden="1">1</definedName>
    <definedName name="solver_eng" localSheetId="4" hidden="1">1</definedName>
    <definedName name="solver_eng" localSheetId="3" hidden="1">1</definedName>
    <definedName name="solver_eng" localSheetId="2" hidden="1">1</definedName>
    <definedName name="solver_neg" localSheetId="0" hidden="1">1</definedName>
    <definedName name="solver_neg" localSheetId="1" hidden="1">1</definedName>
    <definedName name="solver_neg" localSheetId="4" hidden="1">1</definedName>
    <definedName name="solver_neg" localSheetId="3" hidden="1">1</definedName>
    <definedName name="solver_neg" localSheetId="2" hidden="1">1</definedName>
    <definedName name="solver_num" localSheetId="0" hidden="1">0</definedName>
    <definedName name="solver_num" localSheetId="1" hidden="1">0</definedName>
    <definedName name="solver_num" localSheetId="4" hidden="1">0</definedName>
    <definedName name="solver_num" localSheetId="3" hidden="1">0</definedName>
    <definedName name="solver_num" localSheetId="2" hidden="1">0</definedName>
    <definedName name="solver_opt" localSheetId="0" hidden="1">'Datos T 0 ºC'!#REF!</definedName>
    <definedName name="solver_opt" localSheetId="1" hidden="1">'Datos T 273,15 K (0 °C)'!$I$25</definedName>
    <definedName name="solver_opt" localSheetId="4" hidden="1">'Datos T tratados'!#REF!</definedName>
    <definedName name="solver_opt" localSheetId="3" hidden="1">'Objeto Auto correlación'!#REF!</definedName>
    <definedName name="solver_opt" localSheetId="2" hidden="1">'Patrón Auto correlación'!#REF!</definedName>
    <definedName name="solver_typ" localSheetId="0" hidden="1">1</definedName>
    <definedName name="solver_typ" localSheetId="1" hidden="1">1</definedName>
    <definedName name="solver_typ" localSheetId="4" hidden="1">1</definedName>
    <definedName name="solver_typ" localSheetId="3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4" hidden="1">0</definedName>
    <definedName name="solver_val" localSheetId="3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4" hidden="1">3</definedName>
    <definedName name="solver_ver" localSheetId="3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0" i="12" l="1"/>
  <c r="Q27" i="12"/>
  <c r="E6" i="18" l="1"/>
  <c r="F69" i="18"/>
  <c r="E69" i="18"/>
  <c r="C69" i="18"/>
  <c r="B69" i="18"/>
  <c r="F68" i="18"/>
  <c r="E68" i="18"/>
  <c r="C68" i="18"/>
  <c r="B68" i="18"/>
  <c r="F67" i="18"/>
  <c r="E67" i="18"/>
  <c r="C67" i="18"/>
  <c r="B67" i="18"/>
  <c r="F66" i="18"/>
  <c r="E66" i="18"/>
  <c r="C66" i="18"/>
  <c r="B66" i="18"/>
  <c r="F65" i="18"/>
  <c r="E65" i="18"/>
  <c r="C65" i="18"/>
  <c r="B65" i="18"/>
  <c r="F64" i="18"/>
  <c r="E64" i="18"/>
  <c r="C64" i="18"/>
  <c r="B64" i="18"/>
  <c r="F63" i="18"/>
  <c r="E63" i="18"/>
  <c r="C63" i="18"/>
  <c r="B63" i="18"/>
  <c r="F62" i="18"/>
  <c r="E62" i="18"/>
  <c r="C62" i="18"/>
  <c r="B62" i="18"/>
  <c r="F61" i="18"/>
  <c r="E61" i="18"/>
  <c r="C61" i="18"/>
  <c r="B61" i="18"/>
  <c r="F60" i="18"/>
  <c r="E60" i="18"/>
  <c r="C60" i="18"/>
  <c r="B60" i="18"/>
  <c r="F59" i="18"/>
  <c r="E59" i="18"/>
  <c r="C59" i="18"/>
  <c r="B59" i="18"/>
  <c r="F58" i="18"/>
  <c r="E58" i="18"/>
  <c r="C58" i="18"/>
  <c r="B58" i="18"/>
  <c r="F57" i="18"/>
  <c r="E57" i="18"/>
  <c r="C57" i="18"/>
  <c r="B57" i="18"/>
  <c r="F56" i="18"/>
  <c r="E56" i="18"/>
  <c r="C56" i="18"/>
  <c r="B56" i="18"/>
  <c r="F55" i="18"/>
  <c r="E55" i="18"/>
  <c r="C55" i="18"/>
  <c r="B55" i="18"/>
  <c r="F54" i="18"/>
  <c r="E54" i="18"/>
  <c r="C54" i="18"/>
  <c r="B54" i="18"/>
  <c r="F53" i="18"/>
  <c r="E53" i="18"/>
  <c r="C53" i="18"/>
  <c r="B53" i="18"/>
  <c r="F52" i="18"/>
  <c r="E52" i="18"/>
  <c r="C52" i="18"/>
  <c r="B52" i="18"/>
  <c r="F51" i="18"/>
  <c r="E51" i="18"/>
  <c r="C51" i="18"/>
  <c r="B51" i="18"/>
  <c r="F50" i="18"/>
  <c r="E50" i="18"/>
  <c r="C50" i="18"/>
  <c r="B50" i="18"/>
  <c r="F49" i="18"/>
  <c r="E49" i="18"/>
  <c r="C49" i="18"/>
  <c r="B49" i="18"/>
  <c r="F48" i="18"/>
  <c r="E48" i="18"/>
  <c r="C48" i="18"/>
  <c r="B48" i="18"/>
  <c r="F47" i="18"/>
  <c r="E47" i="18"/>
  <c r="C47" i="18"/>
  <c r="B47" i="18"/>
  <c r="F46" i="18"/>
  <c r="E46" i="18"/>
  <c r="C46" i="18"/>
  <c r="B46" i="18"/>
  <c r="F45" i="18"/>
  <c r="E45" i="18"/>
  <c r="C45" i="18"/>
  <c r="B45" i="18"/>
  <c r="F44" i="18"/>
  <c r="E44" i="18"/>
  <c r="C44" i="18"/>
  <c r="B44" i="18"/>
  <c r="F43" i="18"/>
  <c r="E43" i="18"/>
  <c r="C43" i="18"/>
  <c r="B43" i="18"/>
  <c r="F42" i="18"/>
  <c r="E42" i="18"/>
  <c r="C42" i="18"/>
  <c r="B42" i="18"/>
  <c r="F41" i="18"/>
  <c r="E41" i="18"/>
  <c r="C41" i="18"/>
  <c r="B41" i="18"/>
  <c r="F40" i="18"/>
  <c r="E40" i="18"/>
  <c r="C40" i="18"/>
  <c r="B40" i="18"/>
  <c r="F39" i="18"/>
  <c r="E39" i="18"/>
  <c r="C39" i="18"/>
  <c r="B39" i="18"/>
  <c r="F38" i="18"/>
  <c r="E38" i="18"/>
  <c r="C38" i="18"/>
  <c r="B38" i="18"/>
  <c r="F37" i="18"/>
  <c r="E37" i="18"/>
  <c r="C37" i="18"/>
  <c r="B37" i="18"/>
  <c r="F36" i="18"/>
  <c r="E36" i="18"/>
  <c r="C36" i="18"/>
  <c r="B36" i="18"/>
  <c r="F35" i="18"/>
  <c r="E35" i="18"/>
  <c r="C35" i="18"/>
  <c r="B35" i="18"/>
  <c r="F34" i="18"/>
  <c r="E34" i="18"/>
  <c r="C34" i="18"/>
  <c r="B34" i="18"/>
  <c r="F33" i="18"/>
  <c r="E33" i="18"/>
  <c r="C33" i="18"/>
  <c r="B33" i="18"/>
  <c r="F32" i="18"/>
  <c r="E32" i="18"/>
  <c r="C32" i="18"/>
  <c r="B32" i="18"/>
  <c r="F31" i="18"/>
  <c r="E31" i="18"/>
  <c r="C31" i="18"/>
  <c r="B31" i="18"/>
  <c r="F30" i="18"/>
  <c r="E30" i="18"/>
  <c r="C30" i="18"/>
  <c r="B30" i="18"/>
  <c r="F29" i="18"/>
  <c r="E29" i="18"/>
  <c r="C29" i="18"/>
  <c r="B29" i="18"/>
  <c r="F28" i="18"/>
  <c r="E28" i="18"/>
  <c r="C28" i="18"/>
  <c r="B28" i="18"/>
  <c r="F27" i="18"/>
  <c r="E27" i="18"/>
  <c r="C27" i="18"/>
  <c r="B27" i="18"/>
  <c r="F26" i="18"/>
  <c r="E26" i="18"/>
  <c r="C26" i="18"/>
  <c r="B26" i="18"/>
  <c r="F25" i="18"/>
  <c r="E25" i="18"/>
  <c r="C25" i="18"/>
  <c r="B25" i="18"/>
  <c r="F24" i="18"/>
  <c r="E24" i="18"/>
  <c r="C24" i="18"/>
  <c r="B24" i="18"/>
  <c r="F23" i="18"/>
  <c r="E23" i="18"/>
  <c r="C23" i="18"/>
  <c r="B23" i="18"/>
  <c r="F22" i="18"/>
  <c r="E22" i="18"/>
  <c r="C22" i="18"/>
  <c r="B22" i="18"/>
  <c r="F21" i="18"/>
  <c r="E21" i="18"/>
  <c r="C21" i="18"/>
  <c r="B21" i="18"/>
  <c r="F20" i="18"/>
  <c r="E20" i="18"/>
  <c r="C20" i="18"/>
  <c r="B20" i="18"/>
  <c r="F19" i="18"/>
  <c r="E19" i="18"/>
  <c r="C19" i="18"/>
  <c r="B19" i="18"/>
  <c r="F18" i="18"/>
  <c r="E18" i="18"/>
  <c r="C18" i="18"/>
  <c r="B18" i="18"/>
  <c r="F17" i="18"/>
  <c r="E17" i="18"/>
  <c r="C17" i="18"/>
  <c r="B17" i="18"/>
  <c r="F16" i="18"/>
  <c r="E16" i="18"/>
  <c r="C16" i="18"/>
  <c r="B16" i="18"/>
  <c r="F15" i="18"/>
  <c r="E15" i="18"/>
  <c r="C15" i="18"/>
  <c r="B15" i="18"/>
  <c r="F14" i="18"/>
  <c r="E14" i="18"/>
  <c r="C14" i="18"/>
  <c r="B14" i="18"/>
  <c r="F13" i="18"/>
  <c r="E13" i="18"/>
  <c r="C13" i="18"/>
  <c r="B13" i="18"/>
  <c r="F12" i="18"/>
  <c r="E12" i="18"/>
  <c r="C12" i="18"/>
  <c r="B12" i="18"/>
  <c r="F11" i="18"/>
  <c r="E11" i="18"/>
  <c r="C11" i="18"/>
  <c r="B11" i="18"/>
  <c r="F10" i="18"/>
  <c r="E10" i="18"/>
  <c r="C10" i="18"/>
  <c r="B10" i="18"/>
  <c r="F9" i="18"/>
  <c r="E9" i="18"/>
  <c r="C9" i="18"/>
  <c r="B9" i="18"/>
  <c r="F8" i="18"/>
  <c r="F6" i="18" s="1"/>
  <c r="E8" i="18"/>
  <c r="C8" i="18"/>
  <c r="B8" i="18"/>
  <c r="E5" i="18"/>
  <c r="F7" i="18"/>
  <c r="E7" i="18"/>
  <c r="B6" i="18"/>
  <c r="B5" i="18"/>
  <c r="F5" i="18" l="1"/>
  <c r="F7" i="12"/>
  <c r="E7" i="12"/>
  <c r="B6" i="12"/>
  <c r="B6" i="15"/>
  <c r="B5" i="12"/>
  <c r="B5" i="15"/>
  <c r="E7" i="15"/>
  <c r="D7" i="15"/>
  <c r="C3" i="17" l="1"/>
  <c r="J8" i="17"/>
  <c r="J9" i="17" s="1"/>
  <c r="J10" i="17" s="1"/>
  <c r="J11" i="17" s="1"/>
  <c r="J12" i="17" s="1"/>
  <c r="J13" i="17" s="1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J27" i="17" s="1"/>
  <c r="J28" i="17" s="1"/>
  <c r="J29" i="17" s="1"/>
  <c r="J30" i="17" s="1"/>
  <c r="J31" i="17" s="1"/>
  <c r="J32" i="17" s="1"/>
  <c r="J33" i="17" s="1"/>
  <c r="J34" i="17" s="1"/>
  <c r="J35" i="17" s="1"/>
  <c r="J36" i="17" s="1"/>
  <c r="O7" i="17"/>
  <c r="O8" i="17" s="1"/>
  <c r="O9" i="17" s="1"/>
  <c r="O10" i="17" s="1"/>
  <c r="O11" i="17" s="1"/>
  <c r="O12" i="17" s="1"/>
  <c r="O13" i="17" s="1"/>
  <c r="O14" i="17" s="1"/>
  <c r="O15" i="17" s="1"/>
  <c r="O16" i="17" s="1"/>
  <c r="O17" i="17" s="1"/>
  <c r="O18" i="17" s="1"/>
  <c r="O19" i="17" s="1"/>
  <c r="O20" i="17" s="1"/>
  <c r="O21" i="17" s="1"/>
  <c r="O22" i="17" s="1"/>
  <c r="O23" i="17" s="1"/>
  <c r="O24" i="17" s="1"/>
  <c r="O25" i="17" s="1"/>
  <c r="O26" i="17" s="1"/>
  <c r="O27" i="17" s="1"/>
  <c r="O28" i="17" s="1"/>
  <c r="O29" i="17" s="1"/>
  <c r="O30" i="17" s="1"/>
  <c r="O31" i="17" s="1"/>
  <c r="O32" i="17" s="1"/>
  <c r="O33" i="17" s="1"/>
  <c r="O34" i="17" s="1"/>
  <c r="O35" i="17" s="1"/>
  <c r="O36" i="17" s="1"/>
  <c r="J7" i="17"/>
  <c r="E7" i="17"/>
  <c r="E8" i="17" s="1"/>
  <c r="E9" i="17" s="1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36" i="17" s="1"/>
  <c r="B3" i="17"/>
  <c r="O7" i="16"/>
  <c r="O8" i="16" s="1"/>
  <c r="O9" i="16" s="1"/>
  <c r="O10" i="16" s="1"/>
  <c r="O11" i="16" s="1"/>
  <c r="O12" i="16" s="1"/>
  <c r="O13" i="16" s="1"/>
  <c r="O14" i="16" s="1"/>
  <c r="O15" i="16" s="1"/>
  <c r="O16" i="16" s="1"/>
  <c r="O17" i="16" s="1"/>
  <c r="O18" i="16" s="1"/>
  <c r="O19" i="16" s="1"/>
  <c r="O20" i="16" s="1"/>
  <c r="O21" i="16" s="1"/>
  <c r="O22" i="16" s="1"/>
  <c r="O23" i="16" s="1"/>
  <c r="O24" i="16" s="1"/>
  <c r="O25" i="16" s="1"/>
  <c r="O26" i="16" s="1"/>
  <c r="O27" i="16" s="1"/>
  <c r="O28" i="16" s="1"/>
  <c r="O29" i="16" s="1"/>
  <c r="O30" i="16" s="1"/>
  <c r="O31" i="16" s="1"/>
  <c r="O32" i="16" s="1"/>
  <c r="O33" i="16" s="1"/>
  <c r="O34" i="16" s="1"/>
  <c r="O35" i="16" s="1"/>
  <c r="O36" i="16" s="1"/>
  <c r="J7" i="16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E7" i="16"/>
  <c r="E8" i="16" s="1"/>
  <c r="E9" i="16" s="1"/>
  <c r="E10" i="16" s="1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E25" i="16" s="1"/>
  <c r="E26" i="16" s="1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C3" i="16"/>
  <c r="B3" i="16"/>
  <c r="F196" i="12" l="1"/>
  <c r="C192" i="17" s="1"/>
  <c r="F195" i="12"/>
  <c r="C191" i="17" s="1"/>
  <c r="F194" i="12"/>
  <c r="C190" i="17" s="1"/>
  <c r="F193" i="12"/>
  <c r="C189" i="17" s="1"/>
  <c r="F192" i="12"/>
  <c r="C188" i="17" s="1"/>
  <c r="F191" i="12"/>
  <c r="C187" i="17" s="1"/>
  <c r="F190" i="12"/>
  <c r="C186" i="17" s="1"/>
  <c r="F189" i="12"/>
  <c r="C185" i="17" s="1"/>
  <c r="F188" i="12"/>
  <c r="C184" i="17" s="1"/>
  <c r="F187" i="12"/>
  <c r="C183" i="17" s="1"/>
  <c r="F186" i="12"/>
  <c r="C182" i="17" s="1"/>
  <c r="F185" i="12"/>
  <c r="C181" i="17" s="1"/>
  <c r="F184" i="12"/>
  <c r="C180" i="17" s="1"/>
  <c r="F183" i="12"/>
  <c r="C179" i="17" s="1"/>
  <c r="F182" i="12"/>
  <c r="C178" i="17" s="1"/>
  <c r="F181" i="12"/>
  <c r="C177" i="17" s="1"/>
  <c r="F180" i="12"/>
  <c r="C176" i="17" s="1"/>
  <c r="F179" i="12"/>
  <c r="C175" i="17" s="1"/>
  <c r="F178" i="12"/>
  <c r="C174" i="17" s="1"/>
  <c r="F177" i="12"/>
  <c r="C173" i="17" s="1"/>
  <c r="F176" i="12"/>
  <c r="C172" i="17" s="1"/>
  <c r="F175" i="12"/>
  <c r="C171" i="17" s="1"/>
  <c r="F174" i="12"/>
  <c r="C170" i="17" s="1"/>
  <c r="F173" i="12"/>
  <c r="C169" i="17" s="1"/>
  <c r="F172" i="12"/>
  <c r="C168" i="17" s="1"/>
  <c r="F171" i="12"/>
  <c r="C167" i="17" s="1"/>
  <c r="F170" i="12"/>
  <c r="C166" i="17" s="1"/>
  <c r="F169" i="12"/>
  <c r="C165" i="17" s="1"/>
  <c r="F168" i="12"/>
  <c r="C164" i="17" s="1"/>
  <c r="F167" i="12"/>
  <c r="C163" i="17" s="1"/>
  <c r="F166" i="12"/>
  <c r="C162" i="17" s="1"/>
  <c r="F165" i="12"/>
  <c r="C161" i="17" s="1"/>
  <c r="F164" i="12"/>
  <c r="C160" i="17" s="1"/>
  <c r="F163" i="12"/>
  <c r="C159" i="17" s="1"/>
  <c r="F162" i="12"/>
  <c r="C158" i="17" s="1"/>
  <c r="F161" i="12"/>
  <c r="C157" i="17" s="1"/>
  <c r="F160" i="12"/>
  <c r="C156" i="17" s="1"/>
  <c r="F159" i="12"/>
  <c r="C155" i="17" s="1"/>
  <c r="F158" i="12"/>
  <c r="C154" i="17" s="1"/>
  <c r="F157" i="12"/>
  <c r="C153" i="17" s="1"/>
  <c r="F156" i="12"/>
  <c r="C152" i="17" s="1"/>
  <c r="F155" i="12"/>
  <c r="C151" i="17" s="1"/>
  <c r="F154" i="12"/>
  <c r="C150" i="17" s="1"/>
  <c r="F153" i="12"/>
  <c r="C149" i="17" s="1"/>
  <c r="F152" i="12"/>
  <c r="C148" i="17" s="1"/>
  <c r="F151" i="12"/>
  <c r="C147" i="17" s="1"/>
  <c r="F150" i="12"/>
  <c r="C146" i="17" s="1"/>
  <c r="F149" i="12"/>
  <c r="C145" i="17" s="1"/>
  <c r="F148" i="12"/>
  <c r="C144" i="17" s="1"/>
  <c r="F147" i="12"/>
  <c r="C143" i="17" s="1"/>
  <c r="F146" i="12"/>
  <c r="C142" i="17" s="1"/>
  <c r="F145" i="12"/>
  <c r="C141" i="17" s="1"/>
  <c r="F144" i="12"/>
  <c r="C140" i="17" s="1"/>
  <c r="F143" i="12"/>
  <c r="C139" i="17" s="1"/>
  <c r="F142" i="12"/>
  <c r="C138" i="17" s="1"/>
  <c r="F141" i="12"/>
  <c r="C137" i="17" s="1"/>
  <c r="F140" i="12"/>
  <c r="C136" i="17" s="1"/>
  <c r="F139" i="12"/>
  <c r="C135" i="17" s="1"/>
  <c r="F138" i="12"/>
  <c r="C134" i="17" s="1"/>
  <c r="F137" i="12"/>
  <c r="C133" i="17" s="1"/>
  <c r="F136" i="12"/>
  <c r="C132" i="17" s="1"/>
  <c r="F135" i="12"/>
  <c r="C131" i="17" s="1"/>
  <c r="F134" i="12"/>
  <c r="C130" i="17" s="1"/>
  <c r="F133" i="12"/>
  <c r="C129" i="17" s="1"/>
  <c r="F132" i="12"/>
  <c r="C128" i="17" s="1"/>
  <c r="F131" i="12"/>
  <c r="C127" i="17" s="1"/>
  <c r="F130" i="12"/>
  <c r="C126" i="17" s="1"/>
  <c r="F129" i="12"/>
  <c r="C125" i="17" s="1"/>
  <c r="F128" i="12"/>
  <c r="C124" i="17" s="1"/>
  <c r="F127" i="12"/>
  <c r="C123" i="17" s="1"/>
  <c r="F126" i="12"/>
  <c r="C122" i="17" s="1"/>
  <c r="F125" i="12"/>
  <c r="C121" i="17" s="1"/>
  <c r="F124" i="12"/>
  <c r="C120" i="17" s="1"/>
  <c r="F123" i="12"/>
  <c r="C119" i="17" s="1"/>
  <c r="F122" i="12"/>
  <c r="C118" i="17" s="1"/>
  <c r="F121" i="12"/>
  <c r="C117" i="17" s="1"/>
  <c r="F120" i="12"/>
  <c r="C116" i="17" s="1"/>
  <c r="F119" i="12"/>
  <c r="C115" i="17" s="1"/>
  <c r="F118" i="12"/>
  <c r="C114" i="17" s="1"/>
  <c r="F117" i="12"/>
  <c r="C113" i="17" s="1"/>
  <c r="F116" i="12"/>
  <c r="C112" i="17" s="1"/>
  <c r="F115" i="12"/>
  <c r="C111" i="17" s="1"/>
  <c r="F114" i="12"/>
  <c r="C110" i="17" s="1"/>
  <c r="F113" i="12"/>
  <c r="C109" i="17" s="1"/>
  <c r="F112" i="12"/>
  <c r="C108" i="17" s="1"/>
  <c r="F111" i="12"/>
  <c r="C107" i="17" s="1"/>
  <c r="F110" i="12"/>
  <c r="C106" i="17" s="1"/>
  <c r="F109" i="12"/>
  <c r="C105" i="17" s="1"/>
  <c r="F108" i="12"/>
  <c r="C104" i="17" s="1"/>
  <c r="F107" i="12"/>
  <c r="C103" i="17" s="1"/>
  <c r="F106" i="12"/>
  <c r="C102" i="17" s="1"/>
  <c r="F105" i="12"/>
  <c r="C101" i="17" s="1"/>
  <c r="F104" i="12"/>
  <c r="C100" i="17" s="1"/>
  <c r="F103" i="12"/>
  <c r="C99" i="17" s="1"/>
  <c r="F102" i="12"/>
  <c r="C98" i="17" s="1"/>
  <c r="F101" i="12"/>
  <c r="C97" i="17" s="1"/>
  <c r="F100" i="12"/>
  <c r="C96" i="17" s="1"/>
  <c r="F99" i="12"/>
  <c r="C95" i="17" s="1"/>
  <c r="F98" i="12"/>
  <c r="C94" i="17" s="1"/>
  <c r="F97" i="12"/>
  <c r="C93" i="17" s="1"/>
  <c r="F96" i="12"/>
  <c r="C92" i="17" s="1"/>
  <c r="F95" i="12"/>
  <c r="C91" i="17" s="1"/>
  <c r="F94" i="12"/>
  <c r="C90" i="17" s="1"/>
  <c r="F93" i="12"/>
  <c r="C89" i="17" s="1"/>
  <c r="F92" i="12"/>
  <c r="C88" i="17" s="1"/>
  <c r="F91" i="12"/>
  <c r="C87" i="17" s="1"/>
  <c r="F90" i="12"/>
  <c r="C86" i="17" s="1"/>
  <c r="F89" i="12"/>
  <c r="C85" i="17" s="1"/>
  <c r="F88" i="12"/>
  <c r="C84" i="17" s="1"/>
  <c r="F87" i="12"/>
  <c r="C83" i="17" s="1"/>
  <c r="F86" i="12"/>
  <c r="C82" i="17" s="1"/>
  <c r="F85" i="12"/>
  <c r="C81" i="17" s="1"/>
  <c r="F84" i="12"/>
  <c r="C80" i="17" s="1"/>
  <c r="F83" i="12"/>
  <c r="C79" i="17" s="1"/>
  <c r="F82" i="12"/>
  <c r="C78" i="17" s="1"/>
  <c r="F81" i="12"/>
  <c r="C77" i="17" s="1"/>
  <c r="F80" i="12"/>
  <c r="C76" i="17" s="1"/>
  <c r="F79" i="12"/>
  <c r="C75" i="17" s="1"/>
  <c r="F78" i="12"/>
  <c r="C74" i="17" s="1"/>
  <c r="F77" i="12"/>
  <c r="C73" i="17" s="1"/>
  <c r="F76" i="12"/>
  <c r="C72" i="17" s="1"/>
  <c r="F75" i="12"/>
  <c r="C71" i="17" s="1"/>
  <c r="F74" i="12"/>
  <c r="C70" i="17" s="1"/>
  <c r="F73" i="12"/>
  <c r="C69" i="17" s="1"/>
  <c r="F72" i="12"/>
  <c r="C68" i="17" s="1"/>
  <c r="F71" i="12"/>
  <c r="C67" i="17" s="1"/>
  <c r="F70" i="12"/>
  <c r="C66" i="17" s="1"/>
  <c r="F69" i="12"/>
  <c r="C65" i="17" s="1"/>
  <c r="F68" i="12"/>
  <c r="C64" i="17" s="1"/>
  <c r="F67" i="12"/>
  <c r="C63" i="17" s="1"/>
  <c r="F66" i="12"/>
  <c r="C62" i="17" s="1"/>
  <c r="F65" i="12"/>
  <c r="C61" i="17" s="1"/>
  <c r="F64" i="12"/>
  <c r="C60" i="17" s="1"/>
  <c r="F63" i="12"/>
  <c r="C59" i="17" s="1"/>
  <c r="F62" i="12"/>
  <c r="C58" i="17" s="1"/>
  <c r="F61" i="12"/>
  <c r="C57" i="17" s="1"/>
  <c r="F60" i="12"/>
  <c r="C56" i="17" s="1"/>
  <c r="F59" i="12"/>
  <c r="C55" i="17" s="1"/>
  <c r="F58" i="12"/>
  <c r="C54" i="17" s="1"/>
  <c r="F57" i="12"/>
  <c r="C53" i="17" s="1"/>
  <c r="F56" i="12"/>
  <c r="C52" i="17" s="1"/>
  <c r="F55" i="12"/>
  <c r="C51" i="17" s="1"/>
  <c r="F54" i="12"/>
  <c r="C50" i="17" s="1"/>
  <c r="F53" i="12"/>
  <c r="C49" i="17" s="1"/>
  <c r="F52" i="12"/>
  <c r="C48" i="17" s="1"/>
  <c r="F51" i="12"/>
  <c r="C47" i="17" s="1"/>
  <c r="F50" i="12"/>
  <c r="C46" i="17" s="1"/>
  <c r="F49" i="12"/>
  <c r="C45" i="17" s="1"/>
  <c r="F48" i="12"/>
  <c r="C44" i="17" s="1"/>
  <c r="F47" i="12"/>
  <c r="C43" i="17" s="1"/>
  <c r="F46" i="12"/>
  <c r="C42" i="17" s="1"/>
  <c r="F45" i="12"/>
  <c r="C41" i="17" s="1"/>
  <c r="F44" i="12"/>
  <c r="C40" i="17" s="1"/>
  <c r="F43" i="12"/>
  <c r="C39" i="17" s="1"/>
  <c r="F42" i="12"/>
  <c r="C38" i="17" s="1"/>
  <c r="F41" i="12"/>
  <c r="C37" i="17" s="1"/>
  <c r="F40" i="12"/>
  <c r="C36" i="17" s="1"/>
  <c r="F39" i="12"/>
  <c r="C35" i="17" s="1"/>
  <c r="F38" i="12"/>
  <c r="C34" i="17" s="1"/>
  <c r="F37" i="12"/>
  <c r="C33" i="17" s="1"/>
  <c r="F36" i="12"/>
  <c r="C32" i="17" s="1"/>
  <c r="F35" i="12"/>
  <c r="C31" i="17" s="1"/>
  <c r="F34" i="12"/>
  <c r="C30" i="17" s="1"/>
  <c r="F33" i="12"/>
  <c r="C29" i="17" s="1"/>
  <c r="F32" i="12"/>
  <c r="C28" i="17" s="1"/>
  <c r="F31" i="12"/>
  <c r="C27" i="17" s="1"/>
  <c r="F30" i="12"/>
  <c r="C26" i="17" s="1"/>
  <c r="F29" i="12"/>
  <c r="C25" i="17" s="1"/>
  <c r="F28" i="12"/>
  <c r="C24" i="17" s="1"/>
  <c r="F27" i="12"/>
  <c r="C23" i="17" s="1"/>
  <c r="F26" i="12"/>
  <c r="C22" i="17" s="1"/>
  <c r="F25" i="12"/>
  <c r="C21" i="17" s="1"/>
  <c r="F24" i="12"/>
  <c r="C20" i="17" s="1"/>
  <c r="F23" i="12"/>
  <c r="C19" i="17" s="1"/>
  <c r="F22" i="12"/>
  <c r="C18" i="17" s="1"/>
  <c r="F21" i="12"/>
  <c r="C17" i="17" s="1"/>
  <c r="F20" i="12"/>
  <c r="C16" i="17" s="1"/>
  <c r="F19" i="12"/>
  <c r="C15" i="17" s="1"/>
  <c r="F18" i="12"/>
  <c r="C14" i="17" s="1"/>
  <c r="F17" i="12"/>
  <c r="C13" i="17" s="1"/>
  <c r="F16" i="12"/>
  <c r="C12" i="17" s="1"/>
  <c r="F15" i="12"/>
  <c r="C11" i="17" s="1"/>
  <c r="F14" i="12"/>
  <c r="C10" i="17" s="1"/>
  <c r="F13" i="12"/>
  <c r="C9" i="17" s="1"/>
  <c r="F12" i="12"/>
  <c r="C8" i="17" s="1"/>
  <c r="F11" i="12"/>
  <c r="C7" i="17" s="1"/>
  <c r="F10" i="12"/>
  <c r="C6" i="17" s="1"/>
  <c r="F9" i="12"/>
  <c r="C5" i="17" s="1"/>
  <c r="F8" i="12"/>
  <c r="C4" i="17" s="1"/>
  <c r="E9" i="12"/>
  <c r="C5" i="16" s="1"/>
  <c r="E10" i="12"/>
  <c r="C6" i="16" s="1"/>
  <c r="E11" i="12"/>
  <c r="C7" i="16" s="1"/>
  <c r="E12" i="12"/>
  <c r="C8" i="16" s="1"/>
  <c r="E13" i="12"/>
  <c r="C9" i="16" s="1"/>
  <c r="E14" i="12"/>
  <c r="C10" i="16" s="1"/>
  <c r="E15" i="12"/>
  <c r="C11" i="16" s="1"/>
  <c r="E16" i="12"/>
  <c r="C12" i="16" s="1"/>
  <c r="E17" i="12"/>
  <c r="C13" i="16" s="1"/>
  <c r="E18" i="12"/>
  <c r="C14" i="16" s="1"/>
  <c r="E19" i="12"/>
  <c r="C15" i="16" s="1"/>
  <c r="E20" i="12"/>
  <c r="C16" i="16" s="1"/>
  <c r="E21" i="12"/>
  <c r="C17" i="16" s="1"/>
  <c r="E22" i="12"/>
  <c r="C18" i="16" s="1"/>
  <c r="E23" i="12"/>
  <c r="C19" i="16" s="1"/>
  <c r="E24" i="12"/>
  <c r="C20" i="16" s="1"/>
  <c r="E25" i="12"/>
  <c r="C21" i="16" s="1"/>
  <c r="E26" i="12"/>
  <c r="C22" i="16" s="1"/>
  <c r="E27" i="12"/>
  <c r="C23" i="16" s="1"/>
  <c r="E28" i="12"/>
  <c r="C24" i="16" s="1"/>
  <c r="E29" i="12"/>
  <c r="C25" i="16" s="1"/>
  <c r="E30" i="12"/>
  <c r="C26" i="16" s="1"/>
  <c r="E31" i="12"/>
  <c r="C27" i="16" s="1"/>
  <c r="E32" i="12"/>
  <c r="C28" i="16" s="1"/>
  <c r="E33" i="12"/>
  <c r="C29" i="16" s="1"/>
  <c r="E34" i="12"/>
  <c r="C30" i="16" s="1"/>
  <c r="E35" i="12"/>
  <c r="C31" i="16" s="1"/>
  <c r="E36" i="12"/>
  <c r="C32" i="16" s="1"/>
  <c r="E37" i="12"/>
  <c r="C33" i="16" s="1"/>
  <c r="E38" i="12"/>
  <c r="C34" i="16" s="1"/>
  <c r="E39" i="12"/>
  <c r="C35" i="16" s="1"/>
  <c r="E40" i="12"/>
  <c r="C36" i="16" s="1"/>
  <c r="E41" i="12"/>
  <c r="C37" i="16" s="1"/>
  <c r="E42" i="12"/>
  <c r="C38" i="16" s="1"/>
  <c r="E43" i="12"/>
  <c r="C39" i="16" s="1"/>
  <c r="E44" i="12"/>
  <c r="C40" i="16" s="1"/>
  <c r="E45" i="12"/>
  <c r="C41" i="16" s="1"/>
  <c r="E46" i="12"/>
  <c r="C42" i="16" s="1"/>
  <c r="E47" i="12"/>
  <c r="C43" i="16" s="1"/>
  <c r="E48" i="12"/>
  <c r="C44" i="16" s="1"/>
  <c r="E49" i="12"/>
  <c r="C45" i="16" s="1"/>
  <c r="E50" i="12"/>
  <c r="C46" i="16" s="1"/>
  <c r="E51" i="12"/>
  <c r="C47" i="16" s="1"/>
  <c r="E52" i="12"/>
  <c r="C48" i="16" s="1"/>
  <c r="E53" i="12"/>
  <c r="C49" i="16" s="1"/>
  <c r="E54" i="12"/>
  <c r="C50" i="16" s="1"/>
  <c r="E55" i="12"/>
  <c r="C51" i="16" s="1"/>
  <c r="E56" i="12"/>
  <c r="C52" i="16" s="1"/>
  <c r="E57" i="12"/>
  <c r="C53" i="16" s="1"/>
  <c r="E58" i="12"/>
  <c r="C54" i="16" s="1"/>
  <c r="E59" i="12"/>
  <c r="C55" i="16" s="1"/>
  <c r="E60" i="12"/>
  <c r="C56" i="16" s="1"/>
  <c r="E61" i="12"/>
  <c r="C57" i="16" s="1"/>
  <c r="E62" i="12"/>
  <c r="C58" i="16" s="1"/>
  <c r="E63" i="12"/>
  <c r="C59" i="16" s="1"/>
  <c r="E64" i="12"/>
  <c r="C60" i="16" s="1"/>
  <c r="E65" i="12"/>
  <c r="C61" i="16" s="1"/>
  <c r="E66" i="12"/>
  <c r="C62" i="16" s="1"/>
  <c r="E67" i="12"/>
  <c r="C63" i="16" s="1"/>
  <c r="E68" i="12"/>
  <c r="C64" i="16" s="1"/>
  <c r="E69" i="12"/>
  <c r="C65" i="16" s="1"/>
  <c r="E70" i="12"/>
  <c r="C66" i="16" s="1"/>
  <c r="E71" i="12"/>
  <c r="C67" i="16" s="1"/>
  <c r="E72" i="12"/>
  <c r="C68" i="16" s="1"/>
  <c r="E73" i="12"/>
  <c r="C69" i="16" s="1"/>
  <c r="E74" i="12"/>
  <c r="C70" i="16" s="1"/>
  <c r="E75" i="12"/>
  <c r="C71" i="16" s="1"/>
  <c r="E76" i="12"/>
  <c r="C72" i="16" s="1"/>
  <c r="E77" i="12"/>
  <c r="C73" i="16" s="1"/>
  <c r="E78" i="12"/>
  <c r="C74" i="16" s="1"/>
  <c r="E79" i="12"/>
  <c r="C75" i="16" s="1"/>
  <c r="E80" i="12"/>
  <c r="C76" i="16" s="1"/>
  <c r="E81" i="12"/>
  <c r="C77" i="16" s="1"/>
  <c r="E82" i="12"/>
  <c r="C78" i="16" s="1"/>
  <c r="E83" i="12"/>
  <c r="C79" i="16" s="1"/>
  <c r="E84" i="12"/>
  <c r="C80" i="16" s="1"/>
  <c r="E85" i="12"/>
  <c r="C81" i="16" s="1"/>
  <c r="E86" i="12"/>
  <c r="C82" i="16" s="1"/>
  <c r="E87" i="12"/>
  <c r="C83" i="16" s="1"/>
  <c r="E88" i="12"/>
  <c r="C84" i="16" s="1"/>
  <c r="E89" i="12"/>
  <c r="C85" i="16" s="1"/>
  <c r="E90" i="12"/>
  <c r="C86" i="16" s="1"/>
  <c r="E91" i="12"/>
  <c r="C87" i="16" s="1"/>
  <c r="E92" i="12"/>
  <c r="C88" i="16" s="1"/>
  <c r="E93" i="12"/>
  <c r="C89" i="16" s="1"/>
  <c r="E94" i="12"/>
  <c r="C90" i="16" s="1"/>
  <c r="E95" i="12"/>
  <c r="C91" i="16" s="1"/>
  <c r="E96" i="12"/>
  <c r="C92" i="16" s="1"/>
  <c r="E97" i="12"/>
  <c r="C93" i="16" s="1"/>
  <c r="E98" i="12"/>
  <c r="C94" i="16" s="1"/>
  <c r="E99" i="12"/>
  <c r="C95" i="16" s="1"/>
  <c r="E100" i="12"/>
  <c r="C96" i="16" s="1"/>
  <c r="E101" i="12"/>
  <c r="C97" i="16" s="1"/>
  <c r="E102" i="12"/>
  <c r="C98" i="16" s="1"/>
  <c r="E103" i="12"/>
  <c r="C99" i="16" s="1"/>
  <c r="E104" i="12"/>
  <c r="C100" i="16" s="1"/>
  <c r="E105" i="12"/>
  <c r="C101" i="16" s="1"/>
  <c r="E106" i="12"/>
  <c r="C102" i="16" s="1"/>
  <c r="E107" i="12"/>
  <c r="C103" i="16" s="1"/>
  <c r="E108" i="12"/>
  <c r="C104" i="16" s="1"/>
  <c r="E109" i="12"/>
  <c r="C105" i="16" s="1"/>
  <c r="E110" i="12"/>
  <c r="C106" i="16" s="1"/>
  <c r="E111" i="12"/>
  <c r="C107" i="16" s="1"/>
  <c r="E112" i="12"/>
  <c r="C108" i="16" s="1"/>
  <c r="E113" i="12"/>
  <c r="C109" i="16" s="1"/>
  <c r="E114" i="12"/>
  <c r="C110" i="16" s="1"/>
  <c r="E115" i="12"/>
  <c r="C111" i="16" s="1"/>
  <c r="E116" i="12"/>
  <c r="C112" i="16" s="1"/>
  <c r="E117" i="12"/>
  <c r="C113" i="16" s="1"/>
  <c r="E118" i="12"/>
  <c r="C114" i="16" s="1"/>
  <c r="E119" i="12"/>
  <c r="C115" i="16" s="1"/>
  <c r="E120" i="12"/>
  <c r="C116" i="16" s="1"/>
  <c r="E121" i="12"/>
  <c r="C117" i="16" s="1"/>
  <c r="E122" i="12"/>
  <c r="C118" i="16" s="1"/>
  <c r="E123" i="12"/>
  <c r="C119" i="16" s="1"/>
  <c r="E124" i="12"/>
  <c r="C120" i="16" s="1"/>
  <c r="E125" i="12"/>
  <c r="C121" i="16" s="1"/>
  <c r="E126" i="12"/>
  <c r="C122" i="16" s="1"/>
  <c r="E127" i="12"/>
  <c r="C123" i="16" s="1"/>
  <c r="E128" i="12"/>
  <c r="C124" i="16" s="1"/>
  <c r="E129" i="12"/>
  <c r="C125" i="16" s="1"/>
  <c r="E130" i="12"/>
  <c r="C126" i="16" s="1"/>
  <c r="E131" i="12"/>
  <c r="C127" i="16" s="1"/>
  <c r="E132" i="12"/>
  <c r="C128" i="16" s="1"/>
  <c r="E133" i="12"/>
  <c r="C129" i="16" s="1"/>
  <c r="E134" i="12"/>
  <c r="C130" i="16" s="1"/>
  <c r="E135" i="12"/>
  <c r="C131" i="16" s="1"/>
  <c r="E136" i="12"/>
  <c r="C132" i="16" s="1"/>
  <c r="E137" i="12"/>
  <c r="C133" i="16" s="1"/>
  <c r="E138" i="12"/>
  <c r="C134" i="16" s="1"/>
  <c r="E139" i="12"/>
  <c r="C135" i="16" s="1"/>
  <c r="E140" i="12"/>
  <c r="C136" i="16" s="1"/>
  <c r="E141" i="12"/>
  <c r="C137" i="16" s="1"/>
  <c r="E142" i="12"/>
  <c r="C138" i="16" s="1"/>
  <c r="E143" i="12"/>
  <c r="C139" i="16" s="1"/>
  <c r="E144" i="12"/>
  <c r="C140" i="16" s="1"/>
  <c r="E145" i="12"/>
  <c r="C141" i="16" s="1"/>
  <c r="E146" i="12"/>
  <c r="C142" i="16" s="1"/>
  <c r="E147" i="12"/>
  <c r="C143" i="16" s="1"/>
  <c r="E148" i="12"/>
  <c r="C144" i="16" s="1"/>
  <c r="E149" i="12"/>
  <c r="C145" i="16" s="1"/>
  <c r="E150" i="12"/>
  <c r="C146" i="16" s="1"/>
  <c r="E151" i="12"/>
  <c r="C147" i="16" s="1"/>
  <c r="E152" i="12"/>
  <c r="C148" i="16" s="1"/>
  <c r="E153" i="12"/>
  <c r="C149" i="16" s="1"/>
  <c r="E154" i="12"/>
  <c r="C150" i="16" s="1"/>
  <c r="E155" i="12"/>
  <c r="C151" i="16" s="1"/>
  <c r="E156" i="12"/>
  <c r="C152" i="16" s="1"/>
  <c r="E157" i="12"/>
  <c r="C153" i="16" s="1"/>
  <c r="E158" i="12"/>
  <c r="C154" i="16" s="1"/>
  <c r="E159" i="12"/>
  <c r="C155" i="16" s="1"/>
  <c r="E160" i="12"/>
  <c r="C156" i="16" s="1"/>
  <c r="E161" i="12"/>
  <c r="C157" i="16" s="1"/>
  <c r="E162" i="12"/>
  <c r="C158" i="16" s="1"/>
  <c r="E163" i="12"/>
  <c r="C159" i="16" s="1"/>
  <c r="E164" i="12"/>
  <c r="C160" i="16" s="1"/>
  <c r="E165" i="12"/>
  <c r="C161" i="16" s="1"/>
  <c r="E166" i="12"/>
  <c r="C162" i="16" s="1"/>
  <c r="E167" i="12"/>
  <c r="C163" i="16" s="1"/>
  <c r="E168" i="12"/>
  <c r="C164" i="16" s="1"/>
  <c r="E169" i="12"/>
  <c r="C165" i="16" s="1"/>
  <c r="E170" i="12"/>
  <c r="C166" i="16" s="1"/>
  <c r="E171" i="12"/>
  <c r="C167" i="16" s="1"/>
  <c r="E172" i="12"/>
  <c r="C168" i="16" s="1"/>
  <c r="E173" i="12"/>
  <c r="C169" i="16" s="1"/>
  <c r="E174" i="12"/>
  <c r="C170" i="16" s="1"/>
  <c r="E175" i="12"/>
  <c r="C171" i="16" s="1"/>
  <c r="E176" i="12"/>
  <c r="C172" i="16" s="1"/>
  <c r="E177" i="12"/>
  <c r="C173" i="16" s="1"/>
  <c r="E178" i="12"/>
  <c r="C174" i="16" s="1"/>
  <c r="E179" i="12"/>
  <c r="C175" i="16" s="1"/>
  <c r="E180" i="12"/>
  <c r="C176" i="16" s="1"/>
  <c r="E181" i="12"/>
  <c r="C177" i="16" s="1"/>
  <c r="E182" i="12"/>
  <c r="C178" i="16" s="1"/>
  <c r="E183" i="12"/>
  <c r="C179" i="16" s="1"/>
  <c r="E184" i="12"/>
  <c r="C180" i="16" s="1"/>
  <c r="E185" i="12"/>
  <c r="C181" i="16" s="1"/>
  <c r="E186" i="12"/>
  <c r="C182" i="16" s="1"/>
  <c r="E187" i="12"/>
  <c r="C183" i="16" s="1"/>
  <c r="E188" i="12"/>
  <c r="C184" i="16" s="1"/>
  <c r="E189" i="12"/>
  <c r="C185" i="16" s="1"/>
  <c r="E190" i="12"/>
  <c r="C186" i="16" s="1"/>
  <c r="E191" i="12"/>
  <c r="C187" i="16" s="1"/>
  <c r="E192" i="12"/>
  <c r="C188" i="16" s="1"/>
  <c r="E193" i="12"/>
  <c r="C189" i="16" s="1"/>
  <c r="E194" i="12"/>
  <c r="C190" i="16" s="1"/>
  <c r="E195" i="12"/>
  <c r="C191" i="16" s="1"/>
  <c r="E196" i="12"/>
  <c r="C192" i="16" s="1"/>
  <c r="E8" i="12"/>
  <c r="C4" i="16" s="1"/>
  <c r="C196" i="12"/>
  <c r="B196" i="12"/>
  <c r="C195" i="12"/>
  <c r="B195" i="12"/>
  <c r="C194" i="12"/>
  <c r="B194" i="12"/>
  <c r="C193" i="12"/>
  <c r="B193" i="12"/>
  <c r="C192" i="12"/>
  <c r="B192" i="12"/>
  <c r="C191" i="12"/>
  <c r="B191" i="12"/>
  <c r="C190" i="12"/>
  <c r="B190" i="12"/>
  <c r="C189" i="12"/>
  <c r="B189" i="12"/>
  <c r="C188" i="12"/>
  <c r="B188" i="12"/>
  <c r="C187" i="12"/>
  <c r="B187" i="12"/>
  <c r="C186" i="12"/>
  <c r="B186" i="12"/>
  <c r="C185" i="12"/>
  <c r="B185" i="12"/>
  <c r="C184" i="12"/>
  <c r="B184" i="12"/>
  <c r="C183" i="12"/>
  <c r="B183" i="12"/>
  <c r="C182" i="12"/>
  <c r="B182" i="12"/>
  <c r="C181" i="12"/>
  <c r="B181" i="12"/>
  <c r="C180" i="12"/>
  <c r="B180" i="12"/>
  <c r="C179" i="12"/>
  <c r="B179" i="12"/>
  <c r="C178" i="12"/>
  <c r="B178" i="12"/>
  <c r="C177" i="12"/>
  <c r="B177" i="12"/>
  <c r="C176" i="12"/>
  <c r="B176" i="12"/>
  <c r="C175" i="12"/>
  <c r="B175" i="12"/>
  <c r="C174" i="12"/>
  <c r="B174" i="12"/>
  <c r="C173" i="12"/>
  <c r="B173" i="12"/>
  <c r="C172" i="12"/>
  <c r="B172" i="12"/>
  <c r="C171" i="12"/>
  <c r="B171" i="12"/>
  <c r="C170" i="12"/>
  <c r="B170" i="12"/>
  <c r="C169" i="12"/>
  <c r="B169" i="12"/>
  <c r="C168" i="12"/>
  <c r="B168" i="12"/>
  <c r="C167" i="12"/>
  <c r="B167" i="12"/>
  <c r="C166" i="12"/>
  <c r="B166" i="12"/>
  <c r="C165" i="12"/>
  <c r="B165" i="12"/>
  <c r="C164" i="12"/>
  <c r="B164" i="12"/>
  <c r="C163" i="12"/>
  <c r="B163" i="12"/>
  <c r="C162" i="12"/>
  <c r="B162" i="12"/>
  <c r="C161" i="12"/>
  <c r="B161" i="12"/>
  <c r="C160" i="12"/>
  <c r="B160" i="12"/>
  <c r="C159" i="12"/>
  <c r="B159" i="12"/>
  <c r="C158" i="12"/>
  <c r="B158" i="12"/>
  <c r="C157" i="12"/>
  <c r="B157" i="12"/>
  <c r="C156" i="12"/>
  <c r="B156" i="12"/>
  <c r="C155" i="12"/>
  <c r="B155" i="12"/>
  <c r="C154" i="12"/>
  <c r="B154" i="12"/>
  <c r="C153" i="12"/>
  <c r="B153" i="12"/>
  <c r="C152" i="12"/>
  <c r="B152" i="12"/>
  <c r="C151" i="12"/>
  <c r="B151" i="12"/>
  <c r="C150" i="12"/>
  <c r="B150" i="12"/>
  <c r="C149" i="12"/>
  <c r="B149" i="12"/>
  <c r="C148" i="12"/>
  <c r="B148" i="12"/>
  <c r="C147" i="12"/>
  <c r="B147" i="12"/>
  <c r="C146" i="12"/>
  <c r="B146" i="12"/>
  <c r="C145" i="12"/>
  <c r="B145" i="12"/>
  <c r="C144" i="12"/>
  <c r="B144" i="12"/>
  <c r="C143" i="12"/>
  <c r="B143" i="12"/>
  <c r="C142" i="12"/>
  <c r="B142" i="12"/>
  <c r="C141" i="12"/>
  <c r="B141" i="12"/>
  <c r="C140" i="12"/>
  <c r="B140" i="12"/>
  <c r="C139" i="12"/>
  <c r="B139" i="12"/>
  <c r="C138" i="12"/>
  <c r="B138" i="12"/>
  <c r="C137" i="12"/>
  <c r="B137" i="12"/>
  <c r="C136" i="12"/>
  <c r="B136" i="12"/>
  <c r="C135" i="12"/>
  <c r="B135" i="12"/>
  <c r="C134" i="12"/>
  <c r="B134" i="12"/>
  <c r="C133" i="12"/>
  <c r="B133" i="12"/>
  <c r="C132" i="12"/>
  <c r="B132" i="12"/>
  <c r="C131" i="12"/>
  <c r="B131" i="12"/>
  <c r="C130" i="12"/>
  <c r="B130" i="12"/>
  <c r="C129" i="12"/>
  <c r="B129" i="12"/>
  <c r="C128" i="12"/>
  <c r="B128" i="12"/>
  <c r="C127" i="12"/>
  <c r="B127" i="12"/>
  <c r="C126" i="12"/>
  <c r="B126" i="12"/>
  <c r="C125" i="12"/>
  <c r="B125" i="12"/>
  <c r="C124" i="12"/>
  <c r="B124" i="12"/>
  <c r="C123" i="12"/>
  <c r="B123" i="12"/>
  <c r="C122" i="12"/>
  <c r="B122" i="12"/>
  <c r="C121" i="12"/>
  <c r="B121" i="12"/>
  <c r="C120" i="12"/>
  <c r="B120" i="12"/>
  <c r="C119" i="12"/>
  <c r="B119" i="12"/>
  <c r="C118" i="12"/>
  <c r="B118" i="12"/>
  <c r="C117" i="12"/>
  <c r="B117" i="12"/>
  <c r="C116" i="12"/>
  <c r="B116" i="12"/>
  <c r="C115" i="12"/>
  <c r="B115" i="12"/>
  <c r="C114" i="12"/>
  <c r="B114" i="12"/>
  <c r="C113" i="12"/>
  <c r="B113" i="12"/>
  <c r="C112" i="12"/>
  <c r="B112" i="12"/>
  <c r="C111" i="12"/>
  <c r="B111" i="12"/>
  <c r="C110" i="12"/>
  <c r="B110" i="12"/>
  <c r="C109" i="12"/>
  <c r="B109" i="12"/>
  <c r="C108" i="12"/>
  <c r="B108" i="12"/>
  <c r="C107" i="12"/>
  <c r="B107" i="12"/>
  <c r="C106" i="12"/>
  <c r="B106" i="12"/>
  <c r="C105" i="12"/>
  <c r="B105" i="12"/>
  <c r="C104" i="12"/>
  <c r="B104" i="12"/>
  <c r="C103" i="12"/>
  <c r="B103" i="12"/>
  <c r="C102" i="12"/>
  <c r="B102" i="12"/>
  <c r="C101" i="12"/>
  <c r="B101" i="12"/>
  <c r="C100" i="12"/>
  <c r="B100" i="12"/>
  <c r="C99" i="12"/>
  <c r="B99" i="12"/>
  <c r="C98" i="12"/>
  <c r="B98" i="12"/>
  <c r="C97" i="12"/>
  <c r="B97" i="12"/>
  <c r="C96" i="12"/>
  <c r="B96" i="12"/>
  <c r="C95" i="12"/>
  <c r="B95" i="12"/>
  <c r="C94" i="12"/>
  <c r="B94" i="12"/>
  <c r="C93" i="12"/>
  <c r="B93" i="12"/>
  <c r="C92" i="12"/>
  <c r="B92" i="12"/>
  <c r="C91" i="12"/>
  <c r="B91" i="12"/>
  <c r="C90" i="12"/>
  <c r="B90" i="12"/>
  <c r="C89" i="12"/>
  <c r="B89" i="12"/>
  <c r="C88" i="12"/>
  <c r="B88" i="12"/>
  <c r="C87" i="12"/>
  <c r="B87" i="12"/>
  <c r="C86" i="12"/>
  <c r="B86" i="12"/>
  <c r="C85" i="12"/>
  <c r="B85" i="12"/>
  <c r="C84" i="12"/>
  <c r="B84" i="12"/>
  <c r="C83" i="12"/>
  <c r="B83" i="12"/>
  <c r="C82" i="12"/>
  <c r="B82" i="12"/>
  <c r="C81" i="12"/>
  <c r="B81" i="12"/>
  <c r="C80" i="12"/>
  <c r="B80" i="12"/>
  <c r="C79" i="12"/>
  <c r="B79" i="12"/>
  <c r="C78" i="12"/>
  <c r="B78" i="12"/>
  <c r="C77" i="12"/>
  <c r="B77" i="12"/>
  <c r="C76" i="12"/>
  <c r="B76" i="12"/>
  <c r="C75" i="12"/>
  <c r="B75" i="12"/>
  <c r="C74" i="12"/>
  <c r="B74" i="12"/>
  <c r="C73" i="12"/>
  <c r="B73" i="12"/>
  <c r="C72" i="12"/>
  <c r="B72" i="12"/>
  <c r="C71" i="12"/>
  <c r="B71" i="12"/>
  <c r="C70" i="12"/>
  <c r="B70" i="12"/>
  <c r="C69" i="12"/>
  <c r="B69" i="12"/>
  <c r="C68" i="12"/>
  <c r="B68" i="12"/>
  <c r="C67" i="12"/>
  <c r="B67" i="12"/>
  <c r="C66" i="12"/>
  <c r="B66" i="12"/>
  <c r="C65" i="12"/>
  <c r="B65" i="12"/>
  <c r="C64" i="12"/>
  <c r="B64" i="12"/>
  <c r="C63" i="12"/>
  <c r="B63" i="12"/>
  <c r="C62" i="12"/>
  <c r="B62" i="12"/>
  <c r="C61" i="12"/>
  <c r="B61" i="12"/>
  <c r="C60" i="12"/>
  <c r="B60" i="12"/>
  <c r="C59" i="12"/>
  <c r="B59" i="12"/>
  <c r="C58" i="12"/>
  <c r="B58" i="12"/>
  <c r="C57" i="12"/>
  <c r="B57" i="12"/>
  <c r="C56" i="12"/>
  <c r="B56" i="12"/>
  <c r="C55" i="12"/>
  <c r="B55" i="12"/>
  <c r="C54" i="12"/>
  <c r="B54" i="12"/>
  <c r="C53" i="12"/>
  <c r="B53" i="12"/>
  <c r="C52" i="12"/>
  <c r="B52" i="12"/>
  <c r="C51" i="12"/>
  <c r="B51" i="12"/>
  <c r="C50" i="12"/>
  <c r="B50" i="12"/>
  <c r="C49" i="12"/>
  <c r="B49" i="12"/>
  <c r="C48" i="12"/>
  <c r="B48" i="12"/>
  <c r="C47" i="12"/>
  <c r="B47" i="12"/>
  <c r="C46" i="12"/>
  <c r="B46" i="12"/>
  <c r="C45" i="12"/>
  <c r="B45" i="12"/>
  <c r="C44" i="12"/>
  <c r="B44" i="12"/>
  <c r="C43" i="12"/>
  <c r="B43" i="12"/>
  <c r="C42" i="12"/>
  <c r="B42" i="12"/>
  <c r="C41" i="12"/>
  <c r="B41" i="12"/>
  <c r="C40" i="12"/>
  <c r="B40" i="12"/>
  <c r="C39" i="12"/>
  <c r="B39" i="12"/>
  <c r="C38" i="12"/>
  <c r="B38" i="12"/>
  <c r="C37" i="12"/>
  <c r="B37" i="12"/>
  <c r="C36" i="12"/>
  <c r="B36" i="12"/>
  <c r="C35" i="12"/>
  <c r="B35" i="12"/>
  <c r="C34" i="12"/>
  <c r="B34" i="12"/>
  <c r="C33" i="12"/>
  <c r="B33" i="12"/>
  <c r="C32" i="12"/>
  <c r="B32" i="12"/>
  <c r="C31" i="12"/>
  <c r="B31" i="12"/>
  <c r="C30" i="12"/>
  <c r="B30" i="12"/>
  <c r="C29" i="12"/>
  <c r="B29" i="12"/>
  <c r="C28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20" i="12"/>
  <c r="B20" i="12"/>
  <c r="C19" i="12"/>
  <c r="B19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B12" i="12"/>
  <c r="C11" i="12"/>
  <c r="B11" i="12"/>
  <c r="C10" i="12"/>
  <c r="B10" i="12"/>
  <c r="C9" i="12"/>
  <c r="B9" i="12"/>
  <c r="C8" i="12"/>
  <c r="B8" i="12"/>
  <c r="E6" i="15"/>
  <c r="D6" i="15"/>
  <c r="E5" i="15"/>
  <c r="D5" i="15"/>
  <c r="P35" i="17"/>
  <c r="F8" i="17"/>
  <c r="P17" i="17"/>
  <c r="K31" i="16"/>
  <c r="F23" i="16"/>
  <c r="K31" i="17"/>
  <c r="P36" i="16"/>
  <c r="F17" i="17"/>
  <c r="K23" i="17"/>
  <c r="P25" i="16"/>
  <c r="F30" i="17"/>
  <c r="K15" i="16"/>
  <c r="F10" i="16"/>
  <c r="P8" i="17"/>
  <c r="F29" i="16"/>
  <c r="P10" i="17"/>
  <c r="P13" i="17"/>
  <c r="K12" i="16"/>
  <c r="K10" i="16"/>
  <c r="K21" i="17"/>
  <c r="P22" i="16"/>
  <c r="F18" i="17"/>
  <c r="K19" i="16"/>
  <c r="F13" i="16"/>
  <c r="P18" i="16"/>
  <c r="K35" i="16"/>
  <c r="P25" i="17"/>
  <c r="K27" i="16"/>
  <c r="P26" i="16"/>
  <c r="F28" i="16"/>
  <c r="P11" i="17"/>
  <c r="K30" i="17"/>
  <c r="P14" i="17"/>
  <c r="K29" i="16"/>
  <c r="F7" i="16"/>
  <c r="K27" i="17"/>
  <c r="P17" i="16"/>
  <c r="F34" i="17"/>
  <c r="K8" i="17"/>
  <c r="F31" i="16"/>
  <c r="P12" i="17"/>
  <c r="K8" i="16"/>
  <c r="F8" i="16"/>
  <c r="P24" i="17"/>
  <c r="F23" i="17"/>
  <c r="K22" i="17"/>
  <c r="K21" i="16"/>
  <c r="P27" i="16"/>
  <c r="P15" i="16"/>
  <c r="K16" i="17"/>
  <c r="F21" i="17"/>
  <c r="F15" i="17"/>
  <c r="P8" i="16"/>
  <c r="F30" i="16"/>
  <c r="P34" i="16"/>
  <c r="K34" i="16"/>
  <c r="K7" i="17"/>
  <c r="K17" i="17"/>
  <c r="K24" i="17"/>
  <c r="P24" i="16"/>
  <c r="F19" i="17"/>
  <c r="K19" i="17"/>
  <c r="P9" i="16"/>
  <c r="F36" i="17"/>
  <c r="K11" i="16"/>
  <c r="F20" i="16"/>
  <c r="P9" i="17"/>
  <c r="K24" i="16"/>
  <c r="F27" i="16"/>
  <c r="K15" i="17"/>
  <c r="F11" i="16"/>
  <c r="F33" i="16"/>
  <c r="F14" i="17"/>
  <c r="P31" i="16"/>
  <c r="F32" i="16"/>
  <c r="K9" i="17"/>
  <c r="P13" i="16"/>
  <c r="F26" i="17"/>
  <c r="P11" i="16"/>
  <c r="K32" i="17"/>
  <c r="F9" i="17"/>
  <c r="F27" i="17"/>
  <c r="F28" i="17"/>
  <c r="K23" i="16"/>
  <c r="K9" i="16"/>
  <c r="K28" i="17"/>
  <c r="P33" i="16"/>
  <c r="F20" i="17"/>
  <c r="K20" i="17"/>
  <c r="P21" i="16"/>
  <c r="P33" i="17"/>
  <c r="K33" i="16"/>
  <c r="F34" i="16"/>
  <c r="P21" i="17"/>
  <c r="P23" i="16"/>
  <c r="F7" i="17"/>
  <c r="K25" i="16"/>
  <c r="P31" i="17"/>
  <c r="F29" i="17"/>
  <c r="P34" i="17"/>
  <c r="F22" i="16"/>
  <c r="P18" i="17"/>
  <c r="K32" i="16"/>
  <c r="F17" i="16"/>
  <c r="P19" i="17"/>
  <c r="P12" i="16"/>
  <c r="K6" i="17"/>
  <c r="K14" i="16"/>
  <c r="F24" i="16"/>
  <c r="K26" i="17"/>
  <c r="P19" i="16"/>
  <c r="F22" i="17"/>
  <c r="K18" i="16"/>
  <c r="F18" i="16"/>
  <c r="P32" i="17"/>
  <c r="K13" i="16"/>
  <c r="F19" i="16"/>
  <c r="K13" i="17"/>
  <c r="P32" i="16"/>
  <c r="F16" i="17"/>
  <c r="K7" i="16"/>
  <c r="K17" i="16"/>
  <c r="F35" i="17"/>
  <c r="P20" i="16"/>
  <c r="F31" i="17"/>
  <c r="P36" i="17"/>
  <c r="K28" i="16"/>
  <c r="F26" i="16"/>
  <c r="P29" i="17"/>
  <c r="F14" i="16"/>
  <c r="P30" i="17"/>
  <c r="F6" i="17"/>
  <c r="P26" i="17"/>
  <c r="P14" i="16"/>
  <c r="P6" i="17"/>
  <c r="K22" i="16"/>
  <c r="F16" i="16"/>
  <c r="P27" i="17"/>
  <c r="K16" i="16"/>
  <c r="F15" i="16"/>
  <c r="K18" i="17"/>
  <c r="P10" i="16"/>
  <c r="F24" i="17"/>
  <c r="K14" i="17"/>
  <c r="P29" i="16"/>
  <c r="F32" i="17"/>
  <c r="P6" i="16"/>
  <c r="F6" i="16"/>
  <c r="P7" i="16"/>
  <c r="P16" i="17"/>
  <c r="F13" i="17"/>
  <c r="P23" i="17"/>
  <c r="K6" i="16"/>
  <c r="F35" i="16"/>
  <c r="K29" i="17"/>
  <c r="P20" i="17"/>
  <c r="P28" i="16"/>
  <c r="P22" i="17"/>
  <c r="K11" i="17"/>
  <c r="K36" i="17"/>
  <c r="F9" i="16"/>
  <c r="P15" i="17"/>
  <c r="K30" i="16"/>
  <c r="F25" i="16"/>
  <c r="P7" i="17"/>
  <c r="K20" i="16"/>
  <c r="F33" i="17"/>
  <c r="K34" i="17"/>
  <c r="P35" i="16"/>
  <c r="F12" i="17"/>
  <c r="K35" i="17"/>
  <c r="F36" i="16"/>
  <c r="P28" i="17"/>
  <c r="F21" i="16"/>
  <c r="F10" i="17"/>
  <c r="F11" i="17"/>
  <c r="K33" i="17"/>
  <c r="K25" i="17"/>
  <c r="K10" i="17"/>
  <c r="P30" i="16"/>
  <c r="F25" i="17"/>
  <c r="K12" i="17"/>
  <c r="K36" i="16"/>
  <c r="K26" i="16"/>
  <c r="P16" i="16"/>
  <c r="F12" i="16"/>
  <c r="B25" i="17" l="1"/>
  <c r="B25" i="16"/>
  <c r="B65" i="17"/>
  <c r="B65" i="16"/>
  <c r="B97" i="17"/>
  <c r="B97" i="16"/>
  <c r="B145" i="17"/>
  <c r="B145" i="16"/>
  <c r="B4" i="17"/>
  <c r="B4" i="16"/>
  <c r="B12" i="17"/>
  <c r="B12" i="16"/>
  <c r="B20" i="17"/>
  <c r="B20" i="16"/>
  <c r="B28" i="17"/>
  <c r="B28" i="16"/>
  <c r="B36" i="17"/>
  <c r="B36" i="16"/>
  <c r="B44" i="17"/>
  <c r="B44" i="16"/>
  <c r="B52" i="17"/>
  <c r="B52" i="16"/>
  <c r="B60" i="16"/>
  <c r="B60" i="17"/>
  <c r="B68" i="16"/>
  <c r="B68" i="17"/>
  <c r="B76" i="16"/>
  <c r="B76" i="17"/>
  <c r="B84" i="16"/>
  <c r="B84" i="17"/>
  <c r="B92" i="16"/>
  <c r="B92" i="17"/>
  <c r="B100" i="16"/>
  <c r="B100" i="17"/>
  <c r="B108" i="16"/>
  <c r="B108" i="17"/>
  <c r="B116" i="16"/>
  <c r="B116" i="17"/>
  <c r="B124" i="16"/>
  <c r="B124" i="17"/>
  <c r="B132" i="16"/>
  <c r="B132" i="17"/>
  <c r="B140" i="16"/>
  <c r="B140" i="17"/>
  <c r="B148" i="16"/>
  <c r="B148" i="17"/>
  <c r="B156" i="16"/>
  <c r="B156" i="17"/>
  <c r="B164" i="16"/>
  <c r="B164" i="17"/>
  <c r="B172" i="16"/>
  <c r="B172" i="17"/>
  <c r="B180" i="16"/>
  <c r="B180" i="17"/>
  <c r="B188" i="16"/>
  <c r="B188" i="17"/>
  <c r="B33" i="17"/>
  <c r="B33" i="16"/>
  <c r="B57" i="17"/>
  <c r="B57" i="16"/>
  <c r="B15" i="16"/>
  <c r="B15" i="17"/>
  <c r="B23" i="16"/>
  <c r="B23" i="17"/>
  <c r="B31" i="17"/>
  <c r="B31" i="16"/>
  <c r="B39" i="17"/>
  <c r="B39" i="16"/>
  <c r="B47" i="17"/>
  <c r="B47" i="16"/>
  <c r="B55" i="17"/>
  <c r="B55" i="16"/>
  <c r="B63" i="16"/>
  <c r="B63" i="17"/>
  <c r="B71" i="16"/>
  <c r="B71" i="17"/>
  <c r="B79" i="16"/>
  <c r="B79" i="17"/>
  <c r="B87" i="16"/>
  <c r="B87" i="17"/>
  <c r="B95" i="16"/>
  <c r="B95" i="17"/>
  <c r="B103" i="16"/>
  <c r="B103" i="17"/>
  <c r="B111" i="16"/>
  <c r="B111" i="17"/>
  <c r="B119" i="16"/>
  <c r="B119" i="17"/>
  <c r="B127" i="16"/>
  <c r="B127" i="17"/>
  <c r="B135" i="16"/>
  <c r="B135" i="17"/>
  <c r="B143" i="16"/>
  <c r="B143" i="17"/>
  <c r="B151" i="16"/>
  <c r="B151" i="17"/>
  <c r="B159" i="16"/>
  <c r="B159" i="17"/>
  <c r="B167" i="16"/>
  <c r="B167" i="17"/>
  <c r="B175" i="16"/>
  <c r="B175" i="17"/>
  <c r="B183" i="16"/>
  <c r="B183" i="17"/>
  <c r="B191" i="16"/>
  <c r="B191" i="17"/>
  <c r="B9" i="17"/>
  <c r="B9" i="16"/>
  <c r="B17" i="17"/>
  <c r="B17" i="16"/>
  <c r="B49" i="17"/>
  <c r="B49" i="16"/>
  <c r="B73" i="17"/>
  <c r="B73" i="16"/>
  <c r="B113" i="17"/>
  <c r="B113" i="16"/>
  <c r="B137" i="17"/>
  <c r="B137" i="16"/>
  <c r="B169" i="17"/>
  <c r="B169" i="16"/>
  <c r="B10" i="17"/>
  <c r="B10" i="16"/>
  <c r="B34" i="17"/>
  <c r="B34" i="16"/>
  <c r="B42" i="17"/>
  <c r="B42" i="16"/>
  <c r="B50" i="17"/>
  <c r="B50" i="16"/>
  <c r="B58" i="17"/>
  <c r="B58" i="16"/>
  <c r="B66" i="17"/>
  <c r="B66" i="16"/>
  <c r="B74" i="17"/>
  <c r="B74" i="16"/>
  <c r="B82" i="17"/>
  <c r="B82" i="16"/>
  <c r="B90" i="17"/>
  <c r="B90" i="16"/>
  <c r="B98" i="17"/>
  <c r="B98" i="16"/>
  <c r="B106" i="17"/>
  <c r="B106" i="16"/>
  <c r="B114" i="17"/>
  <c r="B114" i="16"/>
  <c r="B122" i="17"/>
  <c r="B122" i="16"/>
  <c r="B130" i="17"/>
  <c r="B130" i="16"/>
  <c r="B138" i="17"/>
  <c r="B138" i="16"/>
  <c r="B146" i="17"/>
  <c r="B146" i="16"/>
  <c r="B154" i="17"/>
  <c r="B154" i="16"/>
  <c r="B162" i="17"/>
  <c r="B162" i="16"/>
  <c r="B170" i="17"/>
  <c r="B170" i="16"/>
  <c r="B178" i="17"/>
  <c r="B178" i="16"/>
  <c r="B186" i="17"/>
  <c r="B186" i="16"/>
  <c r="H7" i="17"/>
  <c r="G7" i="17" s="1"/>
  <c r="H8" i="17"/>
  <c r="G8" i="17" s="1"/>
  <c r="H22" i="17"/>
  <c r="G22" i="17" s="1"/>
  <c r="H35" i="17"/>
  <c r="G35" i="17" s="1"/>
  <c r="H11" i="17"/>
  <c r="G11" i="17" s="1"/>
  <c r="H36" i="17"/>
  <c r="G36" i="17" s="1"/>
  <c r="H21" i="17"/>
  <c r="G21" i="17" s="1"/>
  <c r="H18" i="17"/>
  <c r="G18" i="17" s="1"/>
  <c r="H31" i="17"/>
  <c r="G31" i="17" s="1"/>
  <c r="H17" i="17"/>
  <c r="G17" i="17" s="1"/>
  <c r="H32" i="17"/>
  <c r="G32" i="17" s="1"/>
  <c r="H13" i="17"/>
  <c r="G13" i="17" s="1"/>
  <c r="H14" i="17"/>
  <c r="G14" i="17" s="1"/>
  <c r="H27" i="17"/>
  <c r="G27" i="17" s="1"/>
  <c r="H28" i="17"/>
  <c r="G28" i="17" s="1"/>
  <c r="H9" i="17"/>
  <c r="G9" i="17" s="1"/>
  <c r="H10" i="17"/>
  <c r="G10" i="17" s="1"/>
  <c r="H23" i="17"/>
  <c r="G23" i="17" s="1"/>
  <c r="H24" i="17"/>
  <c r="G24" i="17" s="1"/>
  <c r="H33" i="17"/>
  <c r="G33" i="17" s="1"/>
  <c r="H34" i="17"/>
  <c r="G34" i="17" s="1"/>
  <c r="H19" i="17"/>
  <c r="G19" i="17" s="1"/>
  <c r="H20" i="17"/>
  <c r="G20" i="17" s="1"/>
  <c r="H29" i="17"/>
  <c r="G29" i="17" s="1"/>
  <c r="H30" i="17"/>
  <c r="G30" i="17" s="1"/>
  <c r="H15" i="17"/>
  <c r="G15" i="17" s="1"/>
  <c r="H16" i="17"/>
  <c r="G16" i="17" s="1"/>
  <c r="H25" i="17"/>
  <c r="G25" i="17" s="1"/>
  <c r="H26" i="17"/>
  <c r="G26" i="17" s="1"/>
  <c r="H12" i="17"/>
  <c r="G12" i="17" s="1"/>
  <c r="B89" i="17"/>
  <c r="B89" i="16"/>
  <c r="B161" i="17"/>
  <c r="B161" i="16"/>
  <c r="B26" i="17"/>
  <c r="B26" i="16"/>
  <c r="B5" i="17"/>
  <c r="B5" i="16"/>
  <c r="B13" i="17"/>
  <c r="B13" i="16"/>
  <c r="B29" i="17"/>
  <c r="B29" i="16"/>
  <c r="B45" i="17"/>
  <c r="B45" i="16"/>
  <c r="B61" i="17"/>
  <c r="B61" i="16"/>
  <c r="B69" i="17"/>
  <c r="B69" i="16"/>
  <c r="B77" i="17"/>
  <c r="B77" i="16"/>
  <c r="B85" i="17"/>
  <c r="B85" i="16"/>
  <c r="B93" i="17"/>
  <c r="B93" i="16"/>
  <c r="B101" i="17"/>
  <c r="B101" i="16"/>
  <c r="B109" i="17"/>
  <c r="B109" i="16"/>
  <c r="B117" i="17"/>
  <c r="B117" i="16"/>
  <c r="B125" i="17"/>
  <c r="B125" i="16"/>
  <c r="B133" i="17"/>
  <c r="B133" i="16"/>
  <c r="B141" i="17"/>
  <c r="B141" i="16"/>
  <c r="B149" i="17"/>
  <c r="B149" i="16"/>
  <c r="B157" i="17"/>
  <c r="B157" i="16"/>
  <c r="B165" i="17"/>
  <c r="B165" i="16"/>
  <c r="B173" i="17"/>
  <c r="B173" i="16"/>
  <c r="B181" i="17"/>
  <c r="B181" i="16"/>
  <c r="B189" i="17"/>
  <c r="B189" i="16"/>
  <c r="B121" i="17"/>
  <c r="B121" i="16"/>
  <c r="B177" i="17"/>
  <c r="B177" i="16"/>
  <c r="B18" i="17"/>
  <c r="B18" i="16"/>
  <c r="B21" i="17"/>
  <c r="B21" i="16"/>
  <c r="B37" i="17"/>
  <c r="B37" i="16"/>
  <c r="B53" i="17"/>
  <c r="B53" i="16"/>
  <c r="B8" i="17"/>
  <c r="B8" i="16"/>
  <c r="B16" i="17"/>
  <c r="B16" i="16"/>
  <c r="B24" i="17"/>
  <c r="B24" i="16"/>
  <c r="B32" i="17"/>
  <c r="B32" i="16"/>
  <c r="B40" i="17"/>
  <c r="B40" i="16"/>
  <c r="B48" i="17"/>
  <c r="B48" i="16"/>
  <c r="B56" i="16"/>
  <c r="B56" i="17"/>
  <c r="B64" i="16"/>
  <c r="B64" i="17"/>
  <c r="B72" i="16"/>
  <c r="B72" i="17"/>
  <c r="B80" i="16"/>
  <c r="B80" i="17"/>
  <c r="B88" i="16"/>
  <c r="B88" i="17"/>
  <c r="B96" i="16"/>
  <c r="B96" i="17"/>
  <c r="B104" i="16"/>
  <c r="B104" i="17"/>
  <c r="B112" i="16"/>
  <c r="B112" i="17"/>
  <c r="B120" i="16"/>
  <c r="B120" i="17"/>
  <c r="B128" i="16"/>
  <c r="B128" i="17"/>
  <c r="B136" i="16"/>
  <c r="B136" i="17"/>
  <c r="B144" i="16"/>
  <c r="B144" i="17"/>
  <c r="B152" i="16"/>
  <c r="B152" i="17"/>
  <c r="B160" i="16"/>
  <c r="B160" i="17"/>
  <c r="B168" i="16"/>
  <c r="B168" i="17"/>
  <c r="B176" i="16"/>
  <c r="B176" i="17"/>
  <c r="B184" i="16"/>
  <c r="B184" i="17"/>
  <c r="B192" i="16"/>
  <c r="B192" i="17"/>
  <c r="B81" i="17"/>
  <c r="B81" i="16"/>
  <c r="B105" i="17"/>
  <c r="B105" i="16"/>
  <c r="B185" i="17"/>
  <c r="B185" i="16"/>
  <c r="B7" i="17"/>
  <c r="B7" i="16"/>
  <c r="B11" i="17"/>
  <c r="B11" i="16"/>
  <c r="B43" i="17"/>
  <c r="B43" i="16"/>
  <c r="B51" i="17"/>
  <c r="B51" i="16"/>
  <c r="B59" i="17"/>
  <c r="B59" i="16"/>
  <c r="B83" i="17"/>
  <c r="B83" i="16"/>
  <c r="B91" i="17"/>
  <c r="B91" i="16"/>
  <c r="B99" i="17"/>
  <c r="B99" i="16"/>
  <c r="B107" i="17"/>
  <c r="B107" i="16"/>
  <c r="B115" i="17"/>
  <c r="B115" i="16"/>
  <c r="B123" i="17"/>
  <c r="B123" i="16"/>
  <c r="B131" i="17"/>
  <c r="B131" i="16"/>
  <c r="B139" i="17"/>
  <c r="B139" i="16"/>
  <c r="B147" i="17"/>
  <c r="B147" i="16"/>
  <c r="B155" i="17"/>
  <c r="B155" i="16"/>
  <c r="B163" i="17"/>
  <c r="B163" i="16"/>
  <c r="B171" i="17"/>
  <c r="B171" i="16"/>
  <c r="B179" i="17"/>
  <c r="B179" i="16"/>
  <c r="B187" i="17"/>
  <c r="B187" i="16"/>
  <c r="H13" i="16"/>
  <c r="G13" i="16" s="1"/>
  <c r="H19" i="16"/>
  <c r="G19" i="16" s="1"/>
  <c r="H12" i="16"/>
  <c r="G12" i="16" s="1"/>
  <c r="H9" i="16"/>
  <c r="G9" i="16" s="1"/>
  <c r="H30" i="16"/>
  <c r="G30" i="16" s="1"/>
  <c r="H15" i="16"/>
  <c r="G15" i="16" s="1"/>
  <c r="H36" i="16"/>
  <c r="G36" i="16" s="1"/>
  <c r="H7" i="16"/>
  <c r="G7" i="16" s="1"/>
  <c r="H22" i="16"/>
  <c r="G22" i="16" s="1"/>
  <c r="H35" i="16"/>
  <c r="G35" i="16" s="1"/>
  <c r="H32" i="16"/>
  <c r="G32" i="16" s="1"/>
  <c r="H20" i="16"/>
  <c r="G20" i="16" s="1"/>
  <c r="H33" i="16"/>
  <c r="G33" i="16" s="1"/>
  <c r="H34" i="16"/>
  <c r="G34" i="16" s="1"/>
  <c r="H31" i="16"/>
  <c r="G31" i="16" s="1"/>
  <c r="H28" i="16"/>
  <c r="G28" i="16" s="1"/>
  <c r="H29" i="16"/>
  <c r="G29" i="16" s="1"/>
  <c r="H26" i="16"/>
  <c r="G26" i="16" s="1"/>
  <c r="H27" i="16"/>
  <c r="G27" i="16" s="1"/>
  <c r="H24" i="16"/>
  <c r="G24" i="16" s="1"/>
  <c r="H17" i="16"/>
  <c r="G17" i="16" s="1"/>
  <c r="H25" i="16"/>
  <c r="G25" i="16" s="1"/>
  <c r="H18" i="16"/>
  <c r="G18" i="16" s="1"/>
  <c r="H23" i="16"/>
  <c r="G23" i="16" s="1"/>
  <c r="H16" i="16"/>
  <c r="G16" i="16" s="1"/>
  <c r="H10" i="16"/>
  <c r="G10" i="16" s="1"/>
  <c r="H21" i="16"/>
  <c r="G21" i="16" s="1"/>
  <c r="H14" i="16"/>
  <c r="G14" i="16" s="1"/>
  <c r="H11" i="16"/>
  <c r="G11" i="16" s="1"/>
  <c r="H8" i="16"/>
  <c r="G8" i="16" s="1"/>
  <c r="R7" i="16"/>
  <c r="Q7" i="16" s="1"/>
  <c r="B41" i="17"/>
  <c r="B41" i="16"/>
  <c r="B129" i="17"/>
  <c r="B129" i="16"/>
  <c r="B153" i="17"/>
  <c r="B153" i="16"/>
  <c r="B19" i="17"/>
  <c r="B19" i="16"/>
  <c r="B27" i="17"/>
  <c r="B27" i="16"/>
  <c r="B35" i="17"/>
  <c r="B35" i="16"/>
  <c r="B67" i="17"/>
  <c r="B67" i="16"/>
  <c r="B75" i="17"/>
  <c r="B75" i="16"/>
  <c r="B6" i="17"/>
  <c r="B6" i="16"/>
  <c r="B14" i="17"/>
  <c r="B14" i="16"/>
  <c r="B22" i="17"/>
  <c r="B22" i="16"/>
  <c r="B30" i="17"/>
  <c r="B30" i="16"/>
  <c r="B38" i="17"/>
  <c r="B38" i="16"/>
  <c r="B46" i="17"/>
  <c r="B46" i="16"/>
  <c r="B54" i="17"/>
  <c r="B54" i="16"/>
  <c r="B62" i="17"/>
  <c r="B62" i="16"/>
  <c r="B70" i="17"/>
  <c r="B70" i="16"/>
  <c r="B78" i="17"/>
  <c r="B78" i="16"/>
  <c r="B86" i="17"/>
  <c r="B86" i="16"/>
  <c r="B94" i="17"/>
  <c r="B94" i="16"/>
  <c r="B102" i="17"/>
  <c r="B102" i="16"/>
  <c r="B110" i="17"/>
  <c r="B110" i="16"/>
  <c r="B118" i="17"/>
  <c r="B118" i="16"/>
  <c r="B126" i="17"/>
  <c r="B126" i="16"/>
  <c r="B134" i="17"/>
  <c r="B134" i="16"/>
  <c r="B142" i="17"/>
  <c r="B142" i="16"/>
  <c r="B150" i="17"/>
  <c r="B150" i="16"/>
  <c r="B158" i="17"/>
  <c r="B158" i="16"/>
  <c r="B166" i="17"/>
  <c r="B166" i="16"/>
  <c r="B174" i="17"/>
  <c r="B174" i="16"/>
  <c r="B182" i="17"/>
  <c r="B182" i="16"/>
  <c r="B190" i="17"/>
  <c r="B190" i="16"/>
  <c r="R33" i="16"/>
  <c r="Q33" i="16" s="1"/>
  <c r="R14" i="16"/>
  <c r="Q14" i="16" s="1"/>
  <c r="R31" i="16"/>
  <c r="Q31" i="16" s="1"/>
  <c r="R36" i="16"/>
  <c r="Q36" i="16" s="1"/>
  <c r="R29" i="16"/>
  <c r="Q29" i="16" s="1"/>
  <c r="R10" i="16"/>
  <c r="Q10" i="16" s="1"/>
  <c r="R27" i="16"/>
  <c r="Q27" i="16" s="1"/>
  <c r="R32" i="16"/>
  <c r="Q32" i="16" s="1"/>
  <c r="R18" i="16"/>
  <c r="Q18" i="16" s="1"/>
  <c r="R25" i="16"/>
  <c r="Q25" i="16" s="1"/>
  <c r="R34" i="16"/>
  <c r="Q34" i="16" s="1"/>
  <c r="R23" i="16"/>
  <c r="Q23" i="16" s="1"/>
  <c r="R28" i="16"/>
  <c r="Q28" i="16" s="1"/>
  <c r="R21" i="16"/>
  <c r="Q21" i="16" s="1"/>
  <c r="R30" i="16"/>
  <c r="Q30" i="16" s="1"/>
  <c r="R19" i="16"/>
  <c r="Q19" i="16" s="1"/>
  <c r="R20" i="16"/>
  <c r="Q20" i="16" s="1"/>
  <c r="R8" i="16"/>
  <c r="Q8" i="16" s="1"/>
  <c r="R17" i="16"/>
  <c r="Q17" i="16" s="1"/>
  <c r="R26" i="16"/>
  <c r="Q26" i="16" s="1"/>
  <c r="R15" i="16"/>
  <c r="Q15" i="16" s="1"/>
  <c r="R12" i="16"/>
  <c r="Q12" i="16" s="1"/>
  <c r="R13" i="16"/>
  <c r="Q13" i="16" s="1"/>
  <c r="R22" i="16"/>
  <c r="Q22" i="16" s="1"/>
  <c r="R24" i="16"/>
  <c r="Q24" i="16" s="1"/>
  <c r="R9" i="16"/>
  <c r="Q9" i="16" s="1"/>
  <c r="R11" i="16"/>
  <c r="Q11" i="16" s="1"/>
  <c r="R16" i="16"/>
  <c r="Q16" i="16" s="1"/>
  <c r="R35" i="16"/>
  <c r="Q35" i="16" s="1"/>
  <c r="M23" i="16"/>
  <c r="L23" i="16" s="1"/>
  <c r="M36" i="16"/>
  <c r="L36" i="16" s="1"/>
  <c r="M25" i="16"/>
  <c r="L25" i="16" s="1"/>
  <c r="M18" i="16"/>
  <c r="L18" i="16" s="1"/>
  <c r="M22" i="16"/>
  <c r="L22" i="16" s="1"/>
  <c r="M7" i="16"/>
  <c r="L7" i="16" s="1"/>
  <c r="M19" i="16"/>
  <c r="L19" i="16" s="1"/>
  <c r="M32" i="16"/>
  <c r="L32" i="16" s="1"/>
  <c r="M21" i="16"/>
  <c r="L21" i="16" s="1"/>
  <c r="M14" i="16"/>
  <c r="L14" i="16" s="1"/>
  <c r="M15" i="16"/>
  <c r="L15" i="16" s="1"/>
  <c r="M28" i="16"/>
  <c r="L28" i="16" s="1"/>
  <c r="M17" i="16"/>
  <c r="L17" i="16" s="1"/>
  <c r="M29" i="16"/>
  <c r="L29" i="16" s="1"/>
  <c r="M11" i="16"/>
  <c r="L11" i="16" s="1"/>
  <c r="M24" i="16"/>
  <c r="L24" i="16" s="1"/>
  <c r="M10" i="16"/>
  <c r="L10" i="16" s="1"/>
  <c r="M20" i="16"/>
  <c r="L20" i="16" s="1"/>
  <c r="M13" i="16"/>
  <c r="L13" i="16" s="1"/>
  <c r="M34" i="16"/>
  <c r="L34" i="16" s="1"/>
  <c r="M27" i="16"/>
  <c r="L27" i="16" s="1"/>
  <c r="M35" i="16"/>
  <c r="L35" i="16" s="1"/>
  <c r="M16" i="16"/>
  <c r="L16" i="16" s="1"/>
  <c r="M9" i="16"/>
  <c r="L9" i="16" s="1"/>
  <c r="M30" i="16"/>
  <c r="L30" i="16" s="1"/>
  <c r="M8" i="16"/>
  <c r="L8" i="16" s="1"/>
  <c r="M31" i="16"/>
  <c r="L31" i="16" s="1"/>
  <c r="M12" i="16"/>
  <c r="L12" i="16" s="1"/>
  <c r="M33" i="16"/>
  <c r="L33" i="16" s="1"/>
  <c r="M26" i="16"/>
  <c r="L26" i="16" s="1"/>
  <c r="M18" i="17"/>
  <c r="L18" i="17" s="1"/>
  <c r="M15" i="17"/>
  <c r="L15" i="17" s="1"/>
  <c r="M12" i="17"/>
  <c r="L12" i="17" s="1"/>
  <c r="M9" i="17"/>
  <c r="L9" i="17" s="1"/>
  <c r="M14" i="17"/>
  <c r="L14" i="17" s="1"/>
  <c r="M11" i="17"/>
  <c r="L11" i="17" s="1"/>
  <c r="M8" i="17"/>
  <c r="L8" i="17" s="1"/>
  <c r="M10" i="17"/>
  <c r="L10" i="17" s="1"/>
  <c r="M28" i="17"/>
  <c r="L28" i="17" s="1"/>
  <c r="M17" i="17"/>
  <c r="L17" i="17" s="1"/>
  <c r="M23" i="17"/>
  <c r="L23" i="17" s="1"/>
  <c r="M7" i="17"/>
  <c r="L7" i="17" s="1"/>
  <c r="M19" i="17"/>
  <c r="L19" i="17" s="1"/>
  <c r="M24" i="17"/>
  <c r="L24" i="17" s="1"/>
  <c r="M13" i="17"/>
  <c r="L13" i="17" s="1"/>
  <c r="M21" i="17"/>
  <c r="L21" i="17" s="1"/>
  <c r="M34" i="17"/>
  <c r="L34" i="17" s="1"/>
  <c r="M35" i="17"/>
  <c r="L35" i="17" s="1"/>
  <c r="M36" i="17"/>
  <c r="L36" i="17" s="1"/>
  <c r="M33" i="17"/>
  <c r="L33" i="17" s="1"/>
  <c r="M16" i="17"/>
  <c r="L16" i="17" s="1"/>
  <c r="M30" i="17"/>
  <c r="L30" i="17" s="1"/>
  <c r="M31" i="17"/>
  <c r="L31" i="17" s="1"/>
  <c r="M32" i="17"/>
  <c r="L32" i="17" s="1"/>
  <c r="M29" i="17"/>
  <c r="L29" i="17" s="1"/>
  <c r="M22" i="17"/>
  <c r="L22" i="17" s="1"/>
  <c r="M26" i="17"/>
  <c r="L26" i="17" s="1"/>
  <c r="M27" i="17"/>
  <c r="L27" i="17" s="1"/>
  <c r="M20" i="17"/>
  <c r="L20" i="17" s="1"/>
  <c r="M25" i="17"/>
  <c r="L25" i="17" s="1"/>
  <c r="R7" i="17"/>
  <c r="Q7" i="17" s="1"/>
  <c r="R28" i="17"/>
  <c r="Q28" i="17" s="1"/>
  <c r="R33" i="17"/>
  <c r="Q33" i="17" s="1"/>
  <c r="R22" i="17"/>
  <c r="Q22" i="17" s="1"/>
  <c r="R31" i="17"/>
  <c r="Q31" i="17" s="1"/>
  <c r="R32" i="17"/>
  <c r="Q32" i="17" s="1"/>
  <c r="R24" i="17"/>
  <c r="Q24" i="17" s="1"/>
  <c r="R29" i="17"/>
  <c r="Q29" i="17" s="1"/>
  <c r="R18" i="17"/>
  <c r="Q18" i="17" s="1"/>
  <c r="R27" i="17"/>
  <c r="Q27" i="17" s="1"/>
  <c r="R17" i="17"/>
  <c r="Q17" i="17" s="1"/>
  <c r="R20" i="17"/>
  <c r="Q20" i="17" s="1"/>
  <c r="R21" i="17"/>
  <c r="Q21" i="17" s="1"/>
  <c r="R14" i="17"/>
  <c r="Q14" i="17" s="1"/>
  <c r="R11" i="17"/>
  <c r="Q11" i="17" s="1"/>
  <c r="R16" i="17"/>
  <c r="Q16" i="17" s="1"/>
  <c r="R13" i="17"/>
  <c r="Q13" i="17" s="1"/>
  <c r="R10" i="17"/>
  <c r="Q10" i="17" s="1"/>
  <c r="R35" i="17"/>
  <c r="Q35" i="17" s="1"/>
  <c r="R12" i="17"/>
  <c r="Q12" i="17" s="1"/>
  <c r="R9" i="17"/>
  <c r="Q9" i="17" s="1"/>
  <c r="R23" i="17"/>
  <c r="Q23" i="17" s="1"/>
  <c r="R8" i="17"/>
  <c r="Q8" i="17" s="1"/>
  <c r="R34" i="17"/>
  <c r="Q34" i="17" s="1"/>
  <c r="R19" i="17"/>
  <c r="Q19" i="17" s="1"/>
  <c r="R36" i="17"/>
  <c r="Q36" i="17" s="1"/>
  <c r="R25" i="17"/>
  <c r="Q25" i="17" s="1"/>
  <c r="R30" i="17"/>
  <c r="Q30" i="17" s="1"/>
  <c r="R15" i="17"/>
  <c r="Q15" i="17" s="1"/>
  <c r="R26" i="17"/>
  <c r="Q26" i="17" s="1"/>
  <c r="F6" i="12"/>
  <c r="E6" i="12"/>
  <c r="F5" i="12"/>
  <c r="E5" i="12"/>
</calcChain>
</file>

<file path=xl/sharedStrings.xml><?xml version="1.0" encoding="utf-8"?>
<sst xmlns="http://schemas.openxmlformats.org/spreadsheetml/2006/main" count="81" uniqueCount="28">
  <si>
    <t>Data</t>
  </si>
  <si>
    <t>Objeto</t>
  </si>
  <si>
    <t>Instrumento:</t>
  </si>
  <si>
    <t>Horário</t>
  </si>
  <si>
    <t>Punto</t>
  </si>
  <si>
    <t>Observación:</t>
  </si>
  <si>
    <t>Patrón</t>
  </si>
  <si>
    <t>PTU Estándard - F2910028</t>
  </si>
  <si>
    <t>Correlogram</t>
  </si>
  <si>
    <t>acf</t>
  </si>
  <si>
    <t>alpha</t>
  </si>
  <si>
    <t>lags</t>
  </si>
  <si>
    <t>lower</t>
  </si>
  <si>
    <t>upper</t>
  </si>
  <si>
    <t>Tabla ACp1: Autocorrelación del objeto: datos 1 a 189.</t>
  </si>
  <si>
    <t>Tabla ACp2: Autocorrelación del objeto: datos 61 a 189.</t>
  </si>
  <si>
    <t>Tabla ACp1: Autocorrelación del patrón: datos 1 a 189.</t>
  </si>
  <si>
    <t>Tabla ACp2: Autocorrelación del patrón: datos 61 a 189.</t>
  </si>
  <si>
    <t>(¿Tienes incertitumbres? Contacta al autor kalid@ufsb.edu.br)</t>
  </si>
  <si>
    <t>Unidad:</t>
  </si>
  <si>
    <t>°C</t>
  </si>
  <si>
    <t>K</t>
  </si>
  <si>
    <t>Tabla DE-T-SI: Datos experimentales de temperatura a 273,15 K (0 °C).</t>
  </si>
  <si>
    <t>Tabla TpA: Auto correlacion de datos experimentales de termperatura a 273,15 K    (0 °C) del instrumento patrón.</t>
  </si>
  <si>
    <t>Tabla ToA: Auto correlacion de datos experimentales de temperatura a 273,15 K       (0 °C) del instrumento objeto.</t>
  </si>
  <si>
    <t>Tabla ACp2: Autocorrelación del objeto: datos 121 a 189.</t>
  </si>
  <si>
    <t>Tabla ACp2: Autocorrelación del patrón: datos 121 a 189.</t>
  </si>
  <si>
    <t>Tabla DE-T: Datos experimentales originales de tempearuta a 0 °C.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</si>
</sst>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0.0000000000000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12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2" fontId="0" fillId="0" borderId="0" xfId="0" applyNumberFormat="1" applyBorder="1"/>
    <xf numFmtId="0" fontId="2" fillId="0" borderId="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NumberFormat="1" applyAlignment="1">
      <alignment horizontal="right" inden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7" xfId="0" applyBorder="1"/>
    <xf numFmtId="166" fontId="0" fillId="0" borderId="0" xfId="0" applyNumberFormat="1"/>
    <xf numFmtId="0" fontId="0" fillId="0" borderId="3" xfId="0" applyBorder="1"/>
    <xf numFmtId="2" fontId="0" fillId="0" borderId="3" xfId="0" applyNumberFormat="1" applyBorder="1"/>
    <xf numFmtId="0" fontId="2" fillId="0" borderId="2" xfId="0" applyFont="1" applyBorder="1" applyAlignment="1">
      <alignment horizontal="center"/>
    </xf>
    <xf numFmtId="0" fontId="0" fillId="0" borderId="0" xfId="0" applyNumberFormat="1" applyAlignment="1">
      <alignment horizontal="right" indent="4"/>
    </xf>
    <xf numFmtId="0" fontId="0" fillId="0" borderId="3" xfId="0" applyNumberFormat="1" applyBorder="1" applyAlignment="1">
      <alignment horizontal="right" indent="4"/>
    </xf>
    <xf numFmtId="0" fontId="0" fillId="2" borderId="0" xfId="0" applyNumberFormat="1" applyFill="1" applyAlignment="1">
      <alignment horizontal="right" indent="4"/>
    </xf>
    <xf numFmtId="0" fontId="0" fillId="2" borderId="3" xfId="0" applyNumberFormat="1" applyFill="1" applyBorder="1" applyAlignment="1">
      <alignment horizontal="right" indent="4"/>
    </xf>
    <xf numFmtId="0" fontId="0" fillId="3" borderId="0" xfId="0" applyNumberFormat="1" applyFill="1" applyAlignment="1">
      <alignment horizontal="right" indent="4"/>
    </xf>
    <xf numFmtId="0" fontId="0" fillId="3" borderId="1" xfId="0" applyNumberFormat="1" applyFill="1" applyBorder="1" applyAlignment="1">
      <alignment horizontal="right" indent="4"/>
    </xf>
    <xf numFmtId="2" fontId="0" fillId="0" borderId="0" xfId="0" applyNumberFormat="1" applyBorder="1" applyAlignment="1">
      <alignment horizontal="right" indent="3"/>
    </xf>
    <xf numFmtId="2" fontId="0" fillId="0" borderId="3" xfId="0" applyNumberFormat="1" applyBorder="1" applyAlignment="1">
      <alignment horizontal="right" indent="3"/>
    </xf>
    <xf numFmtId="2" fontId="0" fillId="2" borderId="0" xfId="0" applyNumberFormat="1" applyFill="1" applyBorder="1" applyAlignment="1">
      <alignment horizontal="right" indent="3"/>
    </xf>
    <xf numFmtId="2" fontId="0" fillId="2" borderId="3" xfId="0" applyNumberFormat="1" applyFill="1" applyBorder="1" applyAlignment="1">
      <alignment horizontal="right" indent="3"/>
    </xf>
    <xf numFmtId="2" fontId="0" fillId="3" borderId="0" xfId="0" applyNumberFormat="1" applyFill="1" applyBorder="1" applyAlignment="1">
      <alignment horizontal="right" indent="3"/>
    </xf>
    <xf numFmtId="2" fontId="0" fillId="3" borderId="1" xfId="0" applyNumberFormat="1" applyFill="1" applyBorder="1" applyAlignment="1">
      <alignment horizontal="right" indent="3"/>
    </xf>
    <xf numFmtId="0" fontId="6" fillId="0" borderId="0" xfId="0" applyFont="1" applyAlignment="1">
      <alignment horizontal="center"/>
    </xf>
    <xf numFmtId="0" fontId="0" fillId="0" borderId="8" xfId="0" applyBorder="1"/>
    <xf numFmtId="0" fontId="0" fillId="0" borderId="0" xfId="0" applyAlignment="1">
      <alignment horizontal="left" vertical="top" wrapText="1"/>
    </xf>
    <xf numFmtId="0" fontId="0" fillId="3" borderId="0" xfId="0" applyNumberFormat="1" applyFill="1" applyBorder="1" applyAlignment="1">
      <alignment horizontal="right" indent="4"/>
    </xf>
    <xf numFmtId="0" fontId="0" fillId="0" borderId="0" xfId="0" applyNumberFormat="1" applyFill="1" applyAlignment="1">
      <alignment horizontal="right" indent="4"/>
    </xf>
    <xf numFmtId="2" fontId="0" fillId="0" borderId="0" xfId="0" applyNumberFormat="1" applyFill="1" applyBorder="1" applyAlignment="1">
      <alignment horizontal="right" indent="3"/>
    </xf>
    <xf numFmtId="0" fontId="0" fillId="0" borderId="1" xfId="0" applyNumberFormat="1" applyFill="1" applyBorder="1" applyAlignment="1">
      <alignment horizontal="right" indent="4"/>
    </xf>
    <xf numFmtId="2" fontId="0" fillId="0" borderId="1" xfId="0" applyNumberFormat="1" applyFill="1" applyBorder="1" applyAlignment="1">
      <alignment horizontal="right" indent="3"/>
    </xf>
    <xf numFmtId="1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right" indent="4"/>
    </xf>
    <xf numFmtId="2" fontId="7" fillId="0" borderId="0" xfId="0" applyNumberFormat="1" applyFont="1" applyBorder="1" applyAlignment="1">
      <alignment horizontal="left" inden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8" fillId="0" borderId="0" xfId="0" applyNumberFormat="1" applyFont="1" applyBorder="1" applyAlignment="1">
      <alignment horizontal="left" indent="1"/>
    </xf>
    <xf numFmtId="2" fontId="8" fillId="0" borderId="3" xfId="0" applyNumberFormat="1" applyFont="1" applyBorder="1" applyAlignment="1">
      <alignment horizontal="right" indent="1"/>
    </xf>
    <xf numFmtId="2" fontId="9" fillId="0" borderId="0" xfId="0" applyNumberFormat="1" applyFont="1" applyBorder="1" applyAlignment="1">
      <alignment horizontal="left" indent="1"/>
    </xf>
    <xf numFmtId="2" fontId="9" fillId="0" borderId="0" xfId="0" applyNumberFormat="1" applyFont="1" applyBorder="1" applyAlignment="1">
      <alignment horizontal="right" indent="1"/>
    </xf>
    <xf numFmtId="2" fontId="7" fillId="0" borderId="1" xfId="0" applyNumberFormat="1" applyFont="1" applyBorder="1" applyAlignment="1">
      <alignment horizontal="left" indent="1"/>
    </xf>
    <xf numFmtId="2" fontId="10" fillId="0" borderId="0" xfId="0" applyNumberFormat="1" applyFont="1" applyBorder="1" applyAlignment="1">
      <alignment horizontal="left" indent="1"/>
    </xf>
    <xf numFmtId="2" fontId="10" fillId="0" borderId="1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2" fillId="0" borderId="5" xfId="0" applyFont="1" applyBorder="1"/>
    <xf numFmtId="0" fontId="0" fillId="0" borderId="5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2" fillId="0" borderId="1" xfId="0" applyFont="1" applyBorder="1" applyAlignment="1"/>
    <xf numFmtId="0" fontId="1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2" fillId="0" borderId="5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2" fontId="1" fillId="0" borderId="0" xfId="0" applyNumberFormat="1" applyFont="1" applyBorder="1" applyAlignment="1">
      <alignment horizontal="right" indent="2"/>
    </xf>
    <xf numFmtId="0" fontId="12" fillId="0" borderId="0" xfId="0" applyFont="1" applyAlignment="1">
      <alignment horizontal="center"/>
    </xf>
    <xf numFmtId="2" fontId="1" fillId="0" borderId="3" xfId="0" applyNumberFormat="1" applyFont="1" applyBorder="1" applyAlignment="1">
      <alignment horizontal="right" indent="2"/>
    </xf>
    <xf numFmtId="0" fontId="12" fillId="0" borderId="2" xfId="0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 indent="2"/>
    </xf>
    <xf numFmtId="1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right" indent="2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166" fontId="8" fillId="0" borderId="3" xfId="0" applyNumberFormat="1" applyFont="1" applyBorder="1" applyAlignment="1">
      <alignment horizontal="right" indent="1"/>
    </xf>
    <xf numFmtId="166" fontId="9" fillId="0" borderId="0" xfId="0" applyNumberFormat="1" applyFont="1" applyBorder="1" applyAlignment="1">
      <alignment horizontal="right" indent="1"/>
    </xf>
    <xf numFmtId="10" fontId="3" fillId="0" borderId="0" xfId="1" applyNumberFormat="1" applyFont="1" applyBorder="1" applyAlignment="1">
      <alignment horizontal="center"/>
    </xf>
    <xf numFmtId="0" fontId="0" fillId="0" borderId="0" xfId="1" applyNumberFormat="1" applyFont="1" applyBorder="1"/>
    <xf numFmtId="0" fontId="12" fillId="0" borderId="3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Figura T-01: Tendencia de datos originales de temperatura a 273,15 K (0 °C).</a:t>
            </a:r>
          </a:p>
        </c:rich>
      </c:tx>
      <c:layout>
        <c:manualLayout>
          <c:xMode val="edge"/>
          <c:yMode val="edge"/>
          <c:x val="0.17210025373152107"/>
          <c:y val="3.26797385620915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'Datos T 273,15 K (0 °C)'!$E$7</c:f>
              <c:strCache>
                <c:ptCount val="1"/>
                <c:pt idx="0">
                  <c:v>Tp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'Datos T 273,15 K (0 °C)'!$D$8:$D$196</c:f>
              <c:numCache>
                <c:formatCode>General</c:formatCode>
                <c:ptCount val="1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</c:numCache>
            </c:numRef>
          </c:xVal>
          <c:yVal>
            <c:numRef>
              <c:f>'Datos T 273,15 K (0 °C)'!$E$8:$E$196</c:f>
              <c:numCache>
                <c:formatCode>0.00</c:formatCode>
                <c:ptCount val="189"/>
                <c:pt idx="0">
                  <c:v>273.38</c:v>
                </c:pt>
                <c:pt idx="1">
                  <c:v>273.37</c:v>
                </c:pt>
                <c:pt idx="2">
                  <c:v>273.34999999999997</c:v>
                </c:pt>
                <c:pt idx="3">
                  <c:v>273.34999999999997</c:v>
                </c:pt>
                <c:pt idx="4">
                  <c:v>273.33</c:v>
                </c:pt>
                <c:pt idx="5">
                  <c:v>273.29999999999995</c:v>
                </c:pt>
                <c:pt idx="6">
                  <c:v>273.29999999999995</c:v>
                </c:pt>
                <c:pt idx="7">
                  <c:v>273.28999999999996</c:v>
                </c:pt>
                <c:pt idx="8">
                  <c:v>273.28999999999996</c:v>
                </c:pt>
                <c:pt idx="9">
                  <c:v>273.27999999999997</c:v>
                </c:pt>
                <c:pt idx="10">
                  <c:v>273.27</c:v>
                </c:pt>
                <c:pt idx="11">
                  <c:v>273.26</c:v>
                </c:pt>
                <c:pt idx="12">
                  <c:v>273.25</c:v>
                </c:pt>
                <c:pt idx="13">
                  <c:v>273.25</c:v>
                </c:pt>
                <c:pt idx="14">
                  <c:v>273.23999999999995</c:v>
                </c:pt>
                <c:pt idx="15">
                  <c:v>273.22999999999996</c:v>
                </c:pt>
                <c:pt idx="16">
                  <c:v>273.21999999999997</c:v>
                </c:pt>
                <c:pt idx="17">
                  <c:v>273.21999999999997</c:v>
                </c:pt>
                <c:pt idx="18">
                  <c:v>273.21999999999997</c:v>
                </c:pt>
                <c:pt idx="19">
                  <c:v>273.20999999999998</c:v>
                </c:pt>
                <c:pt idx="20">
                  <c:v>273.20999999999998</c:v>
                </c:pt>
                <c:pt idx="21">
                  <c:v>273.20999999999998</c:v>
                </c:pt>
                <c:pt idx="22">
                  <c:v>273.2</c:v>
                </c:pt>
                <c:pt idx="23">
                  <c:v>273.2</c:v>
                </c:pt>
                <c:pt idx="24">
                  <c:v>273.2</c:v>
                </c:pt>
                <c:pt idx="25">
                  <c:v>273.2</c:v>
                </c:pt>
                <c:pt idx="26">
                  <c:v>273.17999999999995</c:v>
                </c:pt>
                <c:pt idx="27">
                  <c:v>273.19</c:v>
                </c:pt>
                <c:pt idx="28">
                  <c:v>273.19</c:v>
                </c:pt>
                <c:pt idx="29">
                  <c:v>273.17999999999995</c:v>
                </c:pt>
                <c:pt idx="30">
                  <c:v>273.17999999999995</c:v>
                </c:pt>
                <c:pt idx="31">
                  <c:v>273.17999999999995</c:v>
                </c:pt>
                <c:pt idx="32">
                  <c:v>273.17999999999995</c:v>
                </c:pt>
                <c:pt idx="33">
                  <c:v>273.17999999999995</c:v>
                </c:pt>
                <c:pt idx="34">
                  <c:v>273.16999999999996</c:v>
                </c:pt>
                <c:pt idx="35">
                  <c:v>273.16999999999996</c:v>
                </c:pt>
                <c:pt idx="36">
                  <c:v>273.16999999999996</c:v>
                </c:pt>
                <c:pt idx="37">
                  <c:v>273.16999999999996</c:v>
                </c:pt>
                <c:pt idx="38">
                  <c:v>273.16999999999996</c:v>
                </c:pt>
                <c:pt idx="39">
                  <c:v>273.15999999999997</c:v>
                </c:pt>
                <c:pt idx="40">
                  <c:v>273.15999999999997</c:v>
                </c:pt>
                <c:pt idx="41">
                  <c:v>273.16999999999996</c:v>
                </c:pt>
                <c:pt idx="42">
                  <c:v>273.16999999999996</c:v>
                </c:pt>
                <c:pt idx="43">
                  <c:v>273.15999999999997</c:v>
                </c:pt>
                <c:pt idx="44">
                  <c:v>273.15999999999997</c:v>
                </c:pt>
                <c:pt idx="45">
                  <c:v>273.14999999999998</c:v>
                </c:pt>
                <c:pt idx="46">
                  <c:v>273.15999999999997</c:v>
                </c:pt>
                <c:pt idx="47">
                  <c:v>273.14999999999998</c:v>
                </c:pt>
                <c:pt idx="48">
                  <c:v>273.15999999999997</c:v>
                </c:pt>
                <c:pt idx="49">
                  <c:v>273.15999999999997</c:v>
                </c:pt>
                <c:pt idx="50">
                  <c:v>273.14999999999998</c:v>
                </c:pt>
                <c:pt idx="51">
                  <c:v>273.14999999999998</c:v>
                </c:pt>
                <c:pt idx="52">
                  <c:v>273.14</c:v>
                </c:pt>
                <c:pt idx="53">
                  <c:v>273.14999999999998</c:v>
                </c:pt>
                <c:pt idx="54">
                  <c:v>273.14999999999998</c:v>
                </c:pt>
                <c:pt idx="55">
                  <c:v>273.14</c:v>
                </c:pt>
                <c:pt idx="56">
                  <c:v>273.14999999999998</c:v>
                </c:pt>
                <c:pt idx="57">
                  <c:v>273.14999999999998</c:v>
                </c:pt>
                <c:pt idx="58">
                  <c:v>273.14999999999998</c:v>
                </c:pt>
                <c:pt idx="59">
                  <c:v>273.14999999999998</c:v>
                </c:pt>
                <c:pt idx="60">
                  <c:v>273.14999999999998</c:v>
                </c:pt>
                <c:pt idx="61">
                  <c:v>273.15999999999997</c:v>
                </c:pt>
                <c:pt idx="62">
                  <c:v>273.14999999999998</c:v>
                </c:pt>
                <c:pt idx="63">
                  <c:v>273.14</c:v>
                </c:pt>
                <c:pt idx="64">
                  <c:v>273.14999999999998</c:v>
                </c:pt>
                <c:pt idx="65">
                  <c:v>273.14</c:v>
                </c:pt>
                <c:pt idx="66">
                  <c:v>273.14999999999998</c:v>
                </c:pt>
                <c:pt idx="67">
                  <c:v>273.14</c:v>
                </c:pt>
                <c:pt idx="68">
                  <c:v>273.14999999999998</c:v>
                </c:pt>
                <c:pt idx="69">
                  <c:v>273.14</c:v>
                </c:pt>
                <c:pt idx="70">
                  <c:v>273.14</c:v>
                </c:pt>
                <c:pt idx="71">
                  <c:v>273.14999999999998</c:v>
                </c:pt>
                <c:pt idx="72">
                  <c:v>273.14999999999998</c:v>
                </c:pt>
                <c:pt idx="73">
                  <c:v>273.13</c:v>
                </c:pt>
                <c:pt idx="74">
                  <c:v>273.14</c:v>
                </c:pt>
                <c:pt idx="75">
                  <c:v>273.14</c:v>
                </c:pt>
                <c:pt idx="76">
                  <c:v>273.14999999999998</c:v>
                </c:pt>
                <c:pt idx="77">
                  <c:v>273.14</c:v>
                </c:pt>
                <c:pt idx="78">
                  <c:v>273.14999999999998</c:v>
                </c:pt>
                <c:pt idx="79">
                  <c:v>273.14</c:v>
                </c:pt>
                <c:pt idx="80">
                  <c:v>273.14</c:v>
                </c:pt>
                <c:pt idx="81">
                  <c:v>273.14</c:v>
                </c:pt>
                <c:pt idx="82">
                  <c:v>273.14</c:v>
                </c:pt>
                <c:pt idx="83">
                  <c:v>273.14</c:v>
                </c:pt>
                <c:pt idx="84">
                  <c:v>273.13</c:v>
                </c:pt>
                <c:pt idx="85">
                  <c:v>273.14</c:v>
                </c:pt>
                <c:pt idx="86">
                  <c:v>273.14</c:v>
                </c:pt>
                <c:pt idx="87">
                  <c:v>273.13</c:v>
                </c:pt>
                <c:pt idx="88">
                  <c:v>273.13</c:v>
                </c:pt>
                <c:pt idx="89">
                  <c:v>273.14</c:v>
                </c:pt>
                <c:pt idx="90">
                  <c:v>273.14</c:v>
                </c:pt>
                <c:pt idx="91">
                  <c:v>273.14</c:v>
                </c:pt>
                <c:pt idx="92">
                  <c:v>273.13</c:v>
                </c:pt>
                <c:pt idx="93">
                  <c:v>273.13</c:v>
                </c:pt>
                <c:pt idx="94">
                  <c:v>273.14</c:v>
                </c:pt>
                <c:pt idx="95">
                  <c:v>273.14</c:v>
                </c:pt>
                <c:pt idx="96">
                  <c:v>273.14</c:v>
                </c:pt>
                <c:pt idx="97">
                  <c:v>273.13</c:v>
                </c:pt>
                <c:pt idx="98">
                  <c:v>273.14</c:v>
                </c:pt>
                <c:pt idx="99">
                  <c:v>273.13</c:v>
                </c:pt>
                <c:pt idx="100">
                  <c:v>273.12</c:v>
                </c:pt>
                <c:pt idx="101">
                  <c:v>273.13</c:v>
                </c:pt>
                <c:pt idx="102">
                  <c:v>273.13</c:v>
                </c:pt>
                <c:pt idx="103">
                  <c:v>273.14</c:v>
                </c:pt>
                <c:pt idx="104">
                  <c:v>273.14</c:v>
                </c:pt>
                <c:pt idx="105">
                  <c:v>273.14</c:v>
                </c:pt>
                <c:pt idx="106">
                  <c:v>273.13</c:v>
                </c:pt>
                <c:pt idx="107">
                  <c:v>273.13</c:v>
                </c:pt>
                <c:pt idx="108">
                  <c:v>273.14</c:v>
                </c:pt>
                <c:pt idx="109">
                  <c:v>273.14</c:v>
                </c:pt>
                <c:pt idx="110">
                  <c:v>273.13</c:v>
                </c:pt>
                <c:pt idx="111">
                  <c:v>273.13</c:v>
                </c:pt>
                <c:pt idx="112">
                  <c:v>273.14</c:v>
                </c:pt>
                <c:pt idx="113">
                  <c:v>273.14</c:v>
                </c:pt>
                <c:pt idx="114">
                  <c:v>273.13</c:v>
                </c:pt>
                <c:pt idx="115">
                  <c:v>273.14</c:v>
                </c:pt>
                <c:pt idx="116">
                  <c:v>273.14</c:v>
                </c:pt>
                <c:pt idx="117">
                  <c:v>273.13</c:v>
                </c:pt>
                <c:pt idx="118">
                  <c:v>273.14</c:v>
                </c:pt>
                <c:pt idx="119">
                  <c:v>273.14</c:v>
                </c:pt>
                <c:pt idx="120">
                  <c:v>273.13</c:v>
                </c:pt>
                <c:pt idx="121">
                  <c:v>273.13</c:v>
                </c:pt>
                <c:pt idx="122">
                  <c:v>273.13</c:v>
                </c:pt>
                <c:pt idx="123">
                  <c:v>273.13</c:v>
                </c:pt>
                <c:pt idx="124">
                  <c:v>273.13</c:v>
                </c:pt>
                <c:pt idx="125">
                  <c:v>273.13</c:v>
                </c:pt>
                <c:pt idx="126">
                  <c:v>273.14</c:v>
                </c:pt>
                <c:pt idx="127">
                  <c:v>273.13</c:v>
                </c:pt>
                <c:pt idx="128">
                  <c:v>273.13</c:v>
                </c:pt>
                <c:pt idx="129">
                  <c:v>273.13</c:v>
                </c:pt>
                <c:pt idx="130">
                  <c:v>273.13</c:v>
                </c:pt>
                <c:pt idx="131">
                  <c:v>273.13</c:v>
                </c:pt>
                <c:pt idx="132">
                  <c:v>273.13</c:v>
                </c:pt>
                <c:pt idx="133">
                  <c:v>273.13</c:v>
                </c:pt>
                <c:pt idx="134">
                  <c:v>273.14</c:v>
                </c:pt>
                <c:pt idx="135">
                  <c:v>273.13</c:v>
                </c:pt>
                <c:pt idx="136">
                  <c:v>273.13</c:v>
                </c:pt>
                <c:pt idx="137">
                  <c:v>273.13</c:v>
                </c:pt>
                <c:pt idx="138">
                  <c:v>273.13</c:v>
                </c:pt>
                <c:pt idx="139">
                  <c:v>273.14</c:v>
                </c:pt>
                <c:pt idx="140">
                  <c:v>273.13</c:v>
                </c:pt>
                <c:pt idx="141">
                  <c:v>273.13</c:v>
                </c:pt>
                <c:pt idx="142">
                  <c:v>273.13</c:v>
                </c:pt>
                <c:pt idx="143">
                  <c:v>273.13</c:v>
                </c:pt>
                <c:pt idx="144">
                  <c:v>273.13</c:v>
                </c:pt>
                <c:pt idx="145">
                  <c:v>273.14</c:v>
                </c:pt>
                <c:pt idx="146">
                  <c:v>273.13</c:v>
                </c:pt>
                <c:pt idx="147">
                  <c:v>273.13</c:v>
                </c:pt>
                <c:pt idx="148">
                  <c:v>273.13</c:v>
                </c:pt>
                <c:pt idx="149">
                  <c:v>273.14</c:v>
                </c:pt>
                <c:pt idx="150">
                  <c:v>273.13</c:v>
                </c:pt>
                <c:pt idx="151">
                  <c:v>273.13</c:v>
                </c:pt>
                <c:pt idx="152">
                  <c:v>273.13</c:v>
                </c:pt>
                <c:pt idx="153">
                  <c:v>273.13</c:v>
                </c:pt>
                <c:pt idx="154">
                  <c:v>273.14</c:v>
                </c:pt>
                <c:pt idx="155">
                  <c:v>273.13</c:v>
                </c:pt>
                <c:pt idx="156">
                  <c:v>273.13</c:v>
                </c:pt>
                <c:pt idx="157">
                  <c:v>273.13</c:v>
                </c:pt>
                <c:pt idx="158">
                  <c:v>273.13</c:v>
                </c:pt>
                <c:pt idx="159">
                  <c:v>273.14</c:v>
                </c:pt>
                <c:pt idx="160">
                  <c:v>273.14</c:v>
                </c:pt>
                <c:pt idx="161">
                  <c:v>273.14</c:v>
                </c:pt>
                <c:pt idx="162">
                  <c:v>273.13</c:v>
                </c:pt>
                <c:pt idx="163">
                  <c:v>273.13</c:v>
                </c:pt>
                <c:pt idx="164">
                  <c:v>273.13</c:v>
                </c:pt>
                <c:pt idx="165">
                  <c:v>273.14</c:v>
                </c:pt>
                <c:pt idx="166">
                  <c:v>273.13</c:v>
                </c:pt>
                <c:pt idx="167">
                  <c:v>273.13</c:v>
                </c:pt>
                <c:pt idx="168">
                  <c:v>273.13</c:v>
                </c:pt>
                <c:pt idx="169">
                  <c:v>273.14</c:v>
                </c:pt>
                <c:pt idx="170">
                  <c:v>273.14</c:v>
                </c:pt>
                <c:pt idx="171">
                  <c:v>273.14</c:v>
                </c:pt>
                <c:pt idx="172">
                  <c:v>273.13</c:v>
                </c:pt>
                <c:pt idx="173">
                  <c:v>273.13</c:v>
                </c:pt>
                <c:pt idx="174">
                  <c:v>273.13</c:v>
                </c:pt>
                <c:pt idx="175">
                  <c:v>273.14</c:v>
                </c:pt>
                <c:pt idx="176">
                  <c:v>273.14</c:v>
                </c:pt>
                <c:pt idx="177">
                  <c:v>273.13</c:v>
                </c:pt>
                <c:pt idx="178">
                  <c:v>273.13</c:v>
                </c:pt>
                <c:pt idx="179">
                  <c:v>273.13</c:v>
                </c:pt>
                <c:pt idx="180">
                  <c:v>273.13</c:v>
                </c:pt>
                <c:pt idx="181">
                  <c:v>273.13</c:v>
                </c:pt>
                <c:pt idx="182">
                  <c:v>273.14999999999998</c:v>
                </c:pt>
                <c:pt idx="183">
                  <c:v>273.13</c:v>
                </c:pt>
                <c:pt idx="184">
                  <c:v>273.13</c:v>
                </c:pt>
                <c:pt idx="185">
                  <c:v>273.13</c:v>
                </c:pt>
                <c:pt idx="186">
                  <c:v>273.13</c:v>
                </c:pt>
                <c:pt idx="187">
                  <c:v>273.13</c:v>
                </c:pt>
                <c:pt idx="188">
                  <c:v>273.13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0-49D2-A83D-EFD9BFCF07DA}"/>
            </c:ext>
          </c:extLst>
        </c:ser>
        <c:ser>
          <c:idx val="1"/>
          <c:order val="1"/>
          <c:tx>
            <c:strRef>
              <c:f>'Datos T 273,15 K (0 °C)'!$F$7</c:f>
              <c:strCache>
                <c:ptCount val="1"/>
                <c:pt idx="0">
                  <c:v>To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'Datos T 273,15 K (0 °C)'!$D$8:$D$196</c:f>
              <c:numCache>
                <c:formatCode>General</c:formatCode>
                <c:ptCount val="18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</c:numCache>
            </c:numRef>
          </c:xVal>
          <c:yVal>
            <c:numRef>
              <c:f>'Datos T 273,15 K (0 °C)'!$F$8:$F$196</c:f>
              <c:numCache>
                <c:formatCode>0.00</c:formatCode>
                <c:ptCount val="189"/>
                <c:pt idx="0">
                  <c:v>273.54999999999995</c:v>
                </c:pt>
                <c:pt idx="1">
                  <c:v>273.52999999999997</c:v>
                </c:pt>
                <c:pt idx="2">
                  <c:v>273.51</c:v>
                </c:pt>
                <c:pt idx="3">
                  <c:v>273.5</c:v>
                </c:pt>
                <c:pt idx="4">
                  <c:v>273.51</c:v>
                </c:pt>
                <c:pt idx="5">
                  <c:v>273.47999999999996</c:v>
                </c:pt>
                <c:pt idx="6">
                  <c:v>273.45</c:v>
                </c:pt>
                <c:pt idx="7">
                  <c:v>273.44</c:v>
                </c:pt>
                <c:pt idx="8">
                  <c:v>273.44</c:v>
                </c:pt>
                <c:pt idx="9">
                  <c:v>273.44</c:v>
                </c:pt>
                <c:pt idx="10">
                  <c:v>273.41999999999996</c:v>
                </c:pt>
                <c:pt idx="11">
                  <c:v>273.40999999999997</c:v>
                </c:pt>
                <c:pt idx="12">
                  <c:v>273.39999999999998</c:v>
                </c:pt>
                <c:pt idx="13">
                  <c:v>273.39</c:v>
                </c:pt>
                <c:pt idx="14">
                  <c:v>273.39999999999998</c:v>
                </c:pt>
                <c:pt idx="15">
                  <c:v>273.38</c:v>
                </c:pt>
                <c:pt idx="16">
                  <c:v>273.38</c:v>
                </c:pt>
                <c:pt idx="17">
                  <c:v>273.37</c:v>
                </c:pt>
                <c:pt idx="18">
                  <c:v>273.37</c:v>
                </c:pt>
                <c:pt idx="19">
                  <c:v>273.37</c:v>
                </c:pt>
                <c:pt idx="20">
                  <c:v>273.34999999999997</c:v>
                </c:pt>
                <c:pt idx="21">
                  <c:v>273.35999999999996</c:v>
                </c:pt>
                <c:pt idx="22">
                  <c:v>273.34999999999997</c:v>
                </c:pt>
                <c:pt idx="23">
                  <c:v>273.34999999999997</c:v>
                </c:pt>
                <c:pt idx="24">
                  <c:v>273.34999999999997</c:v>
                </c:pt>
                <c:pt idx="25">
                  <c:v>273.34999999999997</c:v>
                </c:pt>
                <c:pt idx="26">
                  <c:v>273.33999999999997</c:v>
                </c:pt>
                <c:pt idx="27">
                  <c:v>273.33</c:v>
                </c:pt>
                <c:pt idx="28">
                  <c:v>273.33</c:v>
                </c:pt>
                <c:pt idx="29">
                  <c:v>273.33</c:v>
                </c:pt>
                <c:pt idx="30">
                  <c:v>273.32</c:v>
                </c:pt>
                <c:pt idx="31">
                  <c:v>273.33</c:v>
                </c:pt>
                <c:pt idx="32">
                  <c:v>273.33</c:v>
                </c:pt>
                <c:pt idx="33">
                  <c:v>273.32</c:v>
                </c:pt>
                <c:pt idx="34">
                  <c:v>273.32</c:v>
                </c:pt>
                <c:pt idx="35">
                  <c:v>273.32</c:v>
                </c:pt>
                <c:pt idx="36">
                  <c:v>273.32</c:v>
                </c:pt>
                <c:pt idx="37">
                  <c:v>273.32</c:v>
                </c:pt>
                <c:pt idx="38">
                  <c:v>273.32</c:v>
                </c:pt>
                <c:pt idx="39">
                  <c:v>273.31</c:v>
                </c:pt>
                <c:pt idx="40">
                  <c:v>273.31</c:v>
                </c:pt>
                <c:pt idx="41">
                  <c:v>273.31</c:v>
                </c:pt>
                <c:pt idx="42">
                  <c:v>273.32</c:v>
                </c:pt>
                <c:pt idx="43">
                  <c:v>273.31</c:v>
                </c:pt>
                <c:pt idx="44">
                  <c:v>273.31</c:v>
                </c:pt>
                <c:pt idx="45">
                  <c:v>273.31</c:v>
                </c:pt>
                <c:pt idx="46">
                  <c:v>273.28999999999996</c:v>
                </c:pt>
                <c:pt idx="47">
                  <c:v>273.29999999999995</c:v>
                </c:pt>
                <c:pt idx="48">
                  <c:v>273.29999999999995</c:v>
                </c:pt>
                <c:pt idx="49">
                  <c:v>273.31</c:v>
                </c:pt>
                <c:pt idx="50">
                  <c:v>273.29999999999995</c:v>
                </c:pt>
                <c:pt idx="51">
                  <c:v>273.29999999999995</c:v>
                </c:pt>
                <c:pt idx="52">
                  <c:v>273.29999999999995</c:v>
                </c:pt>
                <c:pt idx="53">
                  <c:v>273.28999999999996</c:v>
                </c:pt>
                <c:pt idx="54">
                  <c:v>273.28999999999996</c:v>
                </c:pt>
                <c:pt idx="55">
                  <c:v>273.29999999999995</c:v>
                </c:pt>
                <c:pt idx="56">
                  <c:v>273.28999999999996</c:v>
                </c:pt>
                <c:pt idx="57">
                  <c:v>273.29999999999995</c:v>
                </c:pt>
                <c:pt idx="58">
                  <c:v>273.29999999999995</c:v>
                </c:pt>
                <c:pt idx="59">
                  <c:v>273.29999999999995</c:v>
                </c:pt>
                <c:pt idx="60">
                  <c:v>273.28999999999996</c:v>
                </c:pt>
                <c:pt idx="61">
                  <c:v>273.28999999999996</c:v>
                </c:pt>
                <c:pt idx="62">
                  <c:v>273.29999999999995</c:v>
                </c:pt>
                <c:pt idx="63">
                  <c:v>273.28999999999996</c:v>
                </c:pt>
                <c:pt idx="64">
                  <c:v>273.28999999999996</c:v>
                </c:pt>
                <c:pt idx="65">
                  <c:v>273.28999999999996</c:v>
                </c:pt>
                <c:pt idx="66">
                  <c:v>273.28999999999996</c:v>
                </c:pt>
                <c:pt idx="67">
                  <c:v>273.28999999999996</c:v>
                </c:pt>
                <c:pt idx="68">
                  <c:v>273.28999999999996</c:v>
                </c:pt>
                <c:pt idx="69">
                  <c:v>273.28999999999996</c:v>
                </c:pt>
                <c:pt idx="70">
                  <c:v>273.28999999999996</c:v>
                </c:pt>
                <c:pt idx="71">
                  <c:v>273.28999999999996</c:v>
                </c:pt>
                <c:pt idx="72">
                  <c:v>273.28999999999996</c:v>
                </c:pt>
                <c:pt idx="73">
                  <c:v>273.28999999999996</c:v>
                </c:pt>
                <c:pt idx="74">
                  <c:v>273.27999999999997</c:v>
                </c:pt>
                <c:pt idx="75">
                  <c:v>273.28999999999996</c:v>
                </c:pt>
                <c:pt idx="76">
                  <c:v>273.28999999999996</c:v>
                </c:pt>
                <c:pt idx="77">
                  <c:v>273.29999999999995</c:v>
                </c:pt>
                <c:pt idx="78">
                  <c:v>273.28999999999996</c:v>
                </c:pt>
                <c:pt idx="79">
                  <c:v>273.28999999999996</c:v>
                </c:pt>
                <c:pt idx="80">
                  <c:v>273.28999999999996</c:v>
                </c:pt>
                <c:pt idx="81">
                  <c:v>273.28999999999996</c:v>
                </c:pt>
                <c:pt idx="82">
                  <c:v>273.27999999999997</c:v>
                </c:pt>
                <c:pt idx="83">
                  <c:v>273.28999999999996</c:v>
                </c:pt>
                <c:pt idx="84">
                  <c:v>273.28999999999996</c:v>
                </c:pt>
                <c:pt idx="85">
                  <c:v>273.27999999999997</c:v>
                </c:pt>
                <c:pt idx="86">
                  <c:v>273.28999999999996</c:v>
                </c:pt>
                <c:pt idx="87">
                  <c:v>273.28999999999996</c:v>
                </c:pt>
                <c:pt idx="88">
                  <c:v>273.27999999999997</c:v>
                </c:pt>
                <c:pt idx="89">
                  <c:v>273.27999999999997</c:v>
                </c:pt>
                <c:pt idx="90">
                  <c:v>273.28999999999996</c:v>
                </c:pt>
                <c:pt idx="91">
                  <c:v>273.27999999999997</c:v>
                </c:pt>
                <c:pt idx="92">
                  <c:v>273.27999999999997</c:v>
                </c:pt>
                <c:pt idx="93">
                  <c:v>273.27999999999997</c:v>
                </c:pt>
                <c:pt idx="94">
                  <c:v>273.27999999999997</c:v>
                </c:pt>
                <c:pt idx="95">
                  <c:v>273.27999999999997</c:v>
                </c:pt>
                <c:pt idx="96">
                  <c:v>273.28999999999996</c:v>
                </c:pt>
                <c:pt idx="97">
                  <c:v>273.28999999999996</c:v>
                </c:pt>
                <c:pt idx="98">
                  <c:v>273.27999999999997</c:v>
                </c:pt>
                <c:pt idx="99">
                  <c:v>273.28999999999996</c:v>
                </c:pt>
                <c:pt idx="100">
                  <c:v>273.27999999999997</c:v>
                </c:pt>
                <c:pt idx="101">
                  <c:v>273.27999999999997</c:v>
                </c:pt>
                <c:pt idx="102">
                  <c:v>273.27999999999997</c:v>
                </c:pt>
                <c:pt idx="103">
                  <c:v>273.27999999999997</c:v>
                </c:pt>
                <c:pt idx="104">
                  <c:v>273.27999999999997</c:v>
                </c:pt>
                <c:pt idx="105">
                  <c:v>273.28999999999996</c:v>
                </c:pt>
                <c:pt idx="106">
                  <c:v>273.27999999999997</c:v>
                </c:pt>
                <c:pt idx="107">
                  <c:v>273.27999999999997</c:v>
                </c:pt>
                <c:pt idx="108">
                  <c:v>273.27</c:v>
                </c:pt>
                <c:pt idx="109">
                  <c:v>273.27999999999997</c:v>
                </c:pt>
                <c:pt idx="110">
                  <c:v>273.27999999999997</c:v>
                </c:pt>
                <c:pt idx="111">
                  <c:v>273.27999999999997</c:v>
                </c:pt>
                <c:pt idx="112">
                  <c:v>273.27999999999997</c:v>
                </c:pt>
                <c:pt idx="113">
                  <c:v>273.27999999999997</c:v>
                </c:pt>
                <c:pt idx="114">
                  <c:v>273.27999999999997</c:v>
                </c:pt>
                <c:pt idx="115">
                  <c:v>273.27999999999997</c:v>
                </c:pt>
                <c:pt idx="116">
                  <c:v>273.28999999999996</c:v>
                </c:pt>
                <c:pt idx="117">
                  <c:v>273.27999999999997</c:v>
                </c:pt>
                <c:pt idx="118">
                  <c:v>273.27999999999997</c:v>
                </c:pt>
                <c:pt idx="119">
                  <c:v>273.27999999999997</c:v>
                </c:pt>
                <c:pt idx="120">
                  <c:v>273.28999999999996</c:v>
                </c:pt>
                <c:pt idx="121">
                  <c:v>273.27999999999997</c:v>
                </c:pt>
                <c:pt idx="122">
                  <c:v>273.27999999999997</c:v>
                </c:pt>
                <c:pt idx="123">
                  <c:v>273.27999999999997</c:v>
                </c:pt>
                <c:pt idx="124">
                  <c:v>273.27999999999997</c:v>
                </c:pt>
                <c:pt idx="125">
                  <c:v>273.27999999999997</c:v>
                </c:pt>
                <c:pt idx="126">
                  <c:v>273.27999999999997</c:v>
                </c:pt>
                <c:pt idx="127">
                  <c:v>273.28999999999996</c:v>
                </c:pt>
                <c:pt idx="128">
                  <c:v>273.27999999999997</c:v>
                </c:pt>
                <c:pt idx="129">
                  <c:v>273.27999999999997</c:v>
                </c:pt>
                <c:pt idx="130">
                  <c:v>273.27999999999997</c:v>
                </c:pt>
                <c:pt idx="131">
                  <c:v>273.27999999999997</c:v>
                </c:pt>
                <c:pt idx="132">
                  <c:v>273.27999999999997</c:v>
                </c:pt>
                <c:pt idx="133">
                  <c:v>273.27</c:v>
                </c:pt>
                <c:pt idx="134">
                  <c:v>273.27999999999997</c:v>
                </c:pt>
                <c:pt idx="135">
                  <c:v>273.27999999999997</c:v>
                </c:pt>
                <c:pt idx="136">
                  <c:v>273.27999999999997</c:v>
                </c:pt>
                <c:pt idx="137">
                  <c:v>273.27999999999997</c:v>
                </c:pt>
                <c:pt idx="138">
                  <c:v>273.27999999999997</c:v>
                </c:pt>
                <c:pt idx="139">
                  <c:v>273.27999999999997</c:v>
                </c:pt>
                <c:pt idx="140">
                  <c:v>273.28999999999996</c:v>
                </c:pt>
                <c:pt idx="141">
                  <c:v>273.27</c:v>
                </c:pt>
                <c:pt idx="142">
                  <c:v>273.27999999999997</c:v>
                </c:pt>
                <c:pt idx="143">
                  <c:v>273.27999999999997</c:v>
                </c:pt>
                <c:pt idx="144">
                  <c:v>273.27</c:v>
                </c:pt>
                <c:pt idx="145">
                  <c:v>273.27999999999997</c:v>
                </c:pt>
                <c:pt idx="146">
                  <c:v>273.28999999999996</c:v>
                </c:pt>
                <c:pt idx="147">
                  <c:v>273.27999999999997</c:v>
                </c:pt>
                <c:pt idx="148">
                  <c:v>273.27999999999997</c:v>
                </c:pt>
                <c:pt idx="149">
                  <c:v>273.27999999999997</c:v>
                </c:pt>
                <c:pt idx="150">
                  <c:v>273.28999999999996</c:v>
                </c:pt>
                <c:pt idx="151">
                  <c:v>273.27999999999997</c:v>
                </c:pt>
                <c:pt idx="152">
                  <c:v>273.27999999999997</c:v>
                </c:pt>
                <c:pt idx="153">
                  <c:v>273.27999999999997</c:v>
                </c:pt>
                <c:pt idx="154">
                  <c:v>273.27</c:v>
                </c:pt>
                <c:pt idx="155">
                  <c:v>273.28999999999996</c:v>
                </c:pt>
                <c:pt idx="156">
                  <c:v>273.27999999999997</c:v>
                </c:pt>
                <c:pt idx="157">
                  <c:v>273.27999999999997</c:v>
                </c:pt>
                <c:pt idx="158">
                  <c:v>273.27999999999997</c:v>
                </c:pt>
                <c:pt idx="159">
                  <c:v>273.27999999999997</c:v>
                </c:pt>
                <c:pt idx="160">
                  <c:v>273.27999999999997</c:v>
                </c:pt>
                <c:pt idx="161">
                  <c:v>273.27999999999997</c:v>
                </c:pt>
                <c:pt idx="162">
                  <c:v>273.28999999999996</c:v>
                </c:pt>
                <c:pt idx="163">
                  <c:v>273.27999999999997</c:v>
                </c:pt>
                <c:pt idx="164">
                  <c:v>273.27999999999997</c:v>
                </c:pt>
                <c:pt idx="165">
                  <c:v>273.27999999999997</c:v>
                </c:pt>
                <c:pt idx="166">
                  <c:v>273.27999999999997</c:v>
                </c:pt>
                <c:pt idx="167">
                  <c:v>273.27999999999997</c:v>
                </c:pt>
                <c:pt idx="168">
                  <c:v>273.27999999999997</c:v>
                </c:pt>
                <c:pt idx="169">
                  <c:v>273.27999999999997</c:v>
                </c:pt>
                <c:pt idx="170">
                  <c:v>273.27999999999997</c:v>
                </c:pt>
                <c:pt idx="171">
                  <c:v>273.27999999999997</c:v>
                </c:pt>
                <c:pt idx="172">
                  <c:v>273.27999999999997</c:v>
                </c:pt>
                <c:pt idx="173">
                  <c:v>273.27999999999997</c:v>
                </c:pt>
                <c:pt idx="174">
                  <c:v>273.27999999999997</c:v>
                </c:pt>
                <c:pt idx="175">
                  <c:v>273.27999999999997</c:v>
                </c:pt>
                <c:pt idx="176">
                  <c:v>273.27999999999997</c:v>
                </c:pt>
                <c:pt idx="177">
                  <c:v>273.27999999999997</c:v>
                </c:pt>
                <c:pt idx="178">
                  <c:v>273.27999999999997</c:v>
                </c:pt>
                <c:pt idx="179">
                  <c:v>273.27999999999997</c:v>
                </c:pt>
                <c:pt idx="180">
                  <c:v>273.27999999999997</c:v>
                </c:pt>
                <c:pt idx="181">
                  <c:v>273.27999999999997</c:v>
                </c:pt>
                <c:pt idx="182">
                  <c:v>273.27999999999997</c:v>
                </c:pt>
                <c:pt idx="183">
                  <c:v>273.29999999999995</c:v>
                </c:pt>
                <c:pt idx="184">
                  <c:v>273.27999999999997</c:v>
                </c:pt>
                <c:pt idx="185">
                  <c:v>273.27999999999997</c:v>
                </c:pt>
                <c:pt idx="186">
                  <c:v>273.27</c:v>
                </c:pt>
                <c:pt idx="187">
                  <c:v>273.27</c:v>
                </c:pt>
                <c:pt idx="188">
                  <c:v>273.27999999999997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10-49D2-A83D-EFD9BFCF0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926768"/>
        <c:axId val="1207927424"/>
      </c:scatterChart>
      <c:valAx>
        <c:axId val="120792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Muestra</a:t>
                </a:r>
              </a:p>
            </c:rich>
          </c:tx>
          <c:layout>
            <c:manualLayout>
              <c:xMode val="edge"/>
              <c:yMode val="edge"/>
              <c:x val="0.8398858803769047"/>
              <c:y val="0.83374333110321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07927424"/>
        <c:crosses val="autoZero"/>
        <c:crossBetween val="midCat"/>
      </c:valAx>
      <c:valAx>
        <c:axId val="120792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 b="1"/>
                  <a:t>T / (K)</a:t>
                </a:r>
              </a:p>
            </c:rich>
          </c:tx>
          <c:layout>
            <c:manualLayout>
              <c:xMode val="edge"/>
              <c:yMode val="edge"/>
              <c:x val="1.3731481371182611E-2"/>
              <c:y val="0.1808356063335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07926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Figura T-04: Dispersión de</a:t>
            </a:r>
            <a:r>
              <a:rPr lang="pt-BR" sz="1400" b="1" i="0" u="none" strike="noStrike" baseline="0">
                <a:effectLst/>
              </a:rPr>
              <a:t> temperatura en régimem estacionario (datos 121 a 189), </a:t>
            </a:r>
            <a:r>
              <a:rPr lang="pt-BR" sz="1400" b="1" i="0" baseline="0">
                <a:effectLst/>
              </a:rPr>
              <a:t> </a:t>
            </a:r>
          </a:p>
          <a:p>
            <a:pPr>
              <a:defRPr b="1"/>
            </a:pPr>
            <a:r>
              <a:rPr lang="pt-BR" sz="1400" b="1" i="0" baseline="0">
                <a:effectLst/>
              </a:rPr>
              <a:t>a 273,15 K (0 °C).</a:t>
            </a:r>
            <a:endParaRPr lang="es-ES" sz="1400" b="1">
              <a:effectLst/>
            </a:endParaRPr>
          </a:p>
        </c:rich>
      </c:tx>
      <c:layout>
        <c:manualLayout>
          <c:xMode val="edge"/>
          <c:yMode val="edge"/>
          <c:x val="0.11811789151356084"/>
          <c:y val="2.1881875776418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'Datos T tratados'!$F$7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'Datos T tratados'!$E$8:$E$69</c:f>
              <c:numCache>
                <c:formatCode>0.00</c:formatCode>
                <c:ptCount val="62"/>
                <c:pt idx="0">
                  <c:v>273.13</c:v>
                </c:pt>
                <c:pt idx="1">
                  <c:v>273.13</c:v>
                </c:pt>
                <c:pt idx="2">
                  <c:v>273.13</c:v>
                </c:pt>
                <c:pt idx="3">
                  <c:v>273.13</c:v>
                </c:pt>
                <c:pt idx="4">
                  <c:v>273.13</c:v>
                </c:pt>
                <c:pt idx="5">
                  <c:v>273.13</c:v>
                </c:pt>
                <c:pt idx="6">
                  <c:v>273.14</c:v>
                </c:pt>
                <c:pt idx="7">
                  <c:v>273.13</c:v>
                </c:pt>
                <c:pt idx="8">
                  <c:v>273.13</c:v>
                </c:pt>
                <c:pt idx="9">
                  <c:v>273.13</c:v>
                </c:pt>
                <c:pt idx="10">
                  <c:v>273.13</c:v>
                </c:pt>
                <c:pt idx="11">
                  <c:v>273.13</c:v>
                </c:pt>
                <c:pt idx="12">
                  <c:v>273.13</c:v>
                </c:pt>
                <c:pt idx="13">
                  <c:v>273.13</c:v>
                </c:pt>
                <c:pt idx="14">
                  <c:v>273.14</c:v>
                </c:pt>
                <c:pt idx="15">
                  <c:v>273.13</c:v>
                </c:pt>
                <c:pt idx="16">
                  <c:v>273.13</c:v>
                </c:pt>
                <c:pt idx="17">
                  <c:v>273.13</c:v>
                </c:pt>
                <c:pt idx="18">
                  <c:v>273.13</c:v>
                </c:pt>
                <c:pt idx="19">
                  <c:v>273.14</c:v>
                </c:pt>
                <c:pt idx="20">
                  <c:v>273.13</c:v>
                </c:pt>
                <c:pt idx="21">
                  <c:v>273.13</c:v>
                </c:pt>
                <c:pt idx="22">
                  <c:v>273.13</c:v>
                </c:pt>
                <c:pt idx="23">
                  <c:v>273.13</c:v>
                </c:pt>
                <c:pt idx="24">
                  <c:v>273.13</c:v>
                </c:pt>
                <c:pt idx="25">
                  <c:v>273.14</c:v>
                </c:pt>
                <c:pt idx="26">
                  <c:v>273.13</c:v>
                </c:pt>
                <c:pt idx="27">
                  <c:v>273.13</c:v>
                </c:pt>
                <c:pt idx="28">
                  <c:v>273.13</c:v>
                </c:pt>
                <c:pt idx="29">
                  <c:v>273.14</c:v>
                </c:pt>
                <c:pt idx="30">
                  <c:v>273.13</c:v>
                </c:pt>
                <c:pt idx="31">
                  <c:v>273.13</c:v>
                </c:pt>
                <c:pt idx="32">
                  <c:v>273.13</c:v>
                </c:pt>
                <c:pt idx="33">
                  <c:v>273.13</c:v>
                </c:pt>
                <c:pt idx="34">
                  <c:v>273.14</c:v>
                </c:pt>
                <c:pt idx="35">
                  <c:v>273.13</c:v>
                </c:pt>
                <c:pt idx="36">
                  <c:v>273.13</c:v>
                </c:pt>
                <c:pt idx="37">
                  <c:v>273.13</c:v>
                </c:pt>
                <c:pt idx="38">
                  <c:v>273.13</c:v>
                </c:pt>
                <c:pt idx="39">
                  <c:v>273.14</c:v>
                </c:pt>
                <c:pt idx="40">
                  <c:v>273.14</c:v>
                </c:pt>
                <c:pt idx="41">
                  <c:v>273.14</c:v>
                </c:pt>
                <c:pt idx="42">
                  <c:v>273.13</c:v>
                </c:pt>
                <c:pt idx="43">
                  <c:v>273.13</c:v>
                </c:pt>
                <c:pt idx="44">
                  <c:v>273.13</c:v>
                </c:pt>
                <c:pt idx="45">
                  <c:v>273.14</c:v>
                </c:pt>
                <c:pt idx="46">
                  <c:v>273.13</c:v>
                </c:pt>
                <c:pt idx="47">
                  <c:v>273.13</c:v>
                </c:pt>
                <c:pt idx="48">
                  <c:v>273.13</c:v>
                </c:pt>
                <c:pt idx="49">
                  <c:v>273.14</c:v>
                </c:pt>
                <c:pt idx="50">
                  <c:v>273.14</c:v>
                </c:pt>
                <c:pt idx="51">
                  <c:v>273.14</c:v>
                </c:pt>
                <c:pt idx="52">
                  <c:v>273.13</c:v>
                </c:pt>
                <c:pt idx="53">
                  <c:v>273.13</c:v>
                </c:pt>
                <c:pt idx="54">
                  <c:v>273.13</c:v>
                </c:pt>
                <c:pt idx="55">
                  <c:v>273.14</c:v>
                </c:pt>
                <c:pt idx="56">
                  <c:v>273.14</c:v>
                </c:pt>
                <c:pt idx="57">
                  <c:v>273.13</c:v>
                </c:pt>
                <c:pt idx="58">
                  <c:v>273.13</c:v>
                </c:pt>
                <c:pt idx="59">
                  <c:v>273.13</c:v>
                </c:pt>
                <c:pt idx="60">
                  <c:v>273.13</c:v>
                </c:pt>
                <c:pt idx="61">
                  <c:v>273.13</c:v>
                </c:pt>
              </c:numCache>
            </c:numRef>
          </c:xVal>
          <c:yVal>
            <c:numRef>
              <c:f>'Datos T tratados'!$F$8:$F$69</c:f>
              <c:numCache>
                <c:formatCode>0.00</c:formatCode>
                <c:ptCount val="62"/>
                <c:pt idx="0">
                  <c:v>273.28999999999996</c:v>
                </c:pt>
                <c:pt idx="1">
                  <c:v>273.27999999999997</c:v>
                </c:pt>
                <c:pt idx="2">
                  <c:v>273.27999999999997</c:v>
                </c:pt>
                <c:pt idx="3">
                  <c:v>273.27999999999997</c:v>
                </c:pt>
                <c:pt idx="4">
                  <c:v>273.27999999999997</c:v>
                </c:pt>
                <c:pt idx="5">
                  <c:v>273.27999999999997</c:v>
                </c:pt>
                <c:pt idx="6">
                  <c:v>273.27999999999997</c:v>
                </c:pt>
                <c:pt idx="7">
                  <c:v>273.28999999999996</c:v>
                </c:pt>
                <c:pt idx="8">
                  <c:v>273.27999999999997</c:v>
                </c:pt>
                <c:pt idx="9">
                  <c:v>273.27999999999997</c:v>
                </c:pt>
                <c:pt idx="10">
                  <c:v>273.27999999999997</c:v>
                </c:pt>
                <c:pt idx="11">
                  <c:v>273.27999999999997</c:v>
                </c:pt>
                <c:pt idx="12">
                  <c:v>273.27999999999997</c:v>
                </c:pt>
                <c:pt idx="13">
                  <c:v>273.27</c:v>
                </c:pt>
                <c:pt idx="14">
                  <c:v>273.27999999999997</c:v>
                </c:pt>
                <c:pt idx="15">
                  <c:v>273.27999999999997</c:v>
                </c:pt>
                <c:pt idx="16">
                  <c:v>273.27999999999997</c:v>
                </c:pt>
                <c:pt idx="17">
                  <c:v>273.27999999999997</c:v>
                </c:pt>
                <c:pt idx="18">
                  <c:v>273.27999999999997</c:v>
                </c:pt>
                <c:pt idx="19">
                  <c:v>273.27999999999997</c:v>
                </c:pt>
                <c:pt idx="20">
                  <c:v>273.28999999999996</c:v>
                </c:pt>
                <c:pt idx="21">
                  <c:v>273.27</c:v>
                </c:pt>
                <c:pt idx="22">
                  <c:v>273.27999999999997</c:v>
                </c:pt>
                <c:pt idx="23">
                  <c:v>273.27999999999997</c:v>
                </c:pt>
                <c:pt idx="24">
                  <c:v>273.27</c:v>
                </c:pt>
                <c:pt idx="25">
                  <c:v>273.27999999999997</c:v>
                </c:pt>
                <c:pt idx="26">
                  <c:v>273.28999999999996</c:v>
                </c:pt>
                <c:pt idx="27">
                  <c:v>273.27999999999997</c:v>
                </c:pt>
                <c:pt idx="28">
                  <c:v>273.27999999999997</c:v>
                </c:pt>
                <c:pt idx="29">
                  <c:v>273.27999999999997</c:v>
                </c:pt>
                <c:pt idx="30">
                  <c:v>273.28999999999996</c:v>
                </c:pt>
                <c:pt idx="31">
                  <c:v>273.27999999999997</c:v>
                </c:pt>
                <c:pt idx="32">
                  <c:v>273.27999999999997</c:v>
                </c:pt>
                <c:pt idx="33">
                  <c:v>273.27999999999997</c:v>
                </c:pt>
                <c:pt idx="34">
                  <c:v>273.27</c:v>
                </c:pt>
                <c:pt idx="35">
                  <c:v>273.28999999999996</c:v>
                </c:pt>
                <c:pt idx="36">
                  <c:v>273.27999999999997</c:v>
                </c:pt>
                <c:pt idx="37">
                  <c:v>273.27999999999997</c:v>
                </c:pt>
                <c:pt idx="38">
                  <c:v>273.27999999999997</c:v>
                </c:pt>
                <c:pt idx="39">
                  <c:v>273.27999999999997</c:v>
                </c:pt>
                <c:pt idx="40">
                  <c:v>273.27999999999997</c:v>
                </c:pt>
                <c:pt idx="41">
                  <c:v>273.27999999999997</c:v>
                </c:pt>
                <c:pt idx="42">
                  <c:v>273.28999999999996</c:v>
                </c:pt>
                <c:pt idx="43">
                  <c:v>273.27999999999997</c:v>
                </c:pt>
                <c:pt idx="44">
                  <c:v>273.27999999999997</c:v>
                </c:pt>
                <c:pt idx="45">
                  <c:v>273.27999999999997</c:v>
                </c:pt>
                <c:pt idx="46">
                  <c:v>273.27999999999997</c:v>
                </c:pt>
                <c:pt idx="47">
                  <c:v>273.27999999999997</c:v>
                </c:pt>
                <c:pt idx="48">
                  <c:v>273.27999999999997</c:v>
                </c:pt>
                <c:pt idx="49">
                  <c:v>273.27999999999997</c:v>
                </c:pt>
                <c:pt idx="50">
                  <c:v>273.27999999999997</c:v>
                </c:pt>
                <c:pt idx="51">
                  <c:v>273.27999999999997</c:v>
                </c:pt>
                <c:pt idx="52">
                  <c:v>273.27999999999997</c:v>
                </c:pt>
                <c:pt idx="53">
                  <c:v>273.27999999999997</c:v>
                </c:pt>
                <c:pt idx="54">
                  <c:v>273.27999999999997</c:v>
                </c:pt>
                <c:pt idx="55">
                  <c:v>273.27999999999997</c:v>
                </c:pt>
                <c:pt idx="56">
                  <c:v>273.27999999999997</c:v>
                </c:pt>
                <c:pt idx="57">
                  <c:v>273.27999999999997</c:v>
                </c:pt>
                <c:pt idx="58">
                  <c:v>273.27999999999997</c:v>
                </c:pt>
                <c:pt idx="59">
                  <c:v>273.27999999999997</c:v>
                </c:pt>
                <c:pt idx="60">
                  <c:v>273.27999999999997</c:v>
                </c:pt>
                <c:pt idx="61">
                  <c:v>273.27999999999997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25-41D9-AAB3-B2598CAAE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18472"/>
        <c:axId val="703120768"/>
      </c:scatterChart>
      <c:valAx>
        <c:axId val="703118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 i="0" u="none" strike="noStrike" baseline="0">
                    <a:effectLst/>
                  </a:rPr>
                  <a:t>To / (K)</a:t>
                </a:r>
                <a:r>
                  <a:rPr lang="es-ES" sz="1200" b="0" i="0" u="none" strike="noStrike" baseline="0"/>
                  <a:t> </a:t>
                </a:r>
                <a:endParaRPr lang="es-ES" sz="1200"/>
              </a:p>
            </c:rich>
          </c:tx>
          <c:layout>
            <c:manualLayout>
              <c:xMode val="edge"/>
              <c:yMode val="edge"/>
              <c:x val="0.8260231846019247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03120768"/>
        <c:crosses val="autoZero"/>
        <c:crossBetween val="midCat"/>
      </c:valAx>
      <c:valAx>
        <c:axId val="70312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 i="0" u="none" strike="noStrike" baseline="0">
                    <a:effectLst/>
                  </a:rPr>
                  <a:t>Tp / (K)</a:t>
                </a:r>
                <a:r>
                  <a:rPr lang="es-ES" sz="1200" b="0" i="0" u="none" strike="noStrike" baseline="0"/>
                  <a:t> </a:t>
                </a:r>
                <a:endParaRPr lang="es-ES" sz="1200"/>
              </a:p>
            </c:rich>
          </c:tx>
          <c:layout>
            <c:manualLayout>
              <c:xMode val="edge"/>
              <c:yMode val="edge"/>
              <c:x val="3.0555555555555555E-2"/>
              <c:y val="0.2080016039661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03118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Figura T-02: Dispersión de datos originales de temperatura a 273,15 K (0 °C).</a:t>
            </a:r>
            <a:endParaRPr lang="es-ES" sz="1400" b="1">
              <a:effectLst/>
            </a:endParaRPr>
          </a:p>
        </c:rich>
      </c:tx>
      <c:layout>
        <c:manualLayout>
          <c:xMode val="edge"/>
          <c:yMode val="edge"/>
          <c:x val="0.1574306649168854"/>
          <c:y val="2.61584916231035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'Datos T 273,15 K (0 °C)'!$F$7</c:f>
              <c:strCache>
                <c:ptCount val="1"/>
                <c:pt idx="0">
                  <c:v>To / (K)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'Datos T 273,15 K (0 °C)'!$E$8:$E$196</c:f>
              <c:numCache>
                <c:formatCode>0.00</c:formatCode>
                <c:ptCount val="189"/>
                <c:pt idx="0">
                  <c:v>273.38</c:v>
                </c:pt>
                <c:pt idx="1">
                  <c:v>273.37</c:v>
                </c:pt>
                <c:pt idx="2">
                  <c:v>273.34999999999997</c:v>
                </c:pt>
                <c:pt idx="3">
                  <c:v>273.34999999999997</c:v>
                </c:pt>
                <c:pt idx="4">
                  <c:v>273.33</c:v>
                </c:pt>
                <c:pt idx="5">
                  <c:v>273.29999999999995</c:v>
                </c:pt>
                <c:pt idx="6">
                  <c:v>273.29999999999995</c:v>
                </c:pt>
                <c:pt idx="7">
                  <c:v>273.28999999999996</c:v>
                </c:pt>
                <c:pt idx="8">
                  <c:v>273.28999999999996</c:v>
                </c:pt>
                <c:pt idx="9">
                  <c:v>273.27999999999997</c:v>
                </c:pt>
                <c:pt idx="10">
                  <c:v>273.27</c:v>
                </c:pt>
                <c:pt idx="11">
                  <c:v>273.26</c:v>
                </c:pt>
                <c:pt idx="12">
                  <c:v>273.25</c:v>
                </c:pt>
                <c:pt idx="13">
                  <c:v>273.25</c:v>
                </c:pt>
                <c:pt idx="14">
                  <c:v>273.23999999999995</c:v>
                </c:pt>
                <c:pt idx="15">
                  <c:v>273.22999999999996</c:v>
                </c:pt>
                <c:pt idx="16">
                  <c:v>273.21999999999997</c:v>
                </c:pt>
                <c:pt idx="17">
                  <c:v>273.21999999999997</c:v>
                </c:pt>
                <c:pt idx="18">
                  <c:v>273.21999999999997</c:v>
                </c:pt>
                <c:pt idx="19">
                  <c:v>273.20999999999998</c:v>
                </c:pt>
                <c:pt idx="20">
                  <c:v>273.20999999999998</c:v>
                </c:pt>
                <c:pt idx="21">
                  <c:v>273.20999999999998</c:v>
                </c:pt>
                <c:pt idx="22">
                  <c:v>273.2</c:v>
                </c:pt>
                <c:pt idx="23">
                  <c:v>273.2</c:v>
                </c:pt>
                <c:pt idx="24">
                  <c:v>273.2</c:v>
                </c:pt>
                <c:pt idx="25">
                  <c:v>273.2</c:v>
                </c:pt>
                <c:pt idx="26">
                  <c:v>273.17999999999995</c:v>
                </c:pt>
                <c:pt idx="27">
                  <c:v>273.19</c:v>
                </c:pt>
                <c:pt idx="28">
                  <c:v>273.19</c:v>
                </c:pt>
                <c:pt idx="29">
                  <c:v>273.17999999999995</c:v>
                </c:pt>
                <c:pt idx="30">
                  <c:v>273.17999999999995</c:v>
                </c:pt>
                <c:pt idx="31">
                  <c:v>273.17999999999995</c:v>
                </c:pt>
                <c:pt idx="32">
                  <c:v>273.17999999999995</c:v>
                </c:pt>
                <c:pt idx="33">
                  <c:v>273.17999999999995</c:v>
                </c:pt>
                <c:pt idx="34">
                  <c:v>273.16999999999996</c:v>
                </c:pt>
                <c:pt idx="35">
                  <c:v>273.16999999999996</c:v>
                </c:pt>
                <c:pt idx="36">
                  <c:v>273.16999999999996</c:v>
                </c:pt>
                <c:pt idx="37">
                  <c:v>273.16999999999996</c:v>
                </c:pt>
                <c:pt idx="38">
                  <c:v>273.16999999999996</c:v>
                </c:pt>
                <c:pt idx="39">
                  <c:v>273.15999999999997</c:v>
                </c:pt>
                <c:pt idx="40">
                  <c:v>273.15999999999997</c:v>
                </c:pt>
                <c:pt idx="41">
                  <c:v>273.16999999999996</c:v>
                </c:pt>
                <c:pt idx="42">
                  <c:v>273.16999999999996</c:v>
                </c:pt>
                <c:pt idx="43">
                  <c:v>273.15999999999997</c:v>
                </c:pt>
                <c:pt idx="44">
                  <c:v>273.15999999999997</c:v>
                </c:pt>
                <c:pt idx="45">
                  <c:v>273.14999999999998</c:v>
                </c:pt>
                <c:pt idx="46">
                  <c:v>273.15999999999997</c:v>
                </c:pt>
                <c:pt idx="47">
                  <c:v>273.14999999999998</c:v>
                </c:pt>
                <c:pt idx="48">
                  <c:v>273.15999999999997</c:v>
                </c:pt>
                <c:pt idx="49">
                  <c:v>273.15999999999997</c:v>
                </c:pt>
                <c:pt idx="50">
                  <c:v>273.14999999999998</c:v>
                </c:pt>
                <c:pt idx="51">
                  <c:v>273.14999999999998</c:v>
                </c:pt>
                <c:pt idx="52">
                  <c:v>273.14</c:v>
                </c:pt>
                <c:pt idx="53">
                  <c:v>273.14999999999998</c:v>
                </c:pt>
                <c:pt idx="54">
                  <c:v>273.14999999999998</c:v>
                </c:pt>
                <c:pt idx="55">
                  <c:v>273.14</c:v>
                </c:pt>
                <c:pt idx="56">
                  <c:v>273.14999999999998</c:v>
                </c:pt>
                <c:pt idx="57">
                  <c:v>273.14999999999998</c:v>
                </c:pt>
                <c:pt idx="58">
                  <c:v>273.14999999999998</c:v>
                </c:pt>
                <c:pt idx="59">
                  <c:v>273.14999999999998</c:v>
                </c:pt>
                <c:pt idx="60">
                  <c:v>273.14999999999998</c:v>
                </c:pt>
                <c:pt idx="61">
                  <c:v>273.15999999999997</c:v>
                </c:pt>
                <c:pt idx="62">
                  <c:v>273.14999999999998</c:v>
                </c:pt>
                <c:pt idx="63">
                  <c:v>273.14</c:v>
                </c:pt>
                <c:pt idx="64">
                  <c:v>273.14999999999998</c:v>
                </c:pt>
                <c:pt idx="65">
                  <c:v>273.14</c:v>
                </c:pt>
                <c:pt idx="66">
                  <c:v>273.14999999999998</c:v>
                </c:pt>
                <c:pt idx="67">
                  <c:v>273.14</c:v>
                </c:pt>
                <c:pt idx="68">
                  <c:v>273.14999999999998</c:v>
                </c:pt>
                <c:pt idx="69">
                  <c:v>273.14</c:v>
                </c:pt>
                <c:pt idx="70">
                  <c:v>273.14</c:v>
                </c:pt>
                <c:pt idx="71">
                  <c:v>273.14999999999998</c:v>
                </c:pt>
                <c:pt idx="72">
                  <c:v>273.14999999999998</c:v>
                </c:pt>
                <c:pt idx="73">
                  <c:v>273.13</c:v>
                </c:pt>
                <c:pt idx="74">
                  <c:v>273.14</c:v>
                </c:pt>
                <c:pt idx="75">
                  <c:v>273.14</c:v>
                </c:pt>
                <c:pt idx="76">
                  <c:v>273.14999999999998</c:v>
                </c:pt>
                <c:pt idx="77">
                  <c:v>273.14</c:v>
                </c:pt>
                <c:pt idx="78">
                  <c:v>273.14999999999998</c:v>
                </c:pt>
                <c:pt idx="79">
                  <c:v>273.14</c:v>
                </c:pt>
                <c:pt idx="80">
                  <c:v>273.14</c:v>
                </c:pt>
                <c:pt idx="81">
                  <c:v>273.14</c:v>
                </c:pt>
                <c:pt idx="82">
                  <c:v>273.14</c:v>
                </c:pt>
                <c:pt idx="83">
                  <c:v>273.14</c:v>
                </c:pt>
                <c:pt idx="84">
                  <c:v>273.13</c:v>
                </c:pt>
                <c:pt idx="85">
                  <c:v>273.14</c:v>
                </c:pt>
                <c:pt idx="86">
                  <c:v>273.14</c:v>
                </c:pt>
                <c:pt idx="87">
                  <c:v>273.13</c:v>
                </c:pt>
                <c:pt idx="88">
                  <c:v>273.13</c:v>
                </c:pt>
                <c:pt idx="89">
                  <c:v>273.14</c:v>
                </c:pt>
                <c:pt idx="90">
                  <c:v>273.14</c:v>
                </c:pt>
                <c:pt idx="91">
                  <c:v>273.14</c:v>
                </c:pt>
                <c:pt idx="92">
                  <c:v>273.13</c:v>
                </c:pt>
                <c:pt idx="93">
                  <c:v>273.13</c:v>
                </c:pt>
                <c:pt idx="94">
                  <c:v>273.14</c:v>
                </c:pt>
                <c:pt idx="95">
                  <c:v>273.14</c:v>
                </c:pt>
                <c:pt idx="96">
                  <c:v>273.14</c:v>
                </c:pt>
                <c:pt idx="97">
                  <c:v>273.13</c:v>
                </c:pt>
                <c:pt idx="98">
                  <c:v>273.14</c:v>
                </c:pt>
                <c:pt idx="99">
                  <c:v>273.13</c:v>
                </c:pt>
                <c:pt idx="100">
                  <c:v>273.12</c:v>
                </c:pt>
                <c:pt idx="101">
                  <c:v>273.13</c:v>
                </c:pt>
                <c:pt idx="102">
                  <c:v>273.13</c:v>
                </c:pt>
                <c:pt idx="103">
                  <c:v>273.14</c:v>
                </c:pt>
                <c:pt idx="104">
                  <c:v>273.14</c:v>
                </c:pt>
                <c:pt idx="105">
                  <c:v>273.14</c:v>
                </c:pt>
                <c:pt idx="106">
                  <c:v>273.13</c:v>
                </c:pt>
                <c:pt idx="107">
                  <c:v>273.13</c:v>
                </c:pt>
                <c:pt idx="108">
                  <c:v>273.14</c:v>
                </c:pt>
                <c:pt idx="109">
                  <c:v>273.14</c:v>
                </c:pt>
                <c:pt idx="110">
                  <c:v>273.13</c:v>
                </c:pt>
                <c:pt idx="111">
                  <c:v>273.13</c:v>
                </c:pt>
                <c:pt idx="112">
                  <c:v>273.14</c:v>
                </c:pt>
                <c:pt idx="113">
                  <c:v>273.14</c:v>
                </c:pt>
                <c:pt idx="114">
                  <c:v>273.13</c:v>
                </c:pt>
                <c:pt idx="115">
                  <c:v>273.14</c:v>
                </c:pt>
                <c:pt idx="116">
                  <c:v>273.14</c:v>
                </c:pt>
                <c:pt idx="117">
                  <c:v>273.13</c:v>
                </c:pt>
                <c:pt idx="118">
                  <c:v>273.14</c:v>
                </c:pt>
                <c:pt idx="119">
                  <c:v>273.14</c:v>
                </c:pt>
                <c:pt idx="120">
                  <c:v>273.13</c:v>
                </c:pt>
                <c:pt idx="121">
                  <c:v>273.13</c:v>
                </c:pt>
                <c:pt idx="122">
                  <c:v>273.13</c:v>
                </c:pt>
                <c:pt idx="123">
                  <c:v>273.13</c:v>
                </c:pt>
                <c:pt idx="124">
                  <c:v>273.13</c:v>
                </c:pt>
                <c:pt idx="125">
                  <c:v>273.13</c:v>
                </c:pt>
                <c:pt idx="126">
                  <c:v>273.14</c:v>
                </c:pt>
                <c:pt idx="127">
                  <c:v>273.13</c:v>
                </c:pt>
                <c:pt idx="128">
                  <c:v>273.13</c:v>
                </c:pt>
                <c:pt idx="129">
                  <c:v>273.13</c:v>
                </c:pt>
                <c:pt idx="130">
                  <c:v>273.13</c:v>
                </c:pt>
                <c:pt idx="131">
                  <c:v>273.13</c:v>
                </c:pt>
                <c:pt idx="132">
                  <c:v>273.13</c:v>
                </c:pt>
                <c:pt idx="133">
                  <c:v>273.13</c:v>
                </c:pt>
                <c:pt idx="134">
                  <c:v>273.14</c:v>
                </c:pt>
                <c:pt idx="135">
                  <c:v>273.13</c:v>
                </c:pt>
                <c:pt idx="136">
                  <c:v>273.13</c:v>
                </c:pt>
                <c:pt idx="137">
                  <c:v>273.13</c:v>
                </c:pt>
                <c:pt idx="138">
                  <c:v>273.13</c:v>
                </c:pt>
                <c:pt idx="139">
                  <c:v>273.14</c:v>
                </c:pt>
                <c:pt idx="140">
                  <c:v>273.13</c:v>
                </c:pt>
                <c:pt idx="141">
                  <c:v>273.13</c:v>
                </c:pt>
                <c:pt idx="142">
                  <c:v>273.13</c:v>
                </c:pt>
                <c:pt idx="143">
                  <c:v>273.13</c:v>
                </c:pt>
                <c:pt idx="144">
                  <c:v>273.13</c:v>
                </c:pt>
                <c:pt idx="145">
                  <c:v>273.14</c:v>
                </c:pt>
                <c:pt idx="146">
                  <c:v>273.13</c:v>
                </c:pt>
                <c:pt idx="147">
                  <c:v>273.13</c:v>
                </c:pt>
                <c:pt idx="148">
                  <c:v>273.13</c:v>
                </c:pt>
                <c:pt idx="149">
                  <c:v>273.14</c:v>
                </c:pt>
                <c:pt idx="150">
                  <c:v>273.13</c:v>
                </c:pt>
                <c:pt idx="151">
                  <c:v>273.13</c:v>
                </c:pt>
                <c:pt idx="152">
                  <c:v>273.13</c:v>
                </c:pt>
                <c:pt idx="153">
                  <c:v>273.13</c:v>
                </c:pt>
                <c:pt idx="154">
                  <c:v>273.14</c:v>
                </c:pt>
                <c:pt idx="155">
                  <c:v>273.13</c:v>
                </c:pt>
                <c:pt idx="156">
                  <c:v>273.13</c:v>
                </c:pt>
                <c:pt idx="157">
                  <c:v>273.13</c:v>
                </c:pt>
                <c:pt idx="158">
                  <c:v>273.13</c:v>
                </c:pt>
                <c:pt idx="159">
                  <c:v>273.14</c:v>
                </c:pt>
                <c:pt idx="160">
                  <c:v>273.14</c:v>
                </c:pt>
                <c:pt idx="161">
                  <c:v>273.14</c:v>
                </c:pt>
                <c:pt idx="162">
                  <c:v>273.13</c:v>
                </c:pt>
                <c:pt idx="163">
                  <c:v>273.13</c:v>
                </c:pt>
                <c:pt idx="164">
                  <c:v>273.13</c:v>
                </c:pt>
                <c:pt idx="165">
                  <c:v>273.14</c:v>
                </c:pt>
                <c:pt idx="166">
                  <c:v>273.13</c:v>
                </c:pt>
                <c:pt idx="167">
                  <c:v>273.13</c:v>
                </c:pt>
                <c:pt idx="168">
                  <c:v>273.13</c:v>
                </c:pt>
                <c:pt idx="169">
                  <c:v>273.14</c:v>
                </c:pt>
                <c:pt idx="170">
                  <c:v>273.14</c:v>
                </c:pt>
                <c:pt idx="171">
                  <c:v>273.14</c:v>
                </c:pt>
                <c:pt idx="172">
                  <c:v>273.13</c:v>
                </c:pt>
                <c:pt idx="173">
                  <c:v>273.13</c:v>
                </c:pt>
                <c:pt idx="174">
                  <c:v>273.13</c:v>
                </c:pt>
                <c:pt idx="175">
                  <c:v>273.14</c:v>
                </c:pt>
                <c:pt idx="176">
                  <c:v>273.14</c:v>
                </c:pt>
                <c:pt idx="177">
                  <c:v>273.13</c:v>
                </c:pt>
                <c:pt idx="178">
                  <c:v>273.13</c:v>
                </c:pt>
                <c:pt idx="179">
                  <c:v>273.13</c:v>
                </c:pt>
                <c:pt idx="180">
                  <c:v>273.13</c:v>
                </c:pt>
                <c:pt idx="181">
                  <c:v>273.13</c:v>
                </c:pt>
                <c:pt idx="182">
                  <c:v>273.14999999999998</c:v>
                </c:pt>
                <c:pt idx="183">
                  <c:v>273.13</c:v>
                </c:pt>
                <c:pt idx="184">
                  <c:v>273.13</c:v>
                </c:pt>
                <c:pt idx="185">
                  <c:v>273.13</c:v>
                </c:pt>
                <c:pt idx="186">
                  <c:v>273.13</c:v>
                </c:pt>
                <c:pt idx="187">
                  <c:v>273.13</c:v>
                </c:pt>
                <c:pt idx="188">
                  <c:v>273.13</c:v>
                </c:pt>
              </c:numCache>
            </c:numRef>
          </c:xVal>
          <c:yVal>
            <c:numRef>
              <c:f>'Datos T 273,15 K (0 °C)'!$F$8:$F$196</c:f>
              <c:numCache>
                <c:formatCode>0.00</c:formatCode>
                <c:ptCount val="189"/>
                <c:pt idx="0">
                  <c:v>273.54999999999995</c:v>
                </c:pt>
                <c:pt idx="1">
                  <c:v>273.52999999999997</c:v>
                </c:pt>
                <c:pt idx="2">
                  <c:v>273.51</c:v>
                </c:pt>
                <c:pt idx="3">
                  <c:v>273.5</c:v>
                </c:pt>
                <c:pt idx="4">
                  <c:v>273.51</c:v>
                </c:pt>
                <c:pt idx="5">
                  <c:v>273.47999999999996</c:v>
                </c:pt>
                <c:pt idx="6">
                  <c:v>273.45</c:v>
                </c:pt>
                <c:pt idx="7">
                  <c:v>273.44</c:v>
                </c:pt>
                <c:pt idx="8">
                  <c:v>273.44</c:v>
                </c:pt>
                <c:pt idx="9">
                  <c:v>273.44</c:v>
                </c:pt>
                <c:pt idx="10">
                  <c:v>273.41999999999996</c:v>
                </c:pt>
                <c:pt idx="11">
                  <c:v>273.40999999999997</c:v>
                </c:pt>
                <c:pt idx="12">
                  <c:v>273.39999999999998</c:v>
                </c:pt>
                <c:pt idx="13">
                  <c:v>273.39</c:v>
                </c:pt>
                <c:pt idx="14">
                  <c:v>273.39999999999998</c:v>
                </c:pt>
                <c:pt idx="15">
                  <c:v>273.38</c:v>
                </c:pt>
                <c:pt idx="16">
                  <c:v>273.38</c:v>
                </c:pt>
                <c:pt idx="17">
                  <c:v>273.37</c:v>
                </c:pt>
                <c:pt idx="18">
                  <c:v>273.37</c:v>
                </c:pt>
                <c:pt idx="19">
                  <c:v>273.37</c:v>
                </c:pt>
                <c:pt idx="20">
                  <c:v>273.34999999999997</c:v>
                </c:pt>
                <c:pt idx="21">
                  <c:v>273.35999999999996</c:v>
                </c:pt>
                <c:pt idx="22">
                  <c:v>273.34999999999997</c:v>
                </c:pt>
                <c:pt idx="23">
                  <c:v>273.34999999999997</c:v>
                </c:pt>
                <c:pt idx="24">
                  <c:v>273.34999999999997</c:v>
                </c:pt>
                <c:pt idx="25">
                  <c:v>273.34999999999997</c:v>
                </c:pt>
                <c:pt idx="26">
                  <c:v>273.33999999999997</c:v>
                </c:pt>
                <c:pt idx="27">
                  <c:v>273.33</c:v>
                </c:pt>
                <c:pt idx="28">
                  <c:v>273.33</c:v>
                </c:pt>
                <c:pt idx="29">
                  <c:v>273.33</c:v>
                </c:pt>
                <c:pt idx="30">
                  <c:v>273.32</c:v>
                </c:pt>
                <c:pt idx="31">
                  <c:v>273.33</c:v>
                </c:pt>
                <c:pt idx="32">
                  <c:v>273.33</c:v>
                </c:pt>
                <c:pt idx="33">
                  <c:v>273.32</c:v>
                </c:pt>
                <c:pt idx="34">
                  <c:v>273.32</c:v>
                </c:pt>
                <c:pt idx="35">
                  <c:v>273.32</c:v>
                </c:pt>
                <c:pt idx="36">
                  <c:v>273.32</c:v>
                </c:pt>
                <c:pt idx="37">
                  <c:v>273.32</c:v>
                </c:pt>
                <c:pt idx="38">
                  <c:v>273.32</c:v>
                </c:pt>
                <c:pt idx="39">
                  <c:v>273.31</c:v>
                </c:pt>
                <c:pt idx="40">
                  <c:v>273.31</c:v>
                </c:pt>
                <c:pt idx="41">
                  <c:v>273.31</c:v>
                </c:pt>
                <c:pt idx="42">
                  <c:v>273.32</c:v>
                </c:pt>
                <c:pt idx="43">
                  <c:v>273.31</c:v>
                </c:pt>
                <c:pt idx="44">
                  <c:v>273.31</c:v>
                </c:pt>
                <c:pt idx="45">
                  <c:v>273.31</c:v>
                </c:pt>
                <c:pt idx="46">
                  <c:v>273.28999999999996</c:v>
                </c:pt>
                <c:pt idx="47">
                  <c:v>273.29999999999995</c:v>
                </c:pt>
                <c:pt idx="48">
                  <c:v>273.29999999999995</c:v>
                </c:pt>
                <c:pt idx="49">
                  <c:v>273.31</c:v>
                </c:pt>
                <c:pt idx="50">
                  <c:v>273.29999999999995</c:v>
                </c:pt>
                <c:pt idx="51">
                  <c:v>273.29999999999995</c:v>
                </c:pt>
                <c:pt idx="52">
                  <c:v>273.29999999999995</c:v>
                </c:pt>
                <c:pt idx="53">
                  <c:v>273.28999999999996</c:v>
                </c:pt>
                <c:pt idx="54">
                  <c:v>273.28999999999996</c:v>
                </c:pt>
                <c:pt idx="55">
                  <c:v>273.29999999999995</c:v>
                </c:pt>
                <c:pt idx="56">
                  <c:v>273.28999999999996</c:v>
                </c:pt>
                <c:pt idx="57">
                  <c:v>273.29999999999995</c:v>
                </c:pt>
                <c:pt idx="58">
                  <c:v>273.29999999999995</c:v>
                </c:pt>
                <c:pt idx="59">
                  <c:v>273.29999999999995</c:v>
                </c:pt>
                <c:pt idx="60">
                  <c:v>273.28999999999996</c:v>
                </c:pt>
                <c:pt idx="61">
                  <c:v>273.28999999999996</c:v>
                </c:pt>
                <c:pt idx="62">
                  <c:v>273.29999999999995</c:v>
                </c:pt>
                <c:pt idx="63">
                  <c:v>273.28999999999996</c:v>
                </c:pt>
                <c:pt idx="64">
                  <c:v>273.28999999999996</c:v>
                </c:pt>
                <c:pt idx="65">
                  <c:v>273.28999999999996</c:v>
                </c:pt>
                <c:pt idx="66">
                  <c:v>273.28999999999996</c:v>
                </c:pt>
                <c:pt idx="67">
                  <c:v>273.28999999999996</c:v>
                </c:pt>
                <c:pt idx="68">
                  <c:v>273.28999999999996</c:v>
                </c:pt>
                <c:pt idx="69">
                  <c:v>273.28999999999996</c:v>
                </c:pt>
                <c:pt idx="70">
                  <c:v>273.28999999999996</c:v>
                </c:pt>
                <c:pt idx="71">
                  <c:v>273.28999999999996</c:v>
                </c:pt>
                <c:pt idx="72">
                  <c:v>273.28999999999996</c:v>
                </c:pt>
                <c:pt idx="73">
                  <c:v>273.28999999999996</c:v>
                </c:pt>
                <c:pt idx="74">
                  <c:v>273.27999999999997</c:v>
                </c:pt>
                <c:pt idx="75">
                  <c:v>273.28999999999996</c:v>
                </c:pt>
                <c:pt idx="76">
                  <c:v>273.28999999999996</c:v>
                </c:pt>
                <c:pt idx="77">
                  <c:v>273.29999999999995</c:v>
                </c:pt>
                <c:pt idx="78">
                  <c:v>273.28999999999996</c:v>
                </c:pt>
                <c:pt idx="79">
                  <c:v>273.28999999999996</c:v>
                </c:pt>
                <c:pt idx="80">
                  <c:v>273.28999999999996</c:v>
                </c:pt>
                <c:pt idx="81">
                  <c:v>273.28999999999996</c:v>
                </c:pt>
                <c:pt idx="82">
                  <c:v>273.27999999999997</c:v>
                </c:pt>
                <c:pt idx="83">
                  <c:v>273.28999999999996</c:v>
                </c:pt>
                <c:pt idx="84">
                  <c:v>273.28999999999996</c:v>
                </c:pt>
                <c:pt idx="85">
                  <c:v>273.27999999999997</c:v>
                </c:pt>
                <c:pt idx="86">
                  <c:v>273.28999999999996</c:v>
                </c:pt>
                <c:pt idx="87">
                  <c:v>273.28999999999996</c:v>
                </c:pt>
                <c:pt idx="88">
                  <c:v>273.27999999999997</c:v>
                </c:pt>
                <c:pt idx="89">
                  <c:v>273.27999999999997</c:v>
                </c:pt>
                <c:pt idx="90">
                  <c:v>273.28999999999996</c:v>
                </c:pt>
                <c:pt idx="91">
                  <c:v>273.27999999999997</c:v>
                </c:pt>
                <c:pt idx="92">
                  <c:v>273.27999999999997</c:v>
                </c:pt>
                <c:pt idx="93">
                  <c:v>273.27999999999997</c:v>
                </c:pt>
                <c:pt idx="94">
                  <c:v>273.27999999999997</c:v>
                </c:pt>
                <c:pt idx="95">
                  <c:v>273.27999999999997</c:v>
                </c:pt>
                <c:pt idx="96">
                  <c:v>273.28999999999996</c:v>
                </c:pt>
                <c:pt idx="97">
                  <c:v>273.28999999999996</c:v>
                </c:pt>
                <c:pt idx="98">
                  <c:v>273.27999999999997</c:v>
                </c:pt>
                <c:pt idx="99">
                  <c:v>273.28999999999996</c:v>
                </c:pt>
                <c:pt idx="100">
                  <c:v>273.27999999999997</c:v>
                </c:pt>
                <c:pt idx="101">
                  <c:v>273.27999999999997</c:v>
                </c:pt>
                <c:pt idx="102">
                  <c:v>273.27999999999997</c:v>
                </c:pt>
                <c:pt idx="103">
                  <c:v>273.27999999999997</c:v>
                </c:pt>
                <c:pt idx="104">
                  <c:v>273.27999999999997</c:v>
                </c:pt>
                <c:pt idx="105">
                  <c:v>273.28999999999996</c:v>
                </c:pt>
                <c:pt idx="106">
                  <c:v>273.27999999999997</c:v>
                </c:pt>
                <c:pt idx="107">
                  <c:v>273.27999999999997</c:v>
                </c:pt>
                <c:pt idx="108">
                  <c:v>273.27</c:v>
                </c:pt>
                <c:pt idx="109">
                  <c:v>273.27999999999997</c:v>
                </c:pt>
                <c:pt idx="110">
                  <c:v>273.27999999999997</c:v>
                </c:pt>
                <c:pt idx="111">
                  <c:v>273.27999999999997</c:v>
                </c:pt>
                <c:pt idx="112">
                  <c:v>273.27999999999997</c:v>
                </c:pt>
                <c:pt idx="113">
                  <c:v>273.27999999999997</c:v>
                </c:pt>
                <c:pt idx="114">
                  <c:v>273.27999999999997</c:v>
                </c:pt>
                <c:pt idx="115">
                  <c:v>273.27999999999997</c:v>
                </c:pt>
                <c:pt idx="116">
                  <c:v>273.28999999999996</c:v>
                </c:pt>
                <c:pt idx="117">
                  <c:v>273.27999999999997</c:v>
                </c:pt>
                <c:pt idx="118">
                  <c:v>273.27999999999997</c:v>
                </c:pt>
                <c:pt idx="119">
                  <c:v>273.27999999999997</c:v>
                </c:pt>
                <c:pt idx="120">
                  <c:v>273.28999999999996</c:v>
                </c:pt>
                <c:pt idx="121">
                  <c:v>273.27999999999997</c:v>
                </c:pt>
                <c:pt idx="122">
                  <c:v>273.27999999999997</c:v>
                </c:pt>
                <c:pt idx="123">
                  <c:v>273.27999999999997</c:v>
                </c:pt>
                <c:pt idx="124">
                  <c:v>273.27999999999997</c:v>
                </c:pt>
                <c:pt idx="125">
                  <c:v>273.27999999999997</c:v>
                </c:pt>
                <c:pt idx="126">
                  <c:v>273.27999999999997</c:v>
                </c:pt>
                <c:pt idx="127">
                  <c:v>273.28999999999996</c:v>
                </c:pt>
                <c:pt idx="128">
                  <c:v>273.27999999999997</c:v>
                </c:pt>
                <c:pt idx="129">
                  <c:v>273.27999999999997</c:v>
                </c:pt>
                <c:pt idx="130">
                  <c:v>273.27999999999997</c:v>
                </c:pt>
                <c:pt idx="131">
                  <c:v>273.27999999999997</c:v>
                </c:pt>
                <c:pt idx="132">
                  <c:v>273.27999999999997</c:v>
                </c:pt>
                <c:pt idx="133">
                  <c:v>273.27</c:v>
                </c:pt>
                <c:pt idx="134">
                  <c:v>273.27999999999997</c:v>
                </c:pt>
                <c:pt idx="135">
                  <c:v>273.27999999999997</c:v>
                </c:pt>
                <c:pt idx="136">
                  <c:v>273.27999999999997</c:v>
                </c:pt>
                <c:pt idx="137">
                  <c:v>273.27999999999997</c:v>
                </c:pt>
                <c:pt idx="138">
                  <c:v>273.27999999999997</c:v>
                </c:pt>
                <c:pt idx="139">
                  <c:v>273.27999999999997</c:v>
                </c:pt>
                <c:pt idx="140">
                  <c:v>273.28999999999996</c:v>
                </c:pt>
                <c:pt idx="141">
                  <c:v>273.27</c:v>
                </c:pt>
                <c:pt idx="142">
                  <c:v>273.27999999999997</c:v>
                </c:pt>
                <c:pt idx="143">
                  <c:v>273.27999999999997</c:v>
                </c:pt>
                <c:pt idx="144">
                  <c:v>273.27</c:v>
                </c:pt>
                <c:pt idx="145">
                  <c:v>273.27999999999997</c:v>
                </c:pt>
                <c:pt idx="146">
                  <c:v>273.28999999999996</c:v>
                </c:pt>
                <c:pt idx="147">
                  <c:v>273.27999999999997</c:v>
                </c:pt>
                <c:pt idx="148">
                  <c:v>273.27999999999997</c:v>
                </c:pt>
                <c:pt idx="149">
                  <c:v>273.27999999999997</c:v>
                </c:pt>
                <c:pt idx="150">
                  <c:v>273.28999999999996</c:v>
                </c:pt>
                <c:pt idx="151">
                  <c:v>273.27999999999997</c:v>
                </c:pt>
                <c:pt idx="152">
                  <c:v>273.27999999999997</c:v>
                </c:pt>
                <c:pt idx="153">
                  <c:v>273.27999999999997</c:v>
                </c:pt>
                <c:pt idx="154">
                  <c:v>273.27</c:v>
                </c:pt>
                <c:pt idx="155">
                  <c:v>273.28999999999996</c:v>
                </c:pt>
                <c:pt idx="156">
                  <c:v>273.27999999999997</c:v>
                </c:pt>
                <c:pt idx="157">
                  <c:v>273.27999999999997</c:v>
                </c:pt>
                <c:pt idx="158">
                  <c:v>273.27999999999997</c:v>
                </c:pt>
                <c:pt idx="159">
                  <c:v>273.27999999999997</c:v>
                </c:pt>
                <c:pt idx="160">
                  <c:v>273.27999999999997</c:v>
                </c:pt>
                <c:pt idx="161">
                  <c:v>273.27999999999997</c:v>
                </c:pt>
                <c:pt idx="162">
                  <c:v>273.28999999999996</c:v>
                </c:pt>
                <c:pt idx="163">
                  <c:v>273.27999999999997</c:v>
                </c:pt>
                <c:pt idx="164">
                  <c:v>273.27999999999997</c:v>
                </c:pt>
                <c:pt idx="165">
                  <c:v>273.27999999999997</c:v>
                </c:pt>
                <c:pt idx="166">
                  <c:v>273.27999999999997</c:v>
                </c:pt>
                <c:pt idx="167">
                  <c:v>273.27999999999997</c:v>
                </c:pt>
                <c:pt idx="168">
                  <c:v>273.27999999999997</c:v>
                </c:pt>
                <c:pt idx="169">
                  <c:v>273.27999999999997</c:v>
                </c:pt>
                <c:pt idx="170">
                  <c:v>273.27999999999997</c:v>
                </c:pt>
                <c:pt idx="171">
                  <c:v>273.27999999999997</c:v>
                </c:pt>
                <c:pt idx="172">
                  <c:v>273.27999999999997</c:v>
                </c:pt>
                <c:pt idx="173">
                  <c:v>273.27999999999997</c:v>
                </c:pt>
                <c:pt idx="174">
                  <c:v>273.27999999999997</c:v>
                </c:pt>
                <c:pt idx="175">
                  <c:v>273.27999999999997</c:v>
                </c:pt>
                <c:pt idx="176">
                  <c:v>273.27999999999997</c:v>
                </c:pt>
                <c:pt idx="177">
                  <c:v>273.27999999999997</c:v>
                </c:pt>
                <c:pt idx="178">
                  <c:v>273.27999999999997</c:v>
                </c:pt>
                <c:pt idx="179">
                  <c:v>273.27999999999997</c:v>
                </c:pt>
                <c:pt idx="180">
                  <c:v>273.27999999999997</c:v>
                </c:pt>
                <c:pt idx="181">
                  <c:v>273.27999999999997</c:v>
                </c:pt>
                <c:pt idx="182">
                  <c:v>273.27999999999997</c:v>
                </c:pt>
                <c:pt idx="183">
                  <c:v>273.29999999999995</c:v>
                </c:pt>
                <c:pt idx="184">
                  <c:v>273.27999999999997</c:v>
                </c:pt>
                <c:pt idx="185">
                  <c:v>273.27999999999997</c:v>
                </c:pt>
                <c:pt idx="186">
                  <c:v>273.27</c:v>
                </c:pt>
                <c:pt idx="187">
                  <c:v>273.27</c:v>
                </c:pt>
                <c:pt idx="188">
                  <c:v>273.27999999999997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FA-41D3-BAC7-AD83A0172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207328"/>
        <c:axId val="871212576"/>
      </c:scatterChart>
      <c:valAx>
        <c:axId val="87120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 i="0" u="none" strike="noStrike" baseline="0">
                    <a:effectLst/>
                  </a:rPr>
                  <a:t>To / (K)</a:t>
                </a:r>
                <a:r>
                  <a:rPr lang="es-ES" sz="1200" b="1" i="0" u="none" strike="noStrike" baseline="0"/>
                  <a:t> </a:t>
                </a:r>
                <a:endParaRPr lang="es-ES" sz="1200" b="1"/>
              </a:p>
            </c:rich>
          </c:tx>
          <c:layout>
            <c:manualLayout>
              <c:xMode val="edge"/>
              <c:yMode val="edge"/>
              <c:x val="0.82324540682414693"/>
              <c:y val="0.905054042657838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1212576"/>
        <c:crosses val="autoZero"/>
        <c:crossBetween val="midCat"/>
      </c:valAx>
      <c:valAx>
        <c:axId val="87121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 i="0" u="none" strike="noStrike" baseline="0">
                    <a:effectLst/>
                  </a:rPr>
                  <a:t>Tp / (K)</a:t>
                </a:r>
                <a:r>
                  <a:rPr lang="es-ES" sz="1200" b="1" i="0" u="none" strike="noStrike" baseline="0"/>
                  <a:t> </a:t>
                </a:r>
                <a:endParaRPr lang="es-ES" sz="1200" b="1"/>
              </a:p>
            </c:rich>
          </c:tx>
          <c:layout>
            <c:manualLayout>
              <c:xMode val="edge"/>
              <c:yMode val="edge"/>
              <c:x val="2.2222222222222223E-2"/>
              <c:y val="0.17562736898442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120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0000CC"/>
                </a:solidFill>
                <a:latin typeface="+mn-lt"/>
                <a:ea typeface="+mn-ea"/>
                <a:cs typeface="+mn-cs"/>
              </a:defRPr>
            </a:pPr>
            <a:r>
              <a:rPr lang="es-ES" b="1">
                <a:solidFill>
                  <a:srgbClr val="0000CC"/>
                </a:solidFill>
              </a:rPr>
              <a:t>Correlograma patrón </a:t>
            </a:r>
          </a:p>
          <a:p>
            <a:pPr>
              <a:defRPr b="1">
                <a:solidFill>
                  <a:srgbClr val="0000CC"/>
                </a:solidFill>
              </a:defRPr>
            </a:pPr>
            <a:r>
              <a:rPr lang="es-ES" b="1">
                <a:solidFill>
                  <a:srgbClr val="0000CC"/>
                </a:solidFill>
              </a:rPr>
              <a:t>datos 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'Patrón Auto correlación'!$E$6:$E$36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correlación'!$F$6:$F$36</c:f>
              <c:numCache>
                <c:formatCode>0.00</c:formatCode>
                <c:ptCount val="31"/>
                <c:pt idx="0">
                  <c:v>1</c:v>
                </c:pt>
                <c:pt idx="1">
                  <c:v>0.93080959117086792</c:v>
                </c:pt>
                <c:pt idx="2">
                  <c:v>0.87132639677774537</c:v>
                </c:pt>
                <c:pt idx="3">
                  <c:v>0.82092276445450318</c:v>
                </c:pt>
                <c:pt idx="4">
                  <c:v>0.76804775093942768</c:v>
                </c:pt>
                <c:pt idx="5">
                  <c:v>0.72088223423262643</c:v>
                </c:pt>
                <c:pt idx="6">
                  <c:v>0.68508935045624564</c:v>
                </c:pt>
                <c:pt idx="7">
                  <c:v>0.64920374530755531</c:v>
                </c:pt>
                <c:pt idx="8">
                  <c:v>0.61300788018245078</c:v>
                </c:pt>
                <c:pt idx="9">
                  <c:v>0.57434063386552281</c:v>
                </c:pt>
                <c:pt idx="10">
                  <c:v>0.54268454977533775</c:v>
                </c:pt>
                <c:pt idx="11">
                  <c:v>0.50950212924923466</c:v>
                </c:pt>
                <c:pt idx="12">
                  <c:v>0.47861277958367415</c:v>
                </c:pt>
                <c:pt idx="13">
                  <c:v>0.45378954738895105</c:v>
                </c:pt>
                <c:pt idx="14">
                  <c:v>0.42694427603727991</c:v>
                </c:pt>
                <c:pt idx="15">
                  <c:v>0.40311244928464329</c:v>
                </c:pt>
                <c:pt idx="16">
                  <c:v>0.38022566728791851</c:v>
                </c:pt>
                <c:pt idx="17">
                  <c:v>0.36479938955282026</c:v>
                </c:pt>
                <c:pt idx="18">
                  <c:v>0.34730471197461804</c:v>
                </c:pt>
                <c:pt idx="19">
                  <c:v>0.32756332422203199</c:v>
                </c:pt>
                <c:pt idx="20">
                  <c:v>0.31370974360899972</c:v>
                </c:pt>
                <c:pt idx="21">
                  <c:v>0.29720647147286128</c:v>
                </c:pt>
                <c:pt idx="22">
                  <c:v>0.27935517323208253</c:v>
                </c:pt>
                <c:pt idx="23">
                  <c:v>0.26559431399135669</c:v>
                </c:pt>
                <c:pt idx="24">
                  <c:v>0.25133775202960212</c:v>
                </c:pt>
                <c:pt idx="25">
                  <c:v>0.23533018261448482</c:v>
                </c:pt>
                <c:pt idx="26">
                  <c:v>0.21932261319936738</c:v>
                </c:pt>
                <c:pt idx="27">
                  <c:v>0.21239460585413089</c:v>
                </c:pt>
                <c:pt idx="28">
                  <c:v>0.2004311147529072</c:v>
                </c:pt>
                <c:pt idx="29">
                  <c:v>0.18756893958192999</c:v>
                </c:pt>
                <c:pt idx="30">
                  <c:v>0.18014522951565687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C-4900-8AC5-6CABB63CB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79728"/>
        <c:axId val="316478088"/>
      </c:barChart>
      <c:lineChart>
        <c:grouping val="standard"/>
        <c:varyColors val="0"/>
        <c:ser>
          <c:idx val="0"/>
          <c:order val="0"/>
          <c:tx>
            <c:strRef>
              <c:f>'Patrón Auto correlación'!$G$5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'Patrón Auto correlación'!$E$6:$E$36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correlación'!$G$6:$G$36</c:f>
              <c:numCache>
                <c:formatCode>0.00</c:formatCode>
                <c:ptCount val="31"/>
                <c:pt idx="1">
                  <c:v>-0.1425664018816199</c:v>
                </c:pt>
                <c:pt idx="2">
                  <c:v>-0.23567968314408538</c:v>
                </c:pt>
                <c:pt idx="3">
                  <c:v>-0.29395077589343932</c:v>
                </c:pt>
                <c:pt idx="4">
                  <c:v>-0.33734538897768118</c:v>
                </c:pt>
                <c:pt idx="5">
                  <c:v>-0.37118923713971785</c:v>
                </c:pt>
                <c:pt idx="6">
                  <c:v>-0.39863049288335917</c:v>
                </c:pt>
                <c:pt idx="7">
                  <c:v>-0.42188317147965615</c:v>
                </c:pt>
                <c:pt idx="8">
                  <c:v>-0.44172178337746992</c:v>
                </c:pt>
                <c:pt idx="9">
                  <c:v>-0.45868689862949097</c:v>
                </c:pt>
                <c:pt idx="10">
                  <c:v>-0.47307810056647537</c:v>
                </c:pt>
                <c:pt idx="11">
                  <c:v>-0.48556635457758213</c:v>
                </c:pt>
                <c:pt idx="12">
                  <c:v>-0.49631362006772434</c:v>
                </c:pt>
                <c:pt idx="13">
                  <c:v>-0.5056075501645686</c:v>
                </c:pt>
                <c:pt idx="14">
                  <c:v>-0.51381895433559943</c:v>
                </c:pt>
                <c:pt idx="15">
                  <c:v>-0.52097957981545007</c:v>
                </c:pt>
                <c:pt idx="16">
                  <c:v>-0.5272811312601321</c:v>
                </c:pt>
                <c:pt idx="17">
                  <c:v>-0.53282480888106143</c:v>
                </c:pt>
                <c:pt idx="18">
                  <c:v>-0.53787728103907628</c:v>
                </c:pt>
                <c:pt idx="19">
                  <c:v>-0.54241611195770301</c:v>
                </c:pt>
                <c:pt idx="20">
                  <c:v>-0.54642193375870907</c:v>
                </c:pt>
                <c:pt idx="21">
                  <c:v>-0.55007043732191963</c:v>
                </c:pt>
                <c:pt idx="22">
                  <c:v>-0.55332467927284601</c:v>
                </c:pt>
                <c:pt idx="23">
                  <c:v>-0.55618389646568311</c:v>
                </c:pt>
                <c:pt idx="24">
                  <c:v>-0.55875577557573031</c:v>
                </c:pt>
                <c:pt idx="25">
                  <c:v>-0.56104895232403174</c:v>
                </c:pt>
                <c:pt idx="26">
                  <c:v>-0.56305164568592314</c:v>
                </c:pt>
                <c:pt idx="27">
                  <c:v>-0.56478538918521626</c:v>
                </c:pt>
                <c:pt idx="28">
                  <c:v>-0.56640650877307797</c:v>
                </c:pt>
                <c:pt idx="29">
                  <c:v>-0.56784625123268739</c:v>
                </c:pt>
                <c:pt idx="30">
                  <c:v>-0.5691041471328615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C-4900-8AC5-6CABB63CB7F9}"/>
            </c:ext>
          </c:extLst>
        </c:ser>
        <c:ser>
          <c:idx val="1"/>
          <c:order val="1"/>
          <c:tx>
            <c:strRef>
              <c:f>'Patrón Auto correlación'!$H$5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'Patrón Auto correlación'!$H$6:$H$36</c:f>
              <c:numCache>
                <c:formatCode>0.00</c:formatCode>
                <c:ptCount val="31"/>
                <c:pt idx="1">
                  <c:v>0.1425664018816199</c:v>
                </c:pt>
                <c:pt idx="2">
                  <c:v>0.23567968314408538</c:v>
                </c:pt>
                <c:pt idx="3">
                  <c:v>0.29395077589343932</c:v>
                </c:pt>
                <c:pt idx="4">
                  <c:v>0.33734538897768118</c:v>
                </c:pt>
                <c:pt idx="5">
                  <c:v>0.37118923713971785</c:v>
                </c:pt>
                <c:pt idx="6">
                  <c:v>0.39863049288335917</c:v>
                </c:pt>
                <c:pt idx="7">
                  <c:v>0.42188317147965615</c:v>
                </c:pt>
                <c:pt idx="8">
                  <c:v>0.44172178337746992</c:v>
                </c:pt>
                <c:pt idx="9">
                  <c:v>0.45868689862949097</c:v>
                </c:pt>
                <c:pt idx="10">
                  <c:v>0.47307810056647537</c:v>
                </c:pt>
                <c:pt idx="11">
                  <c:v>0.48556635457758213</c:v>
                </c:pt>
                <c:pt idx="12">
                  <c:v>0.49631362006772434</c:v>
                </c:pt>
                <c:pt idx="13">
                  <c:v>0.5056075501645686</c:v>
                </c:pt>
                <c:pt idx="14">
                  <c:v>0.51381895433559943</c:v>
                </c:pt>
                <c:pt idx="15">
                  <c:v>0.52097957981545007</c:v>
                </c:pt>
                <c:pt idx="16">
                  <c:v>0.5272811312601321</c:v>
                </c:pt>
                <c:pt idx="17">
                  <c:v>0.53282480888106143</c:v>
                </c:pt>
                <c:pt idx="18">
                  <c:v>0.53787728103907628</c:v>
                </c:pt>
                <c:pt idx="19">
                  <c:v>0.54241611195770301</c:v>
                </c:pt>
                <c:pt idx="20">
                  <c:v>0.54642193375870907</c:v>
                </c:pt>
                <c:pt idx="21">
                  <c:v>0.55007043732191963</c:v>
                </c:pt>
                <c:pt idx="22">
                  <c:v>0.55332467927284601</c:v>
                </c:pt>
                <c:pt idx="23">
                  <c:v>0.55618389646568311</c:v>
                </c:pt>
                <c:pt idx="24">
                  <c:v>0.55875577557573031</c:v>
                </c:pt>
                <c:pt idx="25">
                  <c:v>0.56104895232403174</c:v>
                </c:pt>
                <c:pt idx="26">
                  <c:v>0.56305164568592314</c:v>
                </c:pt>
                <c:pt idx="27">
                  <c:v>0.56478538918521626</c:v>
                </c:pt>
                <c:pt idx="28">
                  <c:v>0.56640650877307797</c:v>
                </c:pt>
                <c:pt idx="29">
                  <c:v>0.56784625123268739</c:v>
                </c:pt>
                <c:pt idx="30">
                  <c:v>0.5691041471328615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9C-4900-8AC5-6CABB63CB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479728"/>
        <c:axId val="316478088"/>
      </c:lineChart>
      <c:catAx>
        <c:axId val="31647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6478088"/>
        <c:crosses val="autoZero"/>
        <c:auto val="1"/>
        <c:lblAlgn val="ctr"/>
        <c:lblOffset val="100"/>
        <c:noMultiLvlLbl val="0"/>
      </c:catAx>
      <c:valAx>
        <c:axId val="31647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647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Correlograma patrón</a:t>
            </a:r>
          </a:p>
          <a:p>
            <a:pPr>
              <a:defRPr/>
            </a:pPr>
            <a:r>
              <a:rPr lang="es-ES"/>
              <a:t>datos 61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'Patrón Auto correlación'!$J$6:$J$36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correlación'!$K$6:$K$36</c:f>
              <c:numCache>
                <c:formatCode>0.00</c:formatCode>
                <c:ptCount val="31"/>
                <c:pt idx="0">
                  <c:v>1</c:v>
                </c:pt>
                <c:pt idx="1">
                  <c:v>0.41333189148492305</c:v>
                </c:pt>
                <c:pt idx="2">
                  <c:v>0.25226440296472596</c:v>
                </c:pt>
                <c:pt idx="3">
                  <c:v>0.23211657344732492</c:v>
                </c:pt>
                <c:pt idx="4">
                  <c:v>0.3528884029327205</c:v>
                </c:pt>
                <c:pt idx="5">
                  <c:v>0.31607821226832988</c:v>
                </c:pt>
                <c:pt idx="6">
                  <c:v>0.3368758748717835</c:v>
                </c:pt>
                <c:pt idx="7">
                  <c:v>0.31814886684762494</c:v>
                </c:pt>
                <c:pt idx="8">
                  <c:v>0.23897236256913629</c:v>
                </c:pt>
                <c:pt idx="9">
                  <c:v>0.18549981075775401</c:v>
                </c:pt>
                <c:pt idx="10">
                  <c:v>0.33959636253713132</c:v>
                </c:pt>
                <c:pt idx="11">
                  <c:v>0.29374458055262365</c:v>
                </c:pt>
                <c:pt idx="12">
                  <c:v>0.14029786185929863</c:v>
                </c:pt>
                <c:pt idx="13">
                  <c:v>0.16251634595599487</c:v>
                </c:pt>
                <c:pt idx="14">
                  <c:v>0.23330109200042054</c:v>
                </c:pt>
                <c:pt idx="15">
                  <c:v>0.23743639345688367</c:v>
                </c:pt>
                <c:pt idx="16">
                  <c:v>0.1249351668844136</c:v>
                </c:pt>
                <c:pt idx="17">
                  <c:v>0.15477442080798409</c:v>
                </c:pt>
                <c:pt idx="18">
                  <c:v>0.11796423014359253</c:v>
                </c:pt>
                <c:pt idx="19">
                  <c:v>7.3533269652326788E-2</c:v>
                </c:pt>
                <c:pt idx="20">
                  <c:v>0.12003488472288744</c:v>
                </c:pt>
                <c:pt idx="21">
                  <c:v>0.10750782503236046</c:v>
                </c:pt>
                <c:pt idx="22">
                  <c:v>0.11164312648882388</c:v>
                </c:pt>
                <c:pt idx="23">
                  <c:v>8.2453705651306428E-2</c:v>
                </c:pt>
                <c:pt idx="24">
                  <c:v>1.2318792692934233E-2</c:v>
                </c:pt>
                <c:pt idx="25">
                  <c:v>2.4074863976271701E-2</c:v>
                </c:pt>
                <c:pt idx="26">
                  <c:v>6.1534887726715934E-2</c:v>
                </c:pt>
                <c:pt idx="27">
                  <c:v>6.5670189183179309E-2</c:v>
                </c:pt>
                <c:pt idx="28">
                  <c:v>1.9818407198671558E-2</c:v>
                </c:pt>
                <c:pt idx="29">
                  <c:v>7.2913475081445725E-3</c:v>
                </c:pt>
                <c:pt idx="30">
                  <c:v>0.12044240716666683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A-41A6-8771-1886183B6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952944"/>
        <c:axId val="883950320"/>
      </c:barChart>
      <c:lineChart>
        <c:grouping val="standard"/>
        <c:varyColors val="0"/>
        <c:ser>
          <c:idx val="0"/>
          <c:order val="0"/>
          <c:tx>
            <c:strRef>
              <c:f>'Patrón Auto correlación'!$L$5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'Patrón Auto correlación'!$J$6:$J$36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correlación'!$L$6:$L$36</c:f>
              <c:numCache>
                <c:formatCode>0.00</c:formatCode>
                <c:ptCount val="31"/>
                <c:pt idx="1">
                  <c:v>-0.1725652066553871</c:v>
                </c:pt>
                <c:pt idx="2">
                  <c:v>-0.19988433592239563</c:v>
                </c:pt>
                <c:pt idx="3">
                  <c:v>-0.20915025230439191</c:v>
                </c:pt>
                <c:pt idx="4">
                  <c:v>-0.21668565540271723</c:v>
                </c:pt>
                <c:pt idx="5">
                  <c:v>-0.23317243032727872</c:v>
                </c:pt>
                <c:pt idx="6">
                  <c:v>-0.24560028582011892</c:v>
                </c:pt>
                <c:pt idx="7">
                  <c:v>-0.25899498943787852</c:v>
                </c:pt>
                <c:pt idx="8">
                  <c:v>-0.27038257613620037</c:v>
                </c:pt>
                <c:pt idx="9">
                  <c:v>-0.27660067741754696</c:v>
                </c:pt>
                <c:pt idx="10">
                  <c:v>-0.28028078612076268</c:v>
                </c:pt>
                <c:pt idx="11">
                  <c:v>-0.29227697299684691</c:v>
                </c:pt>
                <c:pt idx="12">
                  <c:v>-0.30093986152341412</c:v>
                </c:pt>
                <c:pt idx="13">
                  <c:v>-0.30288132945676788</c:v>
                </c:pt>
                <c:pt idx="14">
                  <c:v>-0.3054670299854379</c:v>
                </c:pt>
                <c:pt idx="15">
                  <c:v>-0.3107278317598936</c:v>
                </c:pt>
                <c:pt idx="16">
                  <c:v>-0.31608448482984491</c:v>
                </c:pt>
                <c:pt idx="17">
                  <c:v>-0.31755160593284021</c:v>
                </c:pt>
                <c:pt idx="18">
                  <c:v>-0.31979013367484754</c:v>
                </c:pt>
                <c:pt idx="19">
                  <c:v>-0.32108333116421806</c:v>
                </c:pt>
                <c:pt idx="20">
                  <c:v>-0.32158442344423427</c:v>
                </c:pt>
                <c:pt idx="21">
                  <c:v>-0.32291588397829352</c:v>
                </c:pt>
                <c:pt idx="22">
                  <c:v>-0.32397998348607249</c:v>
                </c:pt>
                <c:pt idx="23">
                  <c:v>-0.32512361583215571</c:v>
                </c:pt>
                <c:pt idx="24">
                  <c:v>-0.32574571986022688</c:v>
                </c:pt>
                <c:pt idx="25">
                  <c:v>-0.32575959236234203</c:v>
                </c:pt>
                <c:pt idx="26">
                  <c:v>-0.32581257110285383</c:v>
                </c:pt>
                <c:pt idx="27">
                  <c:v>-0.32615847144024851</c:v>
                </c:pt>
                <c:pt idx="28">
                  <c:v>-0.3265519784167969</c:v>
                </c:pt>
                <c:pt idx="29">
                  <c:v>-0.32658779365400192</c:v>
                </c:pt>
                <c:pt idx="30">
                  <c:v>-0.32659264116602138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8A-41A6-8771-1886183B6A18}"/>
            </c:ext>
          </c:extLst>
        </c:ser>
        <c:ser>
          <c:idx val="1"/>
          <c:order val="1"/>
          <c:tx>
            <c:strRef>
              <c:f>'Patrón Auto correlación'!$M$5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'Patrón Auto correlación'!$M$6:$M$36</c:f>
              <c:numCache>
                <c:formatCode>0.00</c:formatCode>
                <c:ptCount val="31"/>
                <c:pt idx="1">
                  <c:v>0.1725652066553871</c:v>
                </c:pt>
                <c:pt idx="2">
                  <c:v>0.19988433592239563</c:v>
                </c:pt>
                <c:pt idx="3">
                  <c:v>0.20915025230439191</c:v>
                </c:pt>
                <c:pt idx="4">
                  <c:v>0.21668565540271723</c:v>
                </c:pt>
                <c:pt idx="5">
                  <c:v>0.23317243032727872</c:v>
                </c:pt>
                <c:pt idx="6">
                  <c:v>0.24560028582011892</c:v>
                </c:pt>
                <c:pt idx="7">
                  <c:v>0.25899498943787852</c:v>
                </c:pt>
                <c:pt idx="8">
                  <c:v>0.27038257613620037</c:v>
                </c:pt>
                <c:pt idx="9">
                  <c:v>0.27660067741754696</c:v>
                </c:pt>
                <c:pt idx="10">
                  <c:v>0.28028078612076268</c:v>
                </c:pt>
                <c:pt idx="11">
                  <c:v>0.29227697299684691</c:v>
                </c:pt>
                <c:pt idx="12">
                  <c:v>0.30093986152341412</c:v>
                </c:pt>
                <c:pt idx="13">
                  <c:v>0.30288132945676788</c:v>
                </c:pt>
                <c:pt idx="14">
                  <c:v>0.3054670299854379</c:v>
                </c:pt>
                <c:pt idx="15">
                  <c:v>0.3107278317598936</c:v>
                </c:pt>
                <c:pt idx="16">
                  <c:v>0.31608448482984491</c:v>
                </c:pt>
                <c:pt idx="17">
                  <c:v>0.31755160593284021</c:v>
                </c:pt>
                <c:pt idx="18">
                  <c:v>0.31979013367484754</c:v>
                </c:pt>
                <c:pt idx="19">
                  <c:v>0.32108333116421806</c:v>
                </c:pt>
                <c:pt idx="20">
                  <c:v>0.32158442344423427</c:v>
                </c:pt>
                <c:pt idx="21">
                  <c:v>0.32291588397829352</c:v>
                </c:pt>
                <c:pt idx="22">
                  <c:v>0.32397998348607249</c:v>
                </c:pt>
                <c:pt idx="23">
                  <c:v>0.32512361583215571</c:v>
                </c:pt>
                <c:pt idx="24">
                  <c:v>0.32574571986022688</c:v>
                </c:pt>
                <c:pt idx="25">
                  <c:v>0.32575959236234203</c:v>
                </c:pt>
                <c:pt idx="26">
                  <c:v>0.32581257110285383</c:v>
                </c:pt>
                <c:pt idx="27">
                  <c:v>0.32615847144024851</c:v>
                </c:pt>
                <c:pt idx="28">
                  <c:v>0.3265519784167969</c:v>
                </c:pt>
                <c:pt idx="29">
                  <c:v>0.32658779365400192</c:v>
                </c:pt>
                <c:pt idx="30">
                  <c:v>0.32659264116602138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8A-41A6-8771-1886183B6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52944"/>
        <c:axId val="883950320"/>
      </c:lineChart>
      <c:catAx>
        <c:axId val="88395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3950320"/>
        <c:crosses val="autoZero"/>
        <c:auto val="1"/>
        <c:lblAlgn val="ctr"/>
        <c:lblOffset val="100"/>
        <c:noMultiLvlLbl val="0"/>
      </c:catAx>
      <c:valAx>
        <c:axId val="88395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395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0000CC"/>
                </a:solidFill>
                <a:latin typeface="+mn-lt"/>
                <a:ea typeface="+mn-ea"/>
                <a:cs typeface="+mn-cs"/>
              </a:defRPr>
            </a:pPr>
            <a:r>
              <a:rPr lang="es-ES" b="1">
                <a:solidFill>
                  <a:srgbClr val="0000CC"/>
                </a:solidFill>
              </a:rPr>
              <a:t>Correlograma patrón</a:t>
            </a:r>
          </a:p>
          <a:p>
            <a:pPr>
              <a:defRPr b="1">
                <a:solidFill>
                  <a:srgbClr val="0000CC"/>
                </a:solidFill>
              </a:defRPr>
            </a:pPr>
            <a:r>
              <a:rPr lang="es-ES" b="1">
                <a:solidFill>
                  <a:srgbClr val="0000CC"/>
                </a:solidFill>
              </a:rPr>
              <a:t>datos 121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0000CC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'Patrón Auto correlación'!$O$6:$O$36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correlación'!$P$6:$P$36</c:f>
              <c:numCache>
                <c:formatCode>0.00</c:formatCode>
                <c:ptCount val="31"/>
                <c:pt idx="0">
                  <c:v>1</c:v>
                </c:pt>
                <c:pt idx="1">
                  <c:v>0.11918355936941279</c:v>
                </c:pt>
                <c:pt idx="2">
                  <c:v>-0.16385145151589917</c:v>
                </c:pt>
                <c:pt idx="3">
                  <c:v>-0.15518555853925295</c:v>
                </c:pt>
                <c:pt idx="4">
                  <c:v>-2.6963379613551598E-2</c:v>
                </c:pt>
                <c:pt idx="5">
                  <c:v>2.1554608679446245E-2</c:v>
                </c:pt>
                <c:pt idx="6">
                  <c:v>9.7188455641299562E-2</c:v>
                </c:pt>
                <c:pt idx="7">
                  <c:v>9.1474726596586411E-2</c:v>
                </c:pt>
                <c:pt idx="8">
                  <c:v>-7.2003998339670403E-2</c:v>
                </c:pt>
                <c:pt idx="9">
                  <c:v>-4.895848334166495E-2</c:v>
                </c:pt>
                <c:pt idx="10">
                  <c:v>0.18608374488559465</c:v>
                </c:pt>
                <c:pt idx="11">
                  <c:v>0.18201340121474502</c:v>
                </c:pt>
                <c:pt idx="12">
                  <c:v>-0.12813746833942288</c:v>
                </c:pt>
                <c:pt idx="13">
                  <c:v>-6.688324339892833E-2</c:v>
                </c:pt>
                <c:pt idx="14">
                  <c:v>-5.6290184584342484E-3</c:v>
                </c:pt>
                <c:pt idx="15">
                  <c:v>7.0004828503419048E-2</c:v>
                </c:pt>
                <c:pt idx="16">
                  <c:v>-5.3621801116486373E-2</c:v>
                </c:pt>
                <c:pt idx="17">
                  <c:v>-5.1038128234881961E-3</c:v>
                </c:pt>
                <c:pt idx="18">
                  <c:v>-0.1431100644647528</c:v>
                </c:pt>
                <c:pt idx="19">
                  <c:v>-0.17429626680445842</c:v>
                </c:pt>
                <c:pt idx="20">
                  <c:v>3.363010275394638E-2</c:v>
                </c:pt>
                <c:pt idx="21">
                  <c:v>0.16185228167964749</c:v>
                </c:pt>
                <c:pt idx="22">
                  <c:v>9.0813984023590338E-2</c:v>
                </c:pt>
                <c:pt idx="23">
                  <c:v>7.039449720036923E-3</c:v>
                </c:pt>
                <c:pt idx="24">
                  <c:v>-9.1114706604875861E-2</c:v>
                </c:pt>
                <c:pt idx="25">
                  <c:v>-8.2448813628229714E-2</c:v>
                </c:pt>
                <c:pt idx="26">
                  <c:v>-6.8149666663763729E-3</c:v>
                </c:pt>
                <c:pt idx="27">
                  <c:v>-7.7853264322433613E-2</c:v>
                </c:pt>
                <c:pt idx="28">
                  <c:v>-5.6451134698291369E-2</c:v>
                </c:pt>
                <c:pt idx="29">
                  <c:v>-0.1274894323543487</c:v>
                </c:pt>
                <c:pt idx="30">
                  <c:v>8.0436937204056064E-2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E-418D-9B3E-1F3CF33C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653360"/>
        <c:axId val="972649096"/>
      </c:barChart>
      <c:lineChart>
        <c:grouping val="standard"/>
        <c:varyColors val="0"/>
        <c:ser>
          <c:idx val="0"/>
          <c:order val="0"/>
          <c:tx>
            <c:strRef>
              <c:f>'Patrón Auto correlación'!$Q$5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'Patrón Auto correlación'!$O$6:$O$36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'Patrón Auto correlación'!$Q$6:$Q$36</c:f>
              <c:numCache>
                <c:formatCode>0.00</c:formatCode>
                <c:ptCount val="31"/>
                <c:pt idx="1">
                  <c:v>-0.19900419155027513</c:v>
                </c:pt>
                <c:pt idx="2">
                  <c:v>-0.20181119381109452</c:v>
                </c:pt>
                <c:pt idx="3">
                  <c:v>-0.20701257747511365</c:v>
                </c:pt>
                <c:pt idx="4">
                  <c:v>-0.2115695495810937</c:v>
                </c:pt>
                <c:pt idx="5">
                  <c:v>-0.21170559387474588</c:v>
                </c:pt>
                <c:pt idx="6">
                  <c:v>-0.21179248657284525</c:v>
                </c:pt>
                <c:pt idx="7">
                  <c:v>-0.21355139655662575</c:v>
                </c:pt>
                <c:pt idx="8">
                  <c:v>-0.21509755826876503</c:v>
                </c:pt>
                <c:pt idx="9">
                  <c:v>-0.21605000727204643</c:v>
                </c:pt>
                <c:pt idx="10">
                  <c:v>-0.21648892704783559</c:v>
                </c:pt>
                <c:pt idx="11">
                  <c:v>-0.22273327412679805</c:v>
                </c:pt>
                <c:pt idx="12">
                  <c:v>-0.22854779664430966</c:v>
                </c:pt>
                <c:pt idx="13">
                  <c:v>-0.2313754188910275</c:v>
                </c:pt>
                <c:pt idx="14">
                  <c:v>-0.2321398266226109</c:v>
                </c:pt>
                <c:pt idx="15">
                  <c:v>-0.23214523211277255</c:v>
                </c:pt>
                <c:pt idx="16">
                  <c:v>-0.23297975981936259</c:v>
                </c:pt>
                <c:pt idx="17">
                  <c:v>-0.23346800079645544</c:v>
                </c:pt>
                <c:pt idx="18">
                  <c:v>-0.23347241937369528</c:v>
                </c:pt>
                <c:pt idx="19">
                  <c:v>-0.23692094621240137</c:v>
                </c:pt>
                <c:pt idx="20">
                  <c:v>-0.24194571418369443</c:v>
                </c:pt>
                <c:pt idx="21">
                  <c:v>-0.24213076748982917</c:v>
                </c:pt>
                <c:pt idx="22">
                  <c:v>-0.24637813279427204</c:v>
                </c:pt>
                <c:pt idx="23">
                  <c:v>-0.24770023205908681</c:v>
                </c:pt>
                <c:pt idx="24">
                  <c:v>-0.2477081546733515</c:v>
                </c:pt>
                <c:pt idx="25">
                  <c:v>-0.2490318932662148</c:v>
                </c:pt>
                <c:pt idx="26">
                  <c:v>-0.25011058842902922</c:v>
                </c:pt>
                <c:pt idx="27">
                  <c:v>-0.25011794225684697</c:v>
                </c:pt>
                <c:pt idx="28">
                  <c:v>-0.25107580317648975</c:v>
                </c:pt>
                <c:pt idx="29">
                  <c:v>-0.25157795016842699</c:v>
                </c:pt>
                <c:pt idx="30">
                  <c:v>-0.25412365756235222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6E-418D-9B3E-1F3CF33C3E94}"/>
            </c:ext>
          </c:extLst>
        </c:ser>
        <c:ser>
          <c:idx val="1"/>
          <c:order val="1"/>
          <c:tx>
            <c:strRef>
              <c:f>'Patrón Auto correlación'!$R$5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'Patrón Auto correlación'!$R$6:$R$36</c:f>
              <c:numCache>
                <c:formatCode>0.00</c:formatCode>
                <c:ptCount val="31"/>
                <c:pt idx="1">
                  <c:v>0.19900419155027513</c:v>
                </c:pt>
                <c:pt idx="2">
                  <c:v>0.20181119381109452</c:v>
                </c:pt>
                <c:pt idx="3">
                  <c:v>0.20701257747511365</c:v>
                </c:pt>
                <c:pt idx="4">
                  <c:v>0.2115695495810937</c:v>
                </c:pt>
                <c:pt idx="5">
                  <c:v>0.21170559387474588</c:v>
                </c:pt>
                <c:pt idx="6">
                  <c:v>0.21179248657284525</c:v>
                </c:pt>
                <c:pt idx="7">
                  <c:v>0.21355139655662575</c:v>
                </c:pt>
                <c:pt idx="8">
                  <c:v>0.21509755826876503</c:v>
                </c:pt>
                <c:pt idx="9">
                  <c:v>0.21605000727204643</c:v>
                </c:pt>
                <c:pt idx="10">
                  <c:v>0.21648892704783559</c:v>
                </c:pt>
                <c:pt idx="11">
                  <c:v>0.22273327412679805</c:v>
                </c:pt>
                <c:pt idx="12">
                  <c:v>0.22854779664430966</c:v>
                </c:pt>
                <c:pt idx="13">
                  <c:v>0.2313754188910275</c:v>
                </c:pt>
                <c:pt idx="14">
                  <c:v>0.2321398266226109</c:v>
                </c:pt>
                <c:pt idx="15">
                  <c:v>0.23214523211277255</c:v>
                </c:pt>
                <c:pt idx="16">
                  <c:v>0.23297975981936259</c:v>
                </c:pt>
                <c:pt idx="17">
                  <c:v>0.23346800079645544</c:v>
                </c:pt>
                <c:pt idx="18">
                  <c:v>0.23347241937369528</c:v>
                </c:pt>
                <c:pt idx="19">
                  <c:v>0.23692094621240137</c:v>
                </c:pt>
                <c:pt idx="20">
                  <c:v>0.24194571418369443</c:v>
                </c:pt>
                <c:pt idx="21">
                  <c:v>0.24213076748982917</c:v>
                </c:pt>
                <c:pt idx="22">
                  <c:v>0.24637813279427204</c:v>
                </c:pt>
                <c:pt idx="23">
                  <c:v>0.24770023205908681</c:v>
                </c:pt>
                <c:pt idx="24">
                  <c:v>0.2477081546733515</c:v>
                </c:pt>
                <c:pt idx="25">
                  <c:v>0.2490318932662148</c:v>
                </c:pt>
                <c:pt idx="26">
                  <c:v>0.25011058842902922</c:v>
                </c:pt>
                <c:pt idx="27">
                  <c:v>0.25011794225684697</c:v>
                </c:pt>
                <c:pt idx="28">
                  <c:v>0.25107580317648975</c:v>
                </c:pt>
                <c:pt idx="29">
                  <c:v>0.25157795016842699</c:v>
                </c:pt>
                <c:pt idx="30">
                  <c:v>0.25412365756235222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6E-418D-9B3E-1F3CF33C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653360"/>
        <c:axId val="972649096"/>
      </c:lineChart>
      <c:catAx>
        <c:axId val="97265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72649096"/>
        <c:crosses val="autoZero"/>
        <c:auto val="1"/>
        <c:lblAlgn val="ctr"/>
        <c:lblOffset val="100"/>
        <c:noMultiLvlLbl val="0"/>
      </c:catAx>
      <c:valAx>
        <c:axId val="97264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7265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s-ES" b="1">
                <a:solidFill>
                  <a:srgbClr val="FF0000"/>
                </a:solidFill>
              </a:rPr>
              <a:t>Correlogram objeto</a:t>
            </a:r>
          </a:p>
          <a:p>
            <a:pPr>
              <a:defRPr b="1">
                <a:solidFill>
                  <a:srgbClr val="FF0000"/>
                </a:solidFill>
              </a:defRPr>
            </a:pPr>
            <a:r>
              <a:rPr lang="es-ES" b="1">
                <a:solidFill>
                  <a:srgbClr val="FF0000"/>
                </a:solidFill>
              </a:rPr>
              <a:t>datos 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'Objeto Auto correlación'!$E$6:$E$36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correlación'!$F$6:$F$36</c:f>
              <c:numCache>
                <c:formatCode>0.00</c:formatCode>
                <c:ptCount val="31"/>
                <c:pt idx="0">
                  <c:v>1</c:v>
                </c:pt>
                <c:pt idx="1">
                  <c:v>0.927440412747493</c:v>
                </c:pt>
                <c:pt idx="2">
                  <c:v>0.86866181134360365</c:v>
                </c:pt>
                <c:pt idx="3">
                  <c:v>0.81780735594915388</c:v>
                </c:pt>
                <c:pt idx="4">
                  <c:v>0.76914684109986153</c:v>
                </c:pt>
                <c:pt idx="5">
                  <c:v>0.71183719844482474</c:v>
                </c:pt>
                <c:pt idx="6">
                  <c:v>0.6655700732811799</c:v>
                </c:pt>
                <c:pt idx="7">
                  <c:v>0.63123507209261964</c:v>
                </c:pt>
                <c:pt idx="8">
                  <c:v>0.59617508910775674</c:v>
                </c:pt>
                <c:pt idx="9">
                  <c:v>0.56171345354429614</c:v>
                </c:pt>
                <c:pt idx="10">
                  <c:v>0.52565622485708385</c:v>
                </c:pt>
                <c:pt idx="11">
                  <c:v>0.49313526108902245</c:v>
                </c:pt>
                <c:pt idx="12">
                  <c:v>0.46487554403638975</c:v>
                </c:pt>
                <c:pt idx="13">
                  <c:v>0.44207376854199432</c:v>
                </c:pt>
                <c:pt idx="14">
                  <c:v>0.41974370609411155</c:v>
                </c:pt>
                <c:pt idx="15">
                  <c:v>0.39295294779033124</c:v>
                </c:pt>
                <c:pt idx="16">
                  <c:v>0.37209184409130314</c:v>
                </c:pt>
                <c:pt idx="17">
                  <c:v>0.35143018953274652</c:v>
                </c:pt>
                <c:pt idx="18">
                  <c:v>0.33383308684679663</c:v>
                </c:pt>
                <c:pt idx="19">
                  <c:v>0.31563763673943707</c:v>
                </c:pt>
                <c:pt idx="20">
                  <c:v>0.29604604264879375</c:v>
                </c:pt>
                <c:pt idx="21">
                  <c:v>0.28397969628668196</c:v>
                </c:pt>
                <c:pt idx="22">
                  <c:v>0.26545816266398764</c:v>
                </c:pt>
                <c:pt idx="23">
                  <c:v>0.25179622317812667</c:v>
                </c:pt>
                <c:pt idx="24">
                  <c:v>0.23753593627085703</c:v>
                </c:pt>
                <c:pt idx="25">
                  <c:v>0.22068281053748981</c:v>
                </c:pt>
                <c:pt idx="26">
                  <c:v>0.20582417620881271</c:v>
                </c:pt>
                <c:pt idx="27">
                  <c:v>0.19256113500388602</c:v>
                </c:pt>
                <c:pt idx="28">
                  <c:v>0.18582609582512144</c:v>
                </c:pt>
                <c:pt idx="29">
                  <c:v>0.17390537899416167</c:v>
                </c:pt>
                <c:pt idx="30">
                  <c:v>0.16537529755117583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C-42D1-BB3A-8C9EA93EE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479728"/>
        <c:axId val="316478088"/>
      </c:barChart>
      <c:lineChart>
        <c:grouping val="standard"/>
        <c:varyColors val="0"/>
        <c:ser>
          <c:idx val="0"/>
          <c:order val="0"/>
          <c:tx>
            <c:strRef>
              <c:f>'Objeto Auto correlación'!$G$5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'Objeto Auto correlación'!$E$6:$E$36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correlación'!$G$6:$G$36</c:f>
              <c:numCache>
                <c:formatCode>0.00</c:formatCode>
                <c:ptCount val="31"/>
                <c:pt idx="1">
                  <c:v>-0.1425664018816199</c:v>
                </c:pt>
                <c:pt idx="2">
                  <c:v>-0.23513912960033262</c:v>
                </c:pt>
                <c:pt idx="3">
                  <c:v>-0.29319632790376754</c:v>
                </c:pt>
                <c:pt idx="4">
                  <c:v>-0.33637985474922866</c:v>
                </c:pt>
                <c:pt idx="5">
                  <c:v>-0.37040467652651388</c:v>
                </c:pt>
                <c:pt idx="6">
                  <c:v>-0.39723753165092157</c:v>
                </c:pt>
                <c:pt idx="7">
                  <c:v>-0.41929118197190723</c:v>
                </c:pt>
                <c:pt idx="8">
                  <c:v>-0.43818094897993193</c:v>
                </c:pt>
                <c:pt idx="9">
                  <c:v>-0.45436844829512635</c:v>
                </c:pt>
                <c:pt idx="10">
                  <c:v>-0.46826997468001841</c:v>
                </c:pt>
                <c:pt idx="11">
                  <c:v>-0.48011358150950628</c:v>
                </c:pt>
                <c:pt idx="12">
                  <c:v>-0.49030042031652021</c:v>
                </c:pt>
                <c:pt idx="13">
                  <c:v>-0.49917874693367154</c:v>
                </c:pt>
                <c:pt idx="14">
                  <c:v>-0.50707365243806102</c:v>
                </c:pt>
                <c:pt idx="15">
                  <c:v>-0.51408721371987121</c:v>
                </c:pt>
                <c:pt idx="16">
                  <c:v>-0.52015629108227968</c:v>
                </c:pt>
                <c:pt idx="17">
                  <c:v>-0.52553848987697194</c:v>
                </c:pt>
                <c:pt idx="18">
                  <c:v>-0.53029345907074199</c:v>
                </c:pt>
                <c:pt idx="19">
                  <c:v>-0.53454785824803841</c:v>
                </c:pt>
                <c:pt idx="20">
                  <c:v>-0.53832266416043495</c:v>
                </c:pt>
                <c:pt idx="21">
                  <c:v>-0.54162165817923758</c:v>
                </c:pt>
                <c:pt idx="22">
                  <c:v>-0.54463955703842493</c:v>
                </c:pt>
                <c:pt idx="23">
                  <c:v>-0.54726300622220247</c:v>
                </c:pt>
                <c:pt idx="24">
                  <c:v>-0.549612668212899</c:v>
                </c:pt>
                <c:pt idx="25">
                  <c:v>-0.55169530834779057</c:v>
                </c:pt>
                <c:pt idx="26">
                  <c:v>-0.55348660542429406</c:v>
                </c:pt>
                <c:pt idx="27">
                  <c:v>-0.55504010444347007</c:v>
                </c:pt>
                <c:pt idx="28">
                  <c:v>-0.55639628350993042</c:v>
                </c:pt>
                <c:pt idx="29">
                  <c:v>-0.55765628800124589</c:v>
                </c:pt>
                <c:pt idx="30">
                  <c:v>-0.55875748550451232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3C-42D1-BB3A-8C9EA93EEA04}"/>
            </c:ext>
          </c:extLst>
        </c:ser>
        <c:ser>
          <c:idx val="1"/>
          <c:order val="1"/>
          <c:tx>
            <c:strRef>
              <c:f>'Objeto Auto correlación'!$H$5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'Objeto Auto correlación'!$H$6:$H$36</c:f>
              <c:numCache>
                <c:formatCode>0.00</c:formatCode>
                <c:ptCount val="31"/>
                <c:pt idx="1">
                  <c:v>0.1425664018816199</c:v>
                </c:pt>
                <c:pt idx="2">
                  <c:v>0.23513912960033262</c:v>
                </c:pt>
                <c:pt idx="3">
                  <c:v>0.29319632790376754</c:v>
                </c:pt>
                <c:pt idx="4">
                  <c:v>0.33637985474922866</c:v>
                </c:pt>
                <c:pt idx="5">
                  <c:v>0.37040467652651388</c:v>
                </c:pt>
                <c:pt idx="6">
                  <c:v>0.39723753165092157</c:v>
                </c:pt>
                <c:pt idx="7">
                  <c:v>0.41929118197190723</c:v>
                </c:pt>
                <c:pt idx="8">
                  <c:v>0.43818094897993193</c:v>
                </c:pt>
                <c:pt idx="9">
                  <c:v>0.45436844829512635</c:v>
                </c:pt>
                <c:pt idx="10">
                  <c:v>0.46826997468001841</c:v>
                </c:pt>
                <c:pt idx="11">
                  <c:v>0.48011358150950628</c:v>
                </c:pt>
                <c:pt idx="12">
                  <c:v>0.49030042031652021</c:v>
                </c:pt>
                <c:pt idx="13">
                  <c:v>0.49917874693367154</c:v>
                </c:pt>
                <c:pt idx="14">
                  <c:v>0.50707365243806102</c:v>
                </c:pt>
                <c:pt idx="15">
                  <c:v>0.51408721371987121</c:v>
                </c:pt>
                <c:pt idx="16">
                  <c:v>0.52015629108227968</c:v>
                </c:pt>
                <c:pt idx="17">
                  <c:v>0.52553848987697194</c:v>
                </c:pt>
                <c:pt idx="18">
                  <c:v>0.53029345907074199</c:v>
                </c:pt>
                <c:pt idx="19">
                  <c:v>0.53454785824803841</c:v>
                </c:pt>
                <c:pt idx="20">
                  <c:v>0.53832266416043495</c:v>
                </c:pt>
                <c:pt idx="21">
                  <c:v>0.54162165817923758</c:v>
                </c:pt>
                <c:pt idx="22">
                  <c:v>0.54463955703842493</c:v>
                </c:pt>
                <c:pt idx="23">
                  <c:v>0.54726300622220247</c:v>
                </c:pt>
                <c:pt idx="24">
                  <c:v>0.549612668212899</c:v>
                </c:pt>
                <c:pt idx="25">
                  <c:v>0.55169530834779057</c:v>
                </c:pt>
                <c:pt idx="26">
                  <c:v>0.55348660542429406</c:v>
                </c:pt>
                <c:pt idx="27">
                  <c:v>0.55504010444347007</c:v>
                </c:pt>
                <c:pt idx="28">
                  <c:v>0.55639628350993042</c:v>
                </c:pt>
                <c:pt idx="29">
                  <c:v>0.55765628800124589</c:v>
                </c:pt>
                <c:pt idx="30">
                  <c:v>0.55875748550451232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3C-42D1-BB3A-8C9EA93EE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479728"/>
        <c:axId val="316478088"/>
      </c:lineChart>
      <c:catAx>
        <c:axId val="31647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6478088"/>
        <c:crosses val="autoZero"/>
        <c:auto val="1"/>
        <c:lblAlgn val="ctr"/>
        <c:lblOffset val="100"/>
        <c:noMultiLvlLbl val="0"/>
      </c:catAx>
      <c:valAx>
        <c:axId val="31647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647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s-ES" b="1">
                <a:solidFill>
                  <a:srgbClr val="FF0000"/>
                </a:solidFill>
              </a:rPr>
              <a:t>Correlograma objeto</a:t>
            </a:r>
          </a:p>
          <a:p>
            <a:pPr>
              <a:defRPr b="1">
                <a:solidFill>
                  <a:srgbClr val="FF0000"/>
                </a:solidFill>
              </a:defRPr>
            </a:pPr>
            <a:r>
              <a:rPr lang="es-ES" b="1">
                <a:solidFill>
                  <a:srgbClr val="FF0000"/>
                </a:solidFill>
              </a:rPr>
              <a:t>datos 61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'Objeto Auto correlación'!$J$6:$J$36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correlación'!$K$6:$K$36</c:f>
              <c:numCache>
                <c:formatCode>0.00</c:formatCode>
                <c:ptCount val="31"/>
                <c:pt idx="0">
                  <c:v>1</c:v>
                </c:pt>
                <c:pt idx="1">
                  <c:v>0.34506028551397949</c:v>
                </c:pt>
                <c:pt idx="2">
                  <c:v>0.32146639726377296</c:v>
                </c:pt>
                <c:pt idx="3">
                  <c:v>0.30383503030756487</c:v>
                </c:pt>
                <c:pt idx="4">
                  <c:v>0.26422751343653567</c:v>
                </c:pt>
                <c:pt idx="5">
                  <c:v>0.24659614648032654</c:v>
                </c:pt>
                <c:pt idx="6">
                  <c:v>0.32879442177140061</c:v>
                </c:pt>
                <c:pt idx="7">
                  <c:v>0.33313920473001352</c:v>
                </c:pt>
                <c:pt idx="8">
                  <c:v>0.22760323811451971</c:v>
                </c:pt>
                <c:pt idx="9">
                  <c:v>0.29787647081759688</c:v>
                </c:pt>
                <c:pt idx="10">
                  <c:v>0.32419740369103056</c:v>
                </c:pt>
                <c:pt idx="11">
                  <c:v>0.26261373690518008</c:v>
                </c:pt>
                <c:pt idx="12">
                  <c:v>0.17905392020450822</c:v>
                </c:pt>
                <c:pt idx="13">
                  <c:v>0.24932715290758473</c:v>
                </c:pt>
                <c:pt idx="14">
                  <c:v>0.1218150363772708</c:v>
                </c:pt>
                <c:pt idx="15">
                  <c:v>0.29600649736045465</c:v>
                </c:pt>
                <c:pt idx="16">
                  <c:v>0.21244668065978242</c:v>
                </c:pt>
                <c:pt idx="17">
                  <c:v>0.12888686395911114</c:v>
                </c:pt>
                <c:pt idx="18">
                  <c:v>0.13919416821172259</c:v>
                </c:pt>
                <c:pt idx="19">
                  <c:v>0.2094674009147986</c:v>
                </c:pt>
                <c:pt idx="20">
                  <c:v>0.1698598840437697</c:v>
                </c:pt>
                <c:pt idx="21">
                  <c:v>0.15222851708756183</c:v>
                </c:pt>
                <c:pt idx="22">
                  <c:v>0.1126210002165326</c:v>
                </c:pt>
                <c:pt idx="23">
                  <c:v>8.9027111966325984E-2</c:v>
                </c:pt>
                <c:pt idx="24">
                  <c:v>7.1395745010117834E-2</c:v>
                </c:pt>
                <c:pt idx="25">
                  <c:v>9.8120782242674415E-3</c:v>
                </c:pt>
                <c:pt idx="26">
                  <c:v>9.6098939548166354E-2</c:v>
                </c:pt>
                <c:pt idx="27">
                  <c:v>-3.4745057733277756E-3</c:v>
                </c:pt>
                <c:pt idx="28">
                  <c:v>8.8774876844569556E-2</c:v>
                </c:pt>
                <c:pt idx="29">
                  <c:v>-4.4699760979742528E-2</c:v>
                </c:pt>
                <c:pt idx="30">
                  <c:v>0.10751555008861968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0-4A97-A44D-475C53691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3952944"/>
        <c:axId val="883950320"/>
      </c:barChart>
      <c:lineChart>
        <c:grouping val="standard"/>
        <c:varyColors val="0"/>
        <c:ser>
          <c:idx val="0"/>
          <c:order val="0"/>
          <c:tx>
            <c:strRef>
              <c:f>'Objeto Auto correlación'!$L$5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'Objeto Auto correlación'!$J$6:$J$36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correlación'!$L$6:$L$36</c:f>
              <c:numCache>
                <c:formatCode>0.00</c:formatCode>
                <c:ptCount val="31"/>
                <c:pt idx="1">
                  <c:v>-0.1725652066553871</c:v>
                </c:pt>
                <c:pt idx="2">
                  <c:v>-0.19201577994027982</c:v>
                </c:pt>
                <c:pt idx="3">
                  <c:v>-0.20742413142713551</c:v>
                </c:pt>
                <c:pt idx="4">
                  <c:v>-0.22027905989768073</c:v>
                </c:pt>
                <c:pt idx="5">
                  <c:v>-0.22952329158103751</c:v>
                </c:pt>
                <c:pt idx="6">
                  <c:v>-0.23728171597927553</c:v>
                </c:pt>
                <c:pt idx="7">
                  <c:v>-0.25048178049475028</c:v>
                </c:pt>
                <c:pt idx="8">
                  <c:v>-0.2633456224237341</c:v>
                </c:pt>
                <c:pt idx="9">
                  <c:v>-0.26913971839081979</c:v>
                </c:pt>
                <c:pt idx="10">
                  <c:v>-0.27878441209354765</c:v>
                </c:pt>
                <c:pt idx="11">
                  <c:v>-0.2897938533412413</c:v>
                </c:pt>
                <c:pt idx="12">
                  <c:v>-0.2967960891837661</c:v>
                </c:pt>
                <c:pt idx="13">
                  <c:v>-0.29999558377549096</c:v>
                </c:pt>
                <c:pt idx="14">
                  <c:v>-0.3061040419867741</c:v>
                </c:pt>
                <c:pt idx="15">
                  <c:v>-0.30754422853883007</c:v>
                </c:pt>
                <c:pt idx="16">
                  <c:v>-0.31591434220416054</c:v>
                </c:pt>
                <c:pt idx="17">
                  <c:v>-0.32014046225468334</c:v>
                </c:pt>
                <c:pt idx="18">
                  <c:v>-0.32168194584237164</c:v>
                </c:pt>
                <c:pt idx="19">
                  <c:v>-0.32347055792642704</c:v>
                </c:pt>
                <c:pt idx="20">
                  <c:v>-0.32748493404140577</c:v>
                </c:pt>
                <c:pt idx="21">
                  <c:v>-0.33009810312985294</c:v>
                </c:pt>
                <c:pt idx="22">
                  <c:v>-0.33218205056411565</c:v>
                </c:pt>
                <c:pt idx="23">
                  <c:v>-0.33331713377514938</c:v>
                </c:pt>
                <c:pt idx="24">
                  <c:v>-0.33402448128598655</c:v>
                </c:pt>
                <c:pt idx="25">
                  <c:v>-0.33447860868798884</c:v>
                </c:pt>
                <c:pt idx="26">
                  <c:v>-0.33448718014325163</c:v>
                </c:pt>
                <c:pt idx="27">
                  <c:v>-0.33530834700467449</c:v>
                </c:pt>
                <c:pt idx="28">
                  <c:v>-0.33530941913477214</c:v>
                </c:pt>
                <c:pt idx="29">
                  <c:v>-0.336008598047076</c:v>
                </c:pt>
                <c:pt idx="30">
                  <c:v>-0.33618563017517672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F0-4A97-A44D-475C53691C09}"/>
            </c:ext>
          </c:extLst>
        </c:ser>
        <c:ser>
          <c:idx val="1"/>
          <c:order val="1"/>
          <c:tx>
            <c:strRef>
              <c:f>'Objeto Auto correlación'!$M$5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'Objeto Auto correlación'!$M$6:$M$36</c:f>
              <c:numCache>
                <c:formatCode>0.00</c:formatCode>
                <c:ptCount val="31"/>
                <c:pt idx="1">
                  <c:v>0.1725652066553871</c:v>
                </c:pt>
                <c:pt idx="2">
                  <c:v>0.19201577994027982</c:v>
                </c:pt>
                <c:pt idx="3">
                  <c:v>0.20742413142713551</c:v>
                </c:pt>
                <c:pt idx="4">
                  <c:v>0.22027905989768073</c:v>
                </c:pt>
                <c:pt idx="5">
                  <c:v>0.22952329158103751</c:v>
                </c:pt>
                <c:pt idx="6">
                  <c:v>0.23728171597927553</c:v>
                </c:pt>
                <c:pt idx="7">
                  <c:v>0.25048178049475028</c:v>
                </c:pt>
                <c:pt idx="8">
                  <c:v>0.2633456224237341</c:v>
                </c:pt>
                <c:pt idx="9">
                  <c:v>0.26913971839081979</c:v>
                </c:pt>
                <c:pt idx="10">
                  <c:v>0.27878441209354765</c:v>
                </c:pt>
                <c:pt idx="11">
                  <c:v>0.2897938533412413</c:v>
                </c:pt>
                <c:pt idx="12">
                  <c:v>0.2967960891837661</c:v>
                </c:pt>
                <c:pt idx="13">
                  <c:v>0.29999558377549096</c:v>
                </c:pt>
                <c:pt idx="14">
                  <c:v>0.3061040419867741</c:v>
                </c:pt>
                <c:pt idx="15">
                  <c:v>0.30754422853883007</c:v>
                </c:pt>
                <c:pt idx="16">
                  <c:v>0.31591434220416054</c:v>
                </c:pt>
                <c:pt idx="17">
                  <c:v>0.32014046225468334</c:v>
                </c:pt>
                <c:pt idx="18">
                  <c:v>0.32168194584237164</c:v>
                </c:pt>
                <c:pt idx="19">
                  <c:v>0.32347055792642704</c:v>
                </c:pt>
                <c:pt idx="20">
                  <c:v>0.32748493404140577</c:v>
                </c:pt>
                <c:pt idx="21">
                  <c:v>0.33009810312985294</c:v>
                </c:pt>
                <c:pt idx="22">
                  <c:v>0.33218205056411565</c:v>
                </c:pt>
                <c:pt idx="23">
                  <c:v>0.33331713377514938</c:v>
                </c:pt>
                <c:pt idx="24">
                  <c:v>0.33402448128598655</c:v>
                </c:pt>
                <c:pt idx="25">
                  <c:v>0.33447860868798884</c:v>
                </c:pt>
                <c:pt idx="26">
                  <c:v>0.33448718014325163</c:v>
                </c:pt>
                <c:pt idx="27">
                  <c:v>0.33530834700467449</c:v>
                </c:pt>
                <c:pt idx="28">
                  <c:v>0.33530941913477214</c:v>
                </c:pt>
                <c:pt idx="29">
                  <c:v>0.336008598047076</c:v>
                </c:pt>
                <c:pt idx="30">
                  <c:v>0.33618563017517672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0-4A97-A44D-475C53691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52944"/>
        <c:axId val="883950320"/>
      </c:lineChart>
      <c:catAx>
        <c:axId val="88395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3950320"/>
        <c:crosses val="autoZero"/>
        <c:auto val="1"/>
        <c:lblAlgn val="ctr"/>
        <c:lblOffset val="100"/>
        <c:noMultiLvlLbl val="0"/>
      </c:catAx>
      <c:valAx>
        <c:axId val="88395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395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s-ES" b="1">
                <a:solidFill>
                  <a:srgbClr val="FF0000"/>
                </a:solidFill>
              </a:rPr>
              <a:t>Correlograma objeto</a:t>
            </a:r>
          </a:p>
          <a:p>
            <a:pPr>
              <a:defRPr b="1">
                <a:solidFill>
                  <a:srgbClr val="FF0000"/>
                </a:solidFill>
              </a:defRPr>
            </a:pPr>
            <a:r>
              <a:rPr lang="es-ES" b="1">
                <a:solidFill>
                  <a:srgbClr val="FF0000"/>
                </a:solidFill>
              </a:rPr>
              <a:t>datos 121 a 189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v>acf</c:v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'Objeto Auto correlación'!$O$6:$O$36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correlación'!$P$6:$P$36</c:f>
              <c:numCache>
                <c:formatCode>0.00</c:formatCode>
                <c:ptCount val="31"/>
                <c:pt idx="0">
                  <c:v>1</c:v>
                </c:pt>
                <c:pt idx="1">
                  <c:v>-2.2687971878493349E-2</c:v>
                </c:pt>
                <c:pt idx="2">
                  <c:v>-2.6127547789022623E-2</c:v>
                </c:pt>
                <c:pt idx="3">
                  <c:v>-7.4021752480486772E-2</c:v>
                </c:pt>
                <c:pt idx="4">
                  <c:v>-0.11870789117841177</c:v>
                </c:pt>
                <c:pt idx="5">
                  <c:v>-2.6822077539993081E-2</c:v>
                </c:pt>
                <c:pt idx="6">
                  <c:v>-1.7429389476365756E-2</c:v>
                </c:pt>
                <c:pt idx="7">
                  <c:v>2.6793729387578978E-2</c:v>
                </c:pt>
                <c:pt idx="8">
                  <c:v>-5.913897209774182E-2</c:v>
                </c:pt>
                <c:pt idx="9">
                  <c:v>-1.4915853233797041E-2</c:v>
                </c:pt>
                <c:pt idx="10">
                  <c:v>7.3761894411082413E-2</c:v>
                </c:pt>
                <c:pt idx="11">
                  <c:v>2.9075755713157406E-2</c:v>
                </c:pt>
                <c:pt idx="12">
                  <c:v>-6.0065011765702489E-2</c:v>
                </c:pt>
                <c:pt idx="13">
                  <c:v>-1.5841892901757682E-2</c:v>
                </c:pt>
                <c:pt idx="14">
                  <c:v>-0.14622922316801332</c:v>
                </c:pt>
                <c:pt idx="15">
                  <c:v>7.5812410819670731E-2</c:v>
                </c:pt>
                <c:pt idx="16">
                  <c:v>3.1126272121745815E-2</c:v>
                </c:pt>
                <c:pt idx="17">
                  <c:v>-0.10567719013158809</c:v>
                </c:pt>
                <c:pt idx="18">
                  <c:v>-6.1454071267643337E-2</c:v>
                </c:pt>
                <c:pt idx="19">
                  <c:v>2.7223676377236179E-2</c:v>
                </c:pt>
                <c:pt idx="20">
                  <c:v>7.1446795241180791E-2</c:v>
                </c:pt>
                <c:pt idx="21">
                  <c:v>7.1215285324190733E-2</c:v>
                </c:pt>
                <c:pt idx="22">
                  <c:v>2.652914662626572E-2</c:v>
                </c:pt>
                <c:pt idx="23">
                  <c:v>7.0752265490210325E-2</c:v>
                </c:pt>
                <c:pt idx="24">
                  <c:v>-1.8388501988649469E-2</c:v>
                </c:pt>
                <c:pt idx="25">
                  <c:v>-5.9866574693035239E-2</c:v>
                </c:pt>
                <c:pt idx="26">
                  <c:v>2.8811172951844228E-2</c:v>
                </c:pt>
                <c:pt idx="27">
                  <c:v>-5.7121528533476441E-2</c:v>
                </c:pt>
                <c:pt idx="28">
                  <c:v>7.6010847892337974E-2</c:v>
                </c:pt>
                <c:pt idx="29">
                  <c:v>-0.14328573993578728</c:v>
                </c:pt>
                <c:pt idx="30">
                  <c:v>0.1232105228328316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C-450B-895E-449E61E25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653360"/>
        <c:axId val="972649096"/>
      </c:barChart>
      <c:lineChart>
        <c:grouping val="standard"/>
        <c:varyColors val="0"/>
        <c:ser>
          <c:idx val="0"/>
          <c:order val="0"/>
          <c:tx>
            <c:strRef>
              <c:f>'Objeto Auto correlación'!$Q$5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'Objeto Auto correlación'!$O$6:$O$36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'Objeto Auto correlación'!$Q$6:$Q$36</c:f>
              <c:numCache>
                <c:formatCode>0.00</c:formatCode>
                <c:ptCount val="31"/>
                <c:pt idx="1">
                  <c:v>-0.19900419155027513</c:v>
                </c:pt>
                <c:pt idx="2">
                  <c:v>-0.19910660142671663</c:v>
                </c:pt>
                <c:pt idx="3">
                  <c:v>-0.1992423352501505</c:v>
                </c:pt>
                <c:pt idx="4">
                  <c:v>-0.20032845930419019</c:v>
                </c:pt>
                <c:pt idx="5">
                  <c:v>-0.20309509750470955</c:v>
                </c:pt>
                <c:pt idx="6">
                  <c:v>-0.20323533363583582</c:v>
                </c:pt>
                <c:pt idx="7">
                  <c:v>-0.20329452063870546</c:v>
                </c:pt>
                <c:pt idx="8">
                  <c:v>-0.20343432341774076</c:v>
                </c:pt>
                <c:pt idx="9">
                  <c:v>-0.20411403213812326</c:v>
                </c:pt>
                <c:pt idx="10">
                  <c:v>-0.20415719416919131</c:v>
                </c:pt>
                <c:pt idx="11">
                  <c:v>-0.20520989663688793</c:v>
                </c:pt>
                <c:pt idx="12">
                  <c:v>-0.20537298224248446</c:v>
                </c:pt>
                <c:pt idx="13">
                  <c:v>-0.20606751149762073</c:v>
                </c:pt>
                <c:pt idx="14">
                  <c:v>-0.2061157371655605</c:v>
                </c:pt>
                <c:pt idx="15">
                  <c:v>-0.21018407096138483</c:v>
                </c:pt>
                <c:pt idx="16">
                  <c:v>-0.21126423755817761</c:v>
                </c:pt>
                <c:pt idx="17">
                  <c:v>-0.2114457749654273</c:v>
                </c:pt>
                <c:pt idx="18">
                  <c:v>-0.21352717553841419</c:v>
                </c:pt>
                <c:pt idx="19">
                  <c:v>-0.21422647314236812</c:v>
                </c:pt>
                <c:pt idx="20">
                  <c:v>-0.21436343702145685</c:v>
                </c:pt>
                <c:pt idx="21">
                  <c:v>-0.215304431494136</c:v>
                </c:pt>
                <c:pt idx="22">
                  <c:v>-0.21623528236935891</c:v>
                </c:pt>
                <c:pt idx="23">
                  <c:v>-0.21636414146140071</c:v>
                </c:pt>
                <c:pt idx="24">
                  <c:v>-0.21727847192847255</c:v>
                </c:pt>
                <c:pt idx="25">
                  <c:v>-0.21734009436565055</c:v>
                </c:pt>
                <c:pt idx="26">
                  <c:v>-0.21799217665040313</c:v>
                </c:pt>
                <c:pt idx="27">
                  <c:v>-0.21814292594198226</c:v>
                </c:pt>
                <c:pt idx="28">
                  <c:v>-0.21873448008350679</c:v>
                </c:pt>
                <c:pt idx="29">
                  <c:v>-0.21977805488825755</c:v>
                </c:pt>
                <c:pt idx="30">
                  <c:v>-0.22344695699916367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FC-450B-895E-449E61E25F6E}"/>
            </c:ext>
          </c:extLst>
        </c:ser>
        <c:ser>
          <c:idx val="1"/>
          <c:order val="1"/>
          <c:tx>
            <c:strRef>
              <c:f>'Objeto Auto correlación'!$R$5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'Objeto Auto correlación'!$R$6:$R$36</c:f>
              <c:numCache>
                <c:formatCode>0.00</c:formatCode>
                <c:ptCount val="31"/>
                <c:pt idx="1">
                  <c:v>0.19900419155027513</c:v>
                </c:pt>
                <c:pt idx="2">
                  <c:v>0.19910660142671663</c:v>
                </c:pt>
                <c:pt idx="3">
                  <c:v>0.1992423352501505</c:v>
                </c:pt>
                <c:pt idx="4">
                  <c:v>0.20032845930419019</c:v>
                </c:pt>
                <c:pt idx="5">
                  <c:v>0.20309509750470955</c:v>
                </c:pt>
                <c:pt idx="6">
                  <c:v>0.20323533363583582</c:v>
                </c:pt>
                <c:pt idx="7">
                  <c:v>0.20329452063870546</c:v>
                </c:pt>
                <c:pt idx="8">
                  <c:v>0.20343432341774076</c:v>
                </c:pt>
                <c:pt idx="9">
                  <c:v>0.20411403213812326</c:v>
                </c:pt>
                <c:pt idx="10">
                  <c:v>0.20415719416919131</c:v>
                </c:pt>
                <c:pt idx="11">
                  <c:v>0.20520989663688793</c:v>
                </c:pt>
                <c:pt idx="12">
                  <c:v>0.20537298224248446</c:v>
                </c:pt>
                <c:pt idx="13">
                  <c:v>0.20606751149762073</c:v>
                </c:pt>
                <c:pt idx="14">
                  <c:v>0.2061157371655605</c:v>
                </c:pt>
                <c:pt idx="15">
                  <c:v>0.21018407096138483</c:v>
                </c:pt>
                <c:pt idx="16">
                  <c:v>0.21126423755817761</c:v>
                </c:pt>
                <c:pt idx="17">
                  <c:v>0.2114457749654273</c:v>
                </c:pt>
                <c:pt idx="18">
                  <c:v>0.21352717553841419</c:v>
                </c:pt>
                <c:pt idx="19">
                  <c:v>0.21422647314236812</c:v>
                </c:pt>
                <c:pt idx="20">
                  <c:v>0.21436343702145685</c:v>
                </c:pt>
                <c:pt idx="21">
                  <c:v>0.215304431494136</c:v>
                </c:pt>
                <c:pt idx="22">
                  <c:v>0.21623528236935891</c:v>
                </c:pt>
                <c:pt idx="23">
                  <c:v>0.21636414146140071</c:v>
                </c:pt>
                <c:pt idx="24">
                  <c:v>0.21727847192847255</c:v>
                </c:pt>
                <c:pt idx="25">
                  <c:v>0.21734009436565055</c:v>
                </c:pt>
                <c:pt idx="26">
                  <c:v>0.21799217665040313</c:v>
                </c:pt>
                <c:pt idx="27">
                  <c:v>0.21814292594198226</c:v>
                </c:pt>
                <c:pt idx="28">
                  <c:v>0.21873448008350679</c:v>
                </c:pt>
                <c:pt idx="29">
                  <c:v>0.21977805488825755</c:v>
                </c:pt>
                <c:pt idx="30">
                  <c:v>0.22344695699916367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FC-450B-895E-449E61E25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653360"/>
        <c:axId val="972649096"/>
      </c:lineChart>
      <c:catAx>
        <c:axId val="97265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72649096"/>
        <c:crosses val="autoZero"/>
        <c:auto val="1"/>
        <c:lblAlgn val="ctr"/>
        <c:lblOffset val="100"/>
        <c:noMultiLvlLbl val="0"/>
      </c:catAx>
      <c:valAx>
        <c:axId val="97264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7265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 b="1"/>
              <a:t>Figura T-03: Tendencia de datos </a:t>
            </a:r>
            <a:r>
              <a:rPr lang="pt-BR" sz="1400" b="1" i="0" u="none" strike="noStrike" baseline="0">
                <a:effectLst/>
              </a:rPr>
              <a:t>de temperatura </a:t>
            </a:r>
            <a:r>
              <a:rPr lang="pt-BR" sz="1400" b="1"/>
              <a:t>en régimem</a:t>
            </a:r>
            <a:r>
              <a:rPr lang="pt-BR" sz="1400" b="1" baseline="0"/>
              <a:t> estacionario (datos 121 a 189), </a:t>
            </a:r>
            <a:r>
              <a:rPr lang="pt-BR" sz="1400" b="1"/>
              <a:t> </a:t>
            </a:r>
          </a:p>
          <a:p>
            <a:pPr>
              <a:defRPr b="1"/>
            </a:pPr>
            <a:r>
              <a:rPr lang="pt-BR" sz="1400" b="1"/>
              <a:t>a 273,15 K (0 °C).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'Datos T tratados'!$E$7</c:f>
              <c:strCache>
                <c:ptCount val="1"/>
                <c:pt idx="0">
                  <c:v>Tp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'Datos T tratados'!$D$8:$D$69</c:f>
              <c:numCache>
                <c:formatCode>General</c:formatCode>
                <c:ptCount val="62"/>
                <c:pt idx="0">
                  <c:v>121</c:v>
                </c:pt>
                <c:pt idx="1">
                  <c:v>122</c:v>
                </c:pt>
                <c:pt idx="2">
                  <c:v>123</c:v>
                </c:pt>
                <c:pt idx="3">
                  <c:v>124</c:v>
                </c:pt>
                <c:pt idx="4">
                  <c:v>125</c:v>
                </c:pt>
                <c:pt idx="5">
                  <c:v>126</c:v>
                </c:pt>
                <c:pt idx="6">
                  <c:v>127</c:v>
                </c:pt>
                <c:pt idx="7">
                  <c:v>128</c:v>
                </c:pt>
                <c:pt idx="8">
                  <c:v>129</c:v>
                </c:pt>
                <c:pt idx="9">
                  <c:v>130</c:v>
                </c:pt>
                <c:pt idx="10">
                  <c:v>131</c:v>
                </c:pt>
                <c:pt idx="11">
                  <c:v>132</c:v>
                </c:pt>
                <c:pt idx="12">
                  <c:v>133</c:v>
                </c:pt>
                <c:pt idx="13">
                  <c:v>134</c:v>
                </c:pt>
                <c:pt idx="14">
                  <c:v>135</c:v>
                </c:pt>
                <c:pt idx="15">
                  <c:v>136</c:v>
                </c:pt>
                <c:pt idx="16">
                  <c:v>137</c:v>
                </c:pt>
                <c:pt idx="17">
                  <c:v>138</c:v>
                </c:pt>
                <c:pt idx="18">
                  <c:v>139</c:v>
                </c:pt>
                <c:pt idx="19">
                  <c:v>140</c:v>
                </c:pt>
                <c:pt idx="20">
                  <c:v>141</c:v>
                </c:pt>
                <c:pt idx="21">
                  <c:v>142</c:v>
                </c:pt>
                <c:pt idx="22">
                  <c:v>143</c:v>
                </c:pt>
                <c:pt idx="23">
                  <c:v>144</c:v>
                </c:pt>
                <c:pt idx="24">
                  <c:v>145</c:v>
                </c:pt>
                <c:pt idx="25">
                  <c:v>146</c:v>
                </c:pt>
                <c:pt idx="26">
                  <c:v>147</c:v>
                </c:pt>
                <c:pt idx="27">
                  <c:v>148</c:v>
                </c:pt>
                <c:pt idx="28">
                  <c:v>149</c:v>
                </c:pt>
                <c:pt idx="29">
                  <c:v>150</c:v>
                </c:pt>
                <c:pt idx="30">
                  <c:v>151</c:v>
                </c:pt>
                <c:pt idx="31">
                  <c:v>152</c:v>
                </c:pt>
                <c:pt idx="32">
                  <c:v>153</c:v>
                </c:pt>
                <c:pt idx="33">
                  <c:v>154</c:v>
                </c:pt>
                <c:pt idx="34">
                  <c:v>155</c:v>
                </c:pt>
                <c:pt idx="35">
                  <c:v>156</c:v>
                </c:pt>
                <c:pt idx="36">
                  <c:v>157</c:v>
                </c:pt>
                <c:pt idx="37">
                  <c:v>158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162</c:v>
                </c:pt>
                <c:pt idx="42">
                  <c:v>163</c:v>
                </c:pt>
                <c:pt idx="43">
                  <c:v>164</c:v>
                </c:pt>
                <c:pt idx="44">
                  <c:v>165</c:v>
                </c:pt>
                <c:pt idx="45">
                  <c:v>166</c:v>
                </c:pt>
                <c:pt idx="46">
                  <c:v>167</c:v>
                </c:pt>
                <c:pt idx="47">
                  <c:v>168</c:v>
                </c:pt>
                <c:pt idx="48">
                  <c:v>169</c:v>
                </c:pt>
                <c:pt idx="49">
                  <c:v>170</c:v>
                </c:pt>
                <c:pt idx="50">
                  <c:v>171</c:v>
                </c:pt>
                <c:pt idx="51">
                  <c:v>172</c:v>
                </c:pt>
                <c:pt idx="52">
                  <c:v>173</c:v>
                </c:pt>
                <c:pt idx="53">
                  <c:v>174</c:v>
                </c:pt>
                <c:pt idx="54">
                  <c:v>175</c:v>
                </c:pt>
                <c:pt idx="55">
                  <c:v>176</c:v>
                </c:pt>
                <c:pt idx="56">
                  <c:v>177</c:v>
                </c:pt>
                <c:pt idx="57">
                  <c:v>178</c:v>
                </c:pt>
                <c:pt idx="58">
                  <c:v>179</c:v>
                </c:pt>
                <c:pt idx="59">
                  <c:v>180</c:v>
                </c:pt>
                <c:pt idx="60">
                  <c:v>181</c:v>
                </c:pt>
                <c:pt idx="61">
                  <c:v>182</c:v>
                </c:pt>
              </c:numCache>
            </c:numRef>
          </c:xVal>
          <c:yVal>
            <c:numRef>
              <c:f>'Datos T tratados'!$E$8:$E$69</c:f>
              <c:numCache>
                <c:formatCode>0.00</c:formatCode>
                <c:ptCount val="62"/>
                <c:pt idx="0">
                  <c:v>273.13</c:v>
                </c:pt>
                <c:pt idx="1">
                  <c:v>273.13</c:v>
                </c:pt>
                <c:pt idx="2">
                  <c:v>273.13</c:v>
                </c:pt>
                <c:pt idx="3">
                  <c:v>273.13</c:v>
                </c:pt>
                <c:pt idx="4">
                  <c:v>273.13</c:v>
                </c:pt>
                <c:pt idx="5">
                  <c:v>273.13</c:v>
                </c:pt>
                <c:pt idx="6">
                  <c:v>273.14</c:v>
                </c:pt>
                <c:pt idx="7">
                  <c:v>273.13</c:v>
                </c:pt>
                <c:pt idx="8">
                  <c:v>273.13</c:v>
                </c:pt>
                <c:pt idx="9">
                  <c:v>273.13</c:v>
                </c:pt>
                <c:pt idx="10">
                  <c:v>273.13</c:v>
                </c:pt>
                <c:pt idx="11">
                  <c:v>273.13</c:v>
                </c:pt>
                <c:pt idx="12">
                  <c:v>273.13</c:v>
                </c:pt>
                <c:pt idx="13">
                  <c:v>273.13</c:v>
                </c:pt>
                <c:pt idx="14">
                  <c:v>273.14</c:v>
                </c:pt>
                <c:pt idx="15">
                  <c:v>273.13</c:v>
                </c:pt>
                <c:pt idx="16">
                  <c:v>273.13</c:v>
                </c:pt>
                <c:pt idx="17">
                  <c:v>273.13</c:v>
                </c:pt>
                <c:pt idx="18">
                  <c:v>273.13</c:v>
                </c:pt>
                <c:pt idx="19">
                  <c:v>273.14</c:v>
                </c:pt>
                <c:pt idx="20">
                  <c:v>273.13</c:v>
                </c:pt>
                <c:pt idx="21">
                  <c:v>273.13</c:v>
                </c:pt>
                <c:pt idx="22">
                  <c:v>273.13</c:v>
                </c:pt>
                <c:pt idx="23">
                  <c:v>273.13</c:v>
                </c:pt>
                <c:pt idx="24">
                  <c:v>273.13</c:v>
                </c:pt>
                <c:pt idx="25">
                  <c:v>273.14</c:v>
                </c:pt>
                <c:pt idx="26">
                  <c:v>273.13</c:v>
                </c:pt>
                <c:pt idx="27">
                  <c:v>273.13</c:v>
                </c:pt>
                <c:pt idx="28">
                  <c:v>273.13</c:v>
                </c:pt>
                <c:pt idx="29">
                  <c:v>273.14</c:v>
                </c:pt>
                <c:pt idx="30">
                  <c:v>273.13</c:v>
                </c:pt>
                <c:pt idx="31">
                  <c:v>273.13</c:v>
                </c:pt>
                <c:pt idx="32">
                  <c:v>273.13</c:v>
                </c:pt>
                <c:pt idx="33">
                  <c:v>273.13</c:v>
                </c:pt>
                <c:pt idx="34">
                  <c:v>273.14</c:v>
                </c:pt>
                <c:pt idx="35">
                  <c:v>273.13</c:v>
                </c:pt>
                <c:pt idx="36">
                  <c:v>273.13</c:v>
                </c:pt>
                <c:pt idx="37">
                  <c:v>273.13</c:v>
                </c:pt>
                <c:pt idx="38">
                  <c:v>273.13</c:v>
                </c:pt>
                <c:pt idx="39">
                  <c:v>273.14</c:v>
                </c:pt>
                <c:pt idx="40">
                  <c:v>273.14</c:v>
                </c:pt>
                <c:pt idx="41">
                  <c:v>273.14</c:v>
                </c:pt>
                <c:pt idx="42">
                  <c:v>273.13</c:v>
                </c:pt>
                <c:pt idx="43">
                  <c:v>273.13</c:v>
                </c:pt>
                <c:pt idx="44">
                  <c:v>273.13</c:v>
                </c:pt>
                <c:pt idx="45">
                  <c:v>273.14</c:v>
                </c:pt>
                <c:pt idx="46">
                  <c:v>273.13</c:v>
                </c:pt>
                <c:pt idx="47">
                  <c:v>273.13</c:v>
                </c:pt>
                <c:pt idx="48">
                  <c:v>273.13</c:v>
                </c:pt>
                <c:pt idx="49">
                  <c:v>273.14</c:v>
                </c:pt>
                <c:pt idx="50">
                  <c:v>273.14</c:v>
                </c:pt>
                <c:pt idx="51">
                  <c:v>273.14</c:v>
                </c:pt>
                <c:pt idx="52">
                  <c:v>273.13</c:v>
                </c:pt>
                <c:pt idx="53">
                  <c:v>273.13</c:v>
                </c:pt>
                <c:pt idx="54">
                  <c:v>273.13</c:v>
                </c:pt>
                <c:pt idx="55">
                  <c:v>273.14</c:v>
                </c:pt>
                <c:pt idx="56">
                  <c:v>273.14</c:v>
                </c:pt>
                <c:pt idx="57">
                  <c:v>273.13</c:v>
                </c:pt>
                <c:pt idx="58">
                  <c:v>273.13</c:v>
                </c:pt>
                <c:pt idx="59">
                  <c:v>273.13</c:v>
                </c:pt>
                <c:pt idx="60">
                  <c:v>273.13</c:v>
                </c:pt>
                <c:pt idx="61">
                  <c:v>273.13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E-4C3F-8839-CFE6CDDAEDE0}"/>
            </c:ext>
          </c:extLst>
        </c:ser>
        <c:ser>
          <c:idx val="1"/>
          <c:order val="1"/>
          <c:tx>
            <c:strRef>
              <c:f>'Datos T tratados'!$F$7</c:f>
              <c:strCache>
                <c:ptCount val="1"/>
                <c:pt idx="0">
                  <c:v>To / (K)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'Datos T tratados'!$D$8:$D$69</c:f>
              <c:numCache>
                <c:formatCode>General</c:formatCode>
                <c:ptCount val="62"/>
                <c:pt idx="0">
                  <c:v>121</c:v>
                </c:pt>
                <c:pt idx="1">
                  <c:v>122</c:v>
                </c:pt>
                <c:pt idx="2">
                  <c:v>123</c:v>
                </c:pt>
                <c:pt idx="3">
                  <c:v>124</c:v>
                </c:pt>
                <c:pt idx="4">
                  <c:v>125</c:v>
                </c:pt>
                <c:pt idx="5">
                  <c:v>126</c:v>
                </c:pt>
                <c:pt idx="6">
                  <c:v>127</c:v>
                </c:pt>
                <c:pt idx="7">
                  <c:v>128</c:v>
                </c:pt>
                <c:pt idx="8">
                  <c:v>129</c:v>
                </c:pt>
                <c:pt idx="9">
                  <c:v>130</c:v>
                </c:pt>
                <c:pt idx="10">
                  <c:v>131</c:v>
                </c:pt>
                <c:pt idx="11">
                  <c:v>132</c:v>
                </c:pt>
                <c:pt idx="12">
                  <c:v>133</c:v>
                </c:pt>
                <c:pt idx="13">
                  <c:v>134</c:v>
                </c:pt>
                <c:pt idx="14">
                  <c:v>135</c:v>
                </c:pt>
                <c:pt idx="15">
                  <c:v>136</c:v>
                </c:pt>
                <c:pt idx="16">
                  <c:v>137</c:v>
                </c:pt>
                <c:pt idx="17">
                  <c:v>138</c:v>
                </c:pt>
                <c:pt idx="18">
                  <c:v>139</c:v>
                </c:pt>
                <c:pt idx="19">
                  <c:v>140</c:v>
                </c:pt>
                <c:pt idx="20">
                  <c:v>141</c:v>
                </c:pt>
                <c:pt idx="21">
                  <c:v>142</c:v>
                </c:pt>
                <c:pt idx="22">
                  <c:v>143</c:v>
                </c:pt>
                <c:pt idx="23">
                  <c:v>144</c:v>
                </c:pt>
                <c:pt idx="24">
                  <c:v>145</c:v>
                </c:pt>
                <c:pt idx="25">
                  <c:v>146</c:v>
                </c:pt>
                <c:pt idx="26">
                  <c:v>147</c:v>
                </c:pt>
                <c:pt idx="27">
                  <c:v>148</c:v>
                </c:pt>
                <c:pt idx="28">
                  <c:v>149</c:v>
                </c:pt>
                <c:pt idx="29">
                  <c:v>150</c:v>
                </c:pt>
                <c:pt idx="30">
                  <c:v>151</c:v>
                </c:pt>
                <c:pt idx="31">
                  <c:v>152</c:v>
                </c:pt>
                <c:pt idx="32">
                  <c:v>153</c:v>
                </c:pt>
                <c:pt idx="33">
                  <c:v>154</c:v>
                </c:pt>
                <c:pt idx="34">
                  <c:v>155</c:v>
                </c:pt>
                <c:pt idx="35">
                  <c:v>156</c:v>
                </c:pt>
                <c:pt idx="36">
                  <c:v>157</c:v>
                </c:pt>
                <c:pt idx="37">
                  <c:v>158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162</c:v>
                </c:pt>
                <c:pt idx="42">
                  <c:v>163</c:v>
                </c:pt>
                <c:pt idx="43">
                  <c:v>164</c:v>
                </c:pt>
                <c:pt idx="44">
                  <c:v>165</c:v>
                </c:pt>
                <c:pt idx="45">
                  <c:v>166</c:v>
                </c:pt>
                <c:pt idx="46">
                  <c:v>167</c:v>
                </c:pt>
                <c:pt idx="47">
                  <c:v>168</c:v>
                </c:pt>
                <c:pt idx="48">
                  <c:v>169</c:v>
                </c:pt>
                <c:pt idx="49">
                  <c:v>170</c:v>
                </c:pt>
                <c:pt idx="50">
                  <c:v>171</c:v>
                </c:pt>
                <c:pt idx="51">
                  <c:v>172</c:v>
                </c:pt>
                <c:pt idx="52">
                  <c:v>173</c:v>
                </c:pt>
                <c:pt idx="53">
                  <c:v>174</c:v>
                </c:pt>
                <c:pt idx="54">
                  <c:v>175</c:v>
                </c:pt>
                <c:pt idx="55">
                  <c:v>176</c:v>
                </c:pt>
                <c:pt idx="56">
                  <c:v>177</c:v>
                </c:pt>
                <c:pt idx="57">
                  <c:v>178</c:v>
                </c:pt>
                <c:pt idx="58">
                  <c:v>179</c:v>
                </c:pt>
                <c:pt idx="59">
                  <c:v>180</c:v>
                </c:pt>
                <c:pt idx="60">
                  <c:v>181</c:v>
                </c:pt>
                <c:pt idx="61">
                  <c:v>182</c:v>
                </c:pt>
              </c:numCache>
            </c:numRef>
          </c:xVal>
          <c:yVal>
            <c:numRef>
              <c:f>'Datos T tratados'!$F$8:$F$69</c:f>
              <c:numCache>
                <c:formatCode>0.00</c:formatCode>
                <c:ptCount val="62"/>
                <c:pt idx="0">
                  <c:v>273.28999999999996</c:v>
                </c:pt>
                <c:pt idx="1">
                  <c:v>273.27999999999997</c:v>
                </c:pt>
                <c:pt idx="2">
                  <c:v>273.27999999999997</c:v>
                </c:pt>
                <c:pt idx="3">
                  <c:v>273.27999999999997</c:v>
                </c:pt>
                <c:pt idx="4">
                  <c:v>273.27999999999997</c:v>
                </c:pt>
                <c:pt idx="5">
                  <c:v>273.27999999999997</c:v>
                </c:pt>
                <c:pt idx="6">
                  <c:v>273.27999999999997</c:v>
                </c:pt>
                <c:pt idx="7">
                  <c:v>273.28999999999996</c:v>
                </c:pt>
                <c:pt idx="8">
                  <c:v>273.27999999999997</c:v>
                </c:pt>
                <c:pt idx="9">
                  <c:v>273.27999999999997</c:v>
                </c:pt>
                <c:pt idx="10">
                  <c:v>273.27999999999997</c:v>
                </c:pt>
                <c:pt idx="11">
                  <c:v>273.27999999999997</c:v>
                </c:pt>
                <c:pt idx="12">
                  <c:v>273.27999999999997</c:v>
                </c:pt>
                <c:pt idx="13">
                  <c:v>273.27</c:v>
                </c:pt>
                <c:pt idx="14">
                  <c:v>273.27999999999997</c:v>
                </c:pt>
                <c:pt idx="15">
                  <c:v>273.27999999999997</c:v>
                </c:pt>
                <c:pt idx="16">
                  <c:v>273.27999999999997</c:v>
                </c:pt>
                <c:pt idx="17">
                  <c:v>273.27999999999997</c:v>
                </c:pt>
                <c:pt idx="18">
                  <c:v>273.27999999999997</c:v>
                </c:pt>
                <c:pt idx="19">
                  <c:v>273.27999999999997</c:v>
                </c:pt>
                <c:pt idx="20">
                  <c:v>273.28999999999996</c:v>
                </c:pt>
                <c:pt idx="21">
                  <c:v>273.27</c:v>
                </c:pt>
                <c:pt idx="22">
                  <c:v>273.27999999999997</c:v>
                </c:pt>
                <c:pt idx="23">
                  <c:v>273.27999999999997</c:v>
                </c:pt>
                <c:pt idx="24">
                  <c:v>273.27</c:v>
                </c:pt>
                <c:pt idx="25">
                  <c:v>273.27999999999997</c:v>
                </c:pt>
                <c:pt idx="26">
                  <c:v>273.28999999999996</c:v>
                </c:pt>
                <c:pt idx="27">
                  <c:v>273.27999999999997</c:v>
                </c:pt>
                <c:pt idx="28">
                  <c:v>273.27999999999997</c:v>
                </c:pt>
                <c:pt idx="29">
                  <c:v>273.27999999999997</c:v>
                </c:pt>
                <c:pt idx="30">
                  <c:v>273.28999999999996</c:v>
                </c:pt>
                <c:pt idx="31">
                  <c:v>273.27999999999997</c:v>
                </c:pt>
                <c:pt idx="32">
                  <c:v>273.27999999999997</c:v>
                </c:pt>
                <c:pt idx="33">
                  <c:v>273.27999999999997</c:v>
                </c:pt>
                <c:pt idx="34">
                  <c:v>273.27</c:v>
                </c:pt>
                <c:pt idx="35">
                  <c:v>273.28999999999996</c:v>
                </c:pt>
                <c:pt idx="36">
                  <c:v>273.27999999999997</c:v>
                </c:pt>
                <c:pt idx="37">
                  <c:v>273.27999999999997</c:v>
                </c:pt>
                <c:pt idx="38">
                  <c:v>273.27999999999997</c:v>
                </c:pt>
                <c:pt idx="39">
                  <c:v>273.27999999999997</c:v>
                </c:pt>
                <c:pt idx="40">
                  <c:v>273.27999999999997</c:v>
                </c:pt>
                <c:pt idx="41">
                  <c:v>273.27999999999997</c:v>
                </c:pt>
                <c:pt idx="42">
                  <c:v>273.28999999999996</c:v>
                </c:pt>
                <c:pt idx="43">
                  <c:v>273.27999999999997</c:v>
                </c:pt>
                <c:pt idx="44">
                  <c:v>273.27999999999997</c:v>
                </c:pt>
                <c:pt idx="45">
                  <c:v>273.27999999999997</c:v>
                </c:pt>
                <c:pt idx="46">
                  <c:v>273.27999999999997</c:v>
                </c:pt>
                <c:pt idx="47">
                  <c:v>273.27999999999997</c:v>
                </c:pt>
                <c:pt idx="48">
                  <c:v>273.27999999999997</c:v>
                </c:pt>
                <c:pt idx="49">
                  <c:v>273.27999999999997</c:v>
                </c:pt>
                <c:pt idx="50">
                  <c:v>273.27999999999997</c:v>
                </c:pt>
                <c:pt idx="51">
                  <c:v>273.27999999999997</c:v>
                </c:pt>
                <c:pt idx="52">
                  <c:v>273.27999999999997</c:v>
                </c:pt>
                <c:pt idx="53">
                  <c:v>273.27999999999997</c:v>
                </c:pt>
                <c:pt idx="54">
                  <c:v>273.27999999999997</c:v>
                </c:pt>
                <c:pt idx="55">
                  <c:v>273.27999999999997</c:v>
                </c:pt>
                <c:pt idx="56">
                  <c:v>273.27999999999997</c:v>
                </c:pt>
                <c:pt idx="57">
                  <c:v>273.27999999999997</c:v>
                </c:pt>
                <c:pt idx="58">
                  <c:v>273.27999999999997</c:v>
                </c:pt>
                <c:pt idx="59">
                  <c:v>273.27999999999997</c:v>
                </c:pt>
                <c:pt idx="60">
                  <c:v>273.27999999999997</c:v>
                </c:pt>
                <c:pt idx="61">
                  <c:v>273.27999999999997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6E-4C3F-8839-CFE6CDDAE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926768"/>
        <c:axId val="1207927424"/>
      </c:scatterChart>
      <c:valAx>
        <c:axId val="1207926768"/>
        <c:scaling>
          <c:orientation val="minMax"/>
          <c:max val="190"/>
          <c:min val="9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/>
                  <a:t>Muestra</a:t>
                </a:r>
              </a:p>
            </c:rich>
          </c:tx>
          <c:layout>
            <c:manualLayout>
              <c:xMode val="edge"/>
              <c:yMode val="edge"/>
              <c:x val="0.82520647681015902"/>
              <c:y val="0.826481166978310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07927424"/>
        <c:crosses val="autoZero"/>
        <c:crossBetween val="midCat"/>
      </c:valAx>
      <c:valAx>
        <c:axId val="120792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1">
                    <a:solidFill>
                      <a:sysClr val="windowText" lastClr="000000"/>
                    </a:solidFill>
                  </a:rPr>
                  <a:t>T / (K)</a:t>
                </a:r>
              </a:p>
            </c:rich>
          </c:tx>
          <c:layout>
            <c:manualLayout>
              <c:xMode val="edge"/>
              <c:yMode val="edge"/>
              <c:x val="1.5071642414915305E-2"/>
              <c:y val="0.15904911395879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07926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160020</xdr:colOff>
      <xdr:row>1</xdr:row>
      <xdr:rowOff>152400</xdr:rowOff>
    </xdr:from>
    <xdr:to>
      <xdr:col>14</xdr:col>
      <xdr:colOff>289560</xdr:colOff>
      <xdr:row>20</xdr:row>
      <xdr:rowOff>160020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5964EEB-0D73-4FD0-B2A9-7B71BB91B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400050</xdr:colOff>
      <xdr:row>1</xdr:row>
      <xdr:rowOff>160026</xdr:rowOff>
    </xdr:from>
    <xdr:to>
      <xdr:col>20</xdr:col>
      <xdr:colOff>278130</xdr:colOff>
      <xdr:row>20</xdr:row>
      <xdr:rowOff>175260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090DB26-C400-4C5F-B5CB-147BA1DF9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17928</xdr:colOff>
      <xdr:row>8</xdr:row>
      <xdr:rowOff>8964</xdr:rowOff>
    </xdr:from>
    <xdr:to>
      <xdr:col>8</xdr:col>
      <xdr:colOff>53788</xdr:colOff>
      <xdr:row>23</xdr:row>
      <xdr:rowOff>17930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8C365E0-E6CE-47F4-B7FD-8AC494D18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98612</xdr:colOff>
      <xdr:row>8</xdr:row>
      <xdr:rowOff>447</xdr:rowOff>
    </xdr:from>
    <xdr:to>
      <xdr:col>13</xdr:col>
      <xdr:colOff>51099</xdr:colOff>
      <xdr:row>23</xdr:row>
      <xdr:rowOff>449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FAEB80-E7D6-4D58-93FC-16E2C4F275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26892</xdr:colOff>
      <xdr:row>8</xdr:row>
      <xdr:rowOff>8963</xdr:rowOff>
    </xdr:from>
    <xdr:to>
      <xdr:col>17</xdr:col>
      <xdr:colOff>878541</xdr:colOff>
      <xdr:row>23</xdr:row>
      <xdr:rowOff>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D601593-CF45-411D-91A0-65A44FC7E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8</xdr:row>
      <xdr:rowOff>8964</xdr:rowOff>
    </xdr:from>
    <xdr:to>
      <xdr:col>8</xdr:col>
      <xdr:colOff>8966</xdr:colOff>
      <xdr:row>23</xdr:row>
      <xdr:rowOff>17931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6748F6-C2C5-4C10-9F67-F95CD7CDE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98612</xdr:colOff>
      <xdr:row>8</xdr:row>
      <xdr:rowOff>447</xdr:rowOff>
    </xdr:from>
    <xdr:to>
      <xdr:col>13</xdr:col>
      <xdr:colOff>51099</xdr:colOff>
      <xdr:row>23</xdr:row>
      <xdr:rowOff>449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33DF273-4F95-4ABE-A92A-BAC086CE8B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26892</xdr:colOff>
      <xdr:row>8</xdr:row>
      <xdr:rowOff>8963</xdr:rowOff>
    </xdr:from>
    <xdr:to>
      <xdr:col>17</xdr:col>
      <xdr:colOff>878541</xdr:colOff>
      <xdr:row>23</xdr:row>
      <xdr:rowOff>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33537B9-D1DF-4750-A114-D300DA8DE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1</xdr:row>
      <xdr:rowOff>53340</xdr:rowOff>
    </xdr:from>
    <xdr:to>
      <xdr:col>14</xdr:col>
      <xdr:colOff>381000</xdr:colOff>
      <xdr:row>20</xdr:row>
      <xdr:rowOff>60960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13ACEAD-9DA4-4CA1-BC8A-638B85261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251460</xdr:colOff>
      <xdr:row>1</xdr:row>
      <xdr:rowOff>76206</xdr:rowOff>
    </xdr:from>
    <xdr:to>
      <xdr:col>21</xdr:col>
      <xdr:colOff>129540</xdr:colOff>
      <xdr:row>20</xdr:row>
      <xdr:rowOff>68580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9795299-DCE8-4BF0-85C7-54548E5AF5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AppData/Roaming/Microsoft/AddIns/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Prime"/>
      <sheetName val="XRealStats"/>
    </sheetNames>
    <definedNames>
      <definedName name="ACF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F847C-F8B5-4983-8A3F-2F9C5FC58867}">
  <dimension ref="B1:J197"/>
  <sheetViews>
    <sheetView showGridLines="0" tabSelected="1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8.88671875" defaultRowHeight="15" x14ac:dyDescent="0.25"/>
  <cols>
    <col min="1" max="1" width="2" style="75" customWidth="1"/>
    <col min="2" max="2" width="41.44140625" style="75" customWidth="1"/>
    <col min="3" max="3" width="10.21875" style="97" customWidth="1"/>
    <col min="4" max="5" width="9.77734375" style="75" bestFit="1" customWidth="1"/>
    <col min="6" max="6" width="4.21875" style="75" customWidth="1"/>
    <col min="7" max="16384" width="8.88671875" style="75"/>
  </cols>
  <sheetData>
    <row r="1" spans="2:7" ht="16.2" thickBot="1" x14ac:dyDescent="0.35">
      <c r="B1" s="72" t="s">
        <v>27</v>
      </c>
      <c r="C1" s="73"/>
      <c r="D1" s="74"/>
      <c r="E1" s="74"/>
      <c r="G1" s="75" t="s">
        <v>18</v>
      </c>
    </row>
    <row r="2" spans="2:7" ht="16.2" thickTop="1" x14ac:dyDescent="0.3">
      <c r="B2" s="76" t="s">
        <v>5</v>
      </c>
      <c r="C2" s="77" t="s">
        <v>7</v>
      </c>
      <c r="D2" s="77"/>
      <c r="E2" s="78"/>
    </row>
    <row r="3" spans="2:7" ht="15.6" x14ac:dyDescent="0.3">
      <c r="B3" s="79" t="s">
        <v>19</v>
      </c>
      <c r="C3" s="80" t="s">
        <v>20</v>
      </c>
      <c r="D3" s="81"/>
      <c r="E3" s="80"/>
    </row>
    <row r="4" spans="2:7" ht="15.6" x14ac:dyDescent="0.3">
      <c r="B4" s="103" t="s">
        <v>2</v>
      </c>
      <c r="C4" s="103"/>
      <c r="D4" s="80" t="s">
        <v>6</v>
      </c>
      <c r="E4" s="80" t="s">
        <v>1</v>
      </c>
    </row>
    <row r="5" spans="2:7" s="83" customFormat="1" ht="15.6" x14ac:dyDescent="0.3">
      <c r="B5" s="104" t="str">
        <f>CONCATENATE( "Media / (", $C$3, "):" )</f>
        <v>Media / (°C):</v>
      </c>
      <c r="C5" s="104"/>
      <c r="D5" s="82">
        <f t="shared" ref="D5:E5" si="0">AVERAGE(D8:D196)</f>
        <v>7.9365079365079569E-3</v>
      </c>
      <c r="E5" s="82">
        <f t="shared" si="0"/>
        <v>0.1563492063492061</v>
      </c>
    </row>
    <row r="6" spans="2:7" s="83" customFormat="1" ht="15.6" x14ac:dyDescent="0.3">
      <c r="B6" s="103" t="str">
        <f>CONCATENATE( "Desviación típica experimental / (", $C$3, "):" )</f>
        <v>Desviación típica experimental / (°C):</v>
      </c>
      <c r="C6" s="103"/>
      <c r="D6" s="84">
        <f t="shared" ref="D6:E6" si="1">_xlfn.STDEV.S(D8:D196)</f>
        <v>4.8657248814628996E-2</v>
      </c>
      <c r="E6" s="82">
        <f t="shared" si="1"/>
        <v>5.1642230388250783E-2</v>
      </c>
    </row>
    <row r="7" spans="2:7" s="83" customFormat="1" ht="16.2" thickBot="1" x14ac:dyDescent="0.35">
      <c r="B7" s="85" t="s">
        <v>0</v>
      </c>
      <c r="C7" s="85" t="s">
        <v>3</v>
      </c>
      <c r="D7" s="85" t="str">
        <f>CONCATENATE( "Tp / (", $C$3, ")" )</f>
        <v>Tp / (°C)</v>
      </c>
      <c r="E7" s="85" t="str">
        <f>CONCATENATE( "To / (", $C$3, ")" )</f>
        <v>To / (°C)</v>
      </c>
    </row>
    <row r="8" spans="2:7" x14ac:dyDescent="0.25">
      <c r="B8" s="86">
        <v>43033</v>
      </c>
      <c r="C8" s="87">
        <v>0.45833333333333331</v>
      </c>
      <c r="D8" s="82">
        <v>0.23</v>
      </c>
      <c r="E8" s="82">
        <v>0.4</v>
      </c>
    </row>
    <row r="9" spans="2:7" x14ac:dyDescent="0.25">
      <c r="B9" s="86">
        <v>43033</v>
      </c>
      <c r="C9" s="87">
        <v>0.45902777777777781</v>
      </c>
      <c r="D9" s="82">
        <v>0.22</v>
      </c>
      <c r="E9" s="82">
        <v>0.38</v>
      </c>
    </row>
    <row r="10" spans="2:7" x14ac:dyDescent="0.25">
      <c r="B10" s="86">
        <v>43033</v>
      </c>
      <c r="C10" s="87">
        <v>0.4597222222222222</v>
      </c>
      <c r="D10" s="82">
        <v>0.2</v>
      </c>
      <c r="E10" s="82">
        <v>0.36</v>
      </c>
    </row>
    <row r="11" spans="2:7" x14ac:dyDescent="0.25">
      <c r="B11" s="86">
        <v>43033</v>
      </c>
      <c r="C11" s="87">
        <v>0.4604166666666667</v>
      </c>
      <c r="D11" s="82">
        <v>0.2</v>
      </c>
      <c r="E11" s="82">
        <v>0.35</v>
      </c>
    </row>
    <row r="12" spans="2:7" x14ac:dyDescent="0.25">
      <c r="B12" s="86">
        <v>43033</v>
      </c>
      <c r="C12" s="87">
        <v>0.46111111111111108</v>
      </c>
      <c r="D12" s="82">
        <v>0.18</v>
      </c>
      <c r="E12" s="82">
        <v>0.36</v>
      </c>
    </row>
    <row r="13" spans="2:7" x14ac:dyDescent="0.25">
      <c r="B13" s="86">
        <v>43033</v>
      </c>
      <c r="C13" s="87">
        <v>0.46180555555555558</v>
      </c>
      <c r="D13" s="82">
        <v>0.15</v>
      </c>
      <c r="E13" s="82">
        <v>0.33</v>
      </c>
    </row>
    <row r="14" spans="2:7" x14ac:dyDescent="0.25">
      <c r="B14" s="86">
        <v>43033</v>
      </c>
      <c r="C14" s="87">
        <v>0.46249999999999997</v>
      </c>
      <c r="D14" s="82">
        <v>0.15</v>
      </c>
      <c r="E14" s="82">
        <v>0.3</v>
      </c>
    </row>
    <row r="15" spans="2:7" x14ac:dyDescent="0.25">
      <c r="B15" s="86">
        <v>43033</v>
      </c>
      <c r="C15" s="87">
        <v>0.46319444444444446</v>
      </c>
      <c r="D15" s="82">
        <v>0.14000000000000001</v>
      </c>
      <c r="E15" s="82">
        <v>0.28999999999999998</v>
      </c>
    </row>
    <row r="16" spans="2:7" x14ac:dyDescent="0.25">
      <c r="B16" s="86">
        <v>43033</v>
      </c>
      <c r="C16" s="87">
        <v>0.46388888888888885</v>
      </c>
      <c r="D16" s="82">
        <v>0.14000000000000001</v>
      </c>
      <c r="E16" s="82">
        <v>0.28999999999999998</v>
      </c>
    </row>
    <row r="17" spans="2:10" x14ac:dyDescent="0.25">
      <c r="B17" s="86">
        <v>43033</v>
      </c>
      <c r="C17" s="87">
        <v>0.46458333333333335</v>
      </c>
      <c r="D17" s="82">
        <v>0.13</v>
      </c>
      <c r="E17" s="82">
        <v>0.28999999999999998</v>
      </c>
    </row>
    <row r="18" spans="2:10" x14ac:dyDescent="0.25">
      <c r="B18" s="86">
        <v>43033</v>
      </c>
      <c r="C18" s="87">
        <v>0.46527777777777773</v>
      </c>
      <c r="D18" s="82">
        <v>0.12</v>
      </c>
      <c r="E18" s="82">
        <v>0.27</v>
      </c>
    </row>
    <row r="19" spans="2:10" x14ac:dyDescent="0.25">
      <c r="B19" s="86">
        <v>43033</v>
      </c>
      <c r="C19" s="87">
        <v>0.46597222222222223</v>
      </c>
      <c r="D19" s="82">
        <v>0.11</v>
      </c>
      <c r="E19" s="82">
        <v>0.26</v>
      </c>
    </row>
    <row r="20" spans="2:10" x14ac:dyDescent="0.25">
      <c r="B20" s="86">
        <v>43033</v>
      </c>
      <c r="C20" s="87">
        <v>0.46666666666666662</v>
      </c>
      <c r="D20" s="82">
        <v>0.1</v>
      </c>
      <c r="E20" s="82">
        <v>0.25</v>
      </c>
    </row>
    <row r="21" spans="2:10" x14ac:dyDescent="0.25">
      <c r="B21" s="86">
        <v>43033</v>
      </c>
      <c r="C21" s="87">
        <v>0.46736111111111112</v>
      </c>
      <c r="D21" s="82">
        <v>0.1</v>
      </c>
      <c r="E21" s="82">
        <v>0.24</v>
      </c>
    </row>
    <row r="22" spans="2:10" x14ac:dyDescent="0.25">
      <c r="B22" s="86">
        <v>43033</v>
      </c>
      <c r="C22" s="87">
        <v>0.4680555555555555</v>
      </c>
      <c r="D22" s="82">
        <v>0.09</v>
      </c>
      <c r="E22" s="82">
        <v>0.25</v>
      </c>
    </row>
    <row r="23" spans="2:10" x14ac:dyDescent="0.25">
      <c r="B23" s="86">
        <v>43033</v>
      </c>
      <c r="C23" s="87">
        <v>0.46875</v>
      </c>
      <c r="D23" s="82">
        <v>0.08</v>
      </c>
      <c r="E23" s="82">
        <v>0.23</v>
      </c>
      <c r="F23" s="88"/>
      <c r="G23" s="88"/>
      <c r="H23" s="88"/>
      <c r="I23" s="88"/>
      <c r="J23" s="88"/>
    </row>
    <row r="24" spans="2:10" x14ac:dyDescent="0.25">
      <c r="B24" s="86">
        <v>43033</v>
      </c>
      <c r="C24" s="87">
        <v>0.4694444444444445</v>
      </c>
      <c r="D24" s="82">
        <v>7.0000000000000007E-2</v>
      </c>
      <c r="E24" s="82">
        <v>0.23</v>
      </c>
      <c r="F24" s="88"/>
      <c r="G24" s="88"/>
      <c r="H24" s="88"/>
      <c r="I24" s="88"/>
      <c r="J24" s="88"/>
    </row>
    <row r="25" spans="2:10" x14ac:dyDescent="0.25">
      <c r="B25" s="86">
        <v>43033</v>
      </c>
      <c r="C25" s="87">
        <v>0.47013888888888888</v>
      </c>
      <c r="D25" s="82">
        <v>7.0000000000000007E-2</v>
      </c>
      <c r="E25" s="82">
        <v>0.22</v>
      </c>
      <c r="F25" s="88"/>
      <c r="G25" s="88"/>
      <c r="H25" s="88"/>
      <c r="I25" s="88"/>
      <c r="J25" s="88"/>
    </row>
    <row r="26" spans="2:10" x14ac:dyDescent="0.25">
      <c r="B26" s="86">
        <v>43033</v>
      </c>
      <c r="C26" s="87">
        <v>0.47083333333333338</v>
      </c>
      <c r="D26" s="82">
        <v>7.0000000000000007E-2</v>
      </c>
      <c r="E26" s="82">
        <v>0.22</v>
      </c>
      <c r="F26" s="88"/>
      <c r="G26" s="88"/>
      <c r="H26" s="88"/>
      <c r="I26" s="88"/>
      <c r="J26" s="89"/>
    </row>
    <row r="27" spans="2:10" ht="15.6" x14ac:dyDescent="0.3">
      <c r="B27" s="86">
        <v>43033</v>
      </c>
      <c r="C27" s="87">
        <v>0.47152777777777777</v>
      </c>
      <c r="D27" s="82">
        <v>0.06</v>
      </c>
      <c r="E27" s="82">
        <v>0.22</v>
      </c>
      <c r="F27" s="90"/>
      <c r="G27" s="90"/>
      <c r="H27" s="88"/>
      <c r="I27" s="88"/>
      <c r="J27" s="88"/>
    </row>
    <row r="28" spans="2:10" x14ac:dyDescent="0.25">
      <c r="B28" s="86">
        <v>43033</v>
      </c>
      <c r="C28" s="87">
        <v>0.47222222222222227</v>
      </c>
      <c r="D28" s="82">
        <v>0.06</v>
      </c>
      <c r="E28" s="82">
        <v>0.2</v>
      </c>
      <c r="F28" s="88"/>
      <c r="G28" s="88"/>
      <c r="H28" s="88"/>
      <c r="I28" s="88"/>
      <c r="J28" s="88"/>
    </row>
    <row r="29" spans="2:10" x14ac:dyDescent="0.25">
      <c r="B29" s="86">
        <v>43033</v>
      </c>
      <c r="C29" s="87">
        <v>0.47291666666666665</v>
      </c>
      <c r="D29" s="82">
        <v>0.06</v>
      </c>
      <c r="E29" s="82">
        <v>0.21</v>
      </c>
      <c r="F29" s="88"/>
      <c r="G29" s="88"/>
      <c r="H29" s="88"/>
      <c r="I29" s="88"/>
      <c r="J29" s="88"/>
    </row>
    <row r="30" spans="2:10" x14ac:dyDescent="0.25">
      <c r="B30" s="86">
        <v>43033</v>
      </c>
      <c r="C30" s="87">
        <v>0.47361111111111115</v>
      </c>
      <c r="D30" s="82">
        <v>0.05</v>
      </c>
      <c r="E30" s="82">
        <v>0.2</v>
      </c>
      <c r="F30" s="88"/>
      <c r="G30" s="88"/>
      <c r="H30" s="88"/>
      <c r="I30" s="88"/>
      <c r="J30" s="88"/>
    </row>
    <row r="31" spans="2:10" x14ac:dyDescent="0.25">
      <c r="B31" s="86">
        <v>43033</v>
      </c>
      <c r="C31" s="87">
        <v>0.47430555555555554</v>
      </c>
      <c r="D31" s="82">
        <v>0.05</v>
      </c>
      <c r="E31" s="82">
        <v>0.2</v>
      </c>
      <c r="F31" s="88"/>
      <c r="G31" s="88"/>
      <c r="H31" s="88"/>
      <c r="I31" s="88"/>
      <c r="J31" s="88"/>
    </row>
    <row r="32" spans="2:10" ht="15.6" x14ac:dyDescent="0.3">
      <c r="B32" s="86">
        <v>43033</v>
      </c>
      <c r="C32" s="87">
        <v>0.47500000000000003</v>
      </c>
      <c r="D32" s="82">
        <v>0.05</v>
      </c>
      <c r="E32" s="82">
        <v>0.2</v>
      </c>
      <c r="F32" s="90"/>
      <c r="G32" s="90"/>
      <c r="H32" s="88"/>
      <c r="I32" s="88"/>
      <c r="J32" s="88"/>
    </row>
    <row r="33" spans="2:10" x14ac:dyDescent="0.25">
      <c r="B33" s="86">
        <v>43033</v>
      </c>
      <c r="C33" s="87">
        <v>0.47569444444444442</v>
      </c>
      <c r="D33" s="82">
        <v>0.05</v>
      </c>
      <c r="E33" s="82">
        <v>0.2</v>
      </c>
      <c r="F33" s="88"/>
      <c r="G33" s="88"/>
      <c r="H33" s="88"/>
      <c r="I33" s="88"/>
      <c r="J33" s="88"/>
    </row>
    <row r="34" spans="2:10" x14ac:dyDescent="0.25">
      <c r="B34" s="86">
        <v>43033</v>
      </c>
      <c r="C34" s="87">
        <v>0.47638888888888892</v>
      </c>
      <c r="D34" s="82">
        <v>0.03</v>
      </c>
      <c r="E34" s="82">
        <v>0.19</v>
      </c>
      <c r="F34" s="88"/>
      <c r="G34" s="88"/>
      <c r="H34" s="88"/>
      <c r="I34" s="88"/>
      <c r="J34" s="88"/>
    </row>
    <row r="35" spans="2:10" x14ac:dyDescent="0.25">
      <c r="B35" s="86">
        <v>43033</v>
      </c>
      <c r="C35" s="87">
        <v>0.4770833333333333</v>
      </c>
      <c r="D35" s="82">
        <v>0.04</v>
      </c>
      <c r="E35" s="82">
        <v>0.18</v>
      </c>
      <c r="F35" s="88"/>
      <c r="G35" s="88"/>
      <c r="H35" s="88"/>
      <c r="I35" s="88"/>
      <c r="J35" s="88"/>
    </row>
    <row r="36" spans="2:10" x14ac:dyDescent="0.25">
      <c r="B36" s="86">
        <v>43033</v>
      </c>
      <c r="C36" s="87">
        <v>0.4777777777777778</v>
      </c>
      <c r="D36" s="82">
        <v>0.04</v>
      </c>
      <c r="E36" s="82">
        <v>0.18</v>
      </c>
    </row>
    <row r="37" spans="2:10" x14ac:dyDescent="0.25">
      <c r="B37" s="86">
        <v>43033</v>
      </c>
      <c r="C37" s="87">
        <v>0.47847222222222219</v>
      </c>
      <c r="D37" s="82">
        <v>0.03</v>
      </c>
      <c r="E37" s="82">
        <v>0.18</v>
      </c>
    </row>
    <row r="38" spans="2:10" x14ac:dyDescent="0.25">
      <c r="B38" s="86">
        <v>43033</v>
      </c>
      <c r="C38" s="87">
        <v>0.47916666666666669</v>
      </c>
      <c r="D38" s="82">
        <v>0.03</v>
      </c>
      <c r="E38" s="82">
        <v>0.17</v>
      </c>
    </row>
    <row r="39" spans="2:10" x14ac:dyDescent="0.25">
      <c r="B39" s="86">
        <v>43033</v>
      </c>
      <c r="C39" s="87">
        <v>0.47986111111111113</v>
      </c>
      <c r="D39" s="82">
        <v>0.03</v>
      </c>
      <c r="E39" s="82">
        <v>0.18</v>
      </c>
    </row>
    <row r="40" spans="2:10" x14ac:dyDescent="0.25">
      <c r="B40" s="86">
        <v>43033</v>
      </c>
      <c r="C40" s="87">
        <v>0.48055555555555557</v>
      </c>
      <c r="D40" s="82">
        <v>0.03</v>
      </c>
      <c r="E40" s="82">
        <v>0.18</v>
      </c>
    </row>
    <row r="41" spans="2:10" x14ac:dyDescent="0.25">
      <c r="B41" s="86">
        <v>43033</v>
      </c>
      <c r="C41" s="87">
        <v>0.48125000000000001</v>
      </c>
      <c r="D41" s="82">
        <v>0.03</v>
      </c>
      <c r="E41" s="82">
        <v>0.17</v>
      </c>
    </row>
    <row r="42" spans="2:10" x14ac:dyDescent="0.25">
      <c r="B42" s="86">
        <v>43033</v>
      </c>
      <c r="C42" s="87">
        <v>0.48194444444444445</v>
      </c>
      <c r="D42" s="82">
        <v>0.02</v>
      </c>
      <c r="E42" s="82">
        <v>0.17</v>
      </c>
    </row>
    <row r="43" spans="2:10" x14ac:dyDescent="0.25">
      <c r="B43" s="86">
        <v>43033</v>
      </c>
      <c r="C43" s="87">
        <v>0.4826388888888889</v>
      </c>
      <c r="D43" s="82">
        <v>0.02</v>
      </c>
      <c r="E43" s="82">
        <v>0.17</v>
      </c>
    </row>
    <row r="44" spans="2:10" x14ac:dyDescent="0.25">
      <c r="B44" s="86">
        <v>43033</v>
      </c>
      <c r="C44" s="87">
        <v>0.48333333333333334</v>
      </c>
      <c r="D44" s="82">
        <v>0.02</v>
      </c>
      <c r="E44" s="82">
        <v>0.17</v>
      </c>
    </row>
    <row r="45" spans="2:10" x14ac:dyDescent="0.25">
      <c r="B45" s="86">
        <v>43033</v>
      </c>
      <c r="C45" s="87">
        <v>0.48402777777777778</v>
      </c>
      <c r="D45" s="82">
        <v>0.02</v>
      </c>
      <c r="E45" s="82">
        <v>0.17</v>
      </c>
    </row>
    <row r="46" spans="2:10" x14ac:dyDescent="0.25">
      <c r="B46" s="86">
        <v>43033</v>
      </c>
      <c r="C46" s="87">
        <v>0.48472222222222222</v>
      </c>
      <c r="D46" s="82">
        <v>0.02</v>
      </c>
      <c r="E46" s="82">
        <v>0.17</v>
      </c>
    </row>
    <row r="47" spans="2:10" x14ac:dyDescent="0.25">
      <c r="B47" s="86">
        <v>43033</v>
      </c>
      <c r="C47" s="87">
        <v>0.48541666666666666</v>
      </c>
      <c r="D47" s="82">
        <v>0.01</v>
      </c>
      <c r="E47" s="82">
        <v>0.16</v>
      </c>
    </row>
    <row r="48" spans="2:10" x14ac:dyDescent="0.25">
      <c r="B48" s="86">
        <v>43033</v>
      </c>
      <c r="C48" s="87">
        <v>0.4861111111111111</v>
      </c>
      <c r="D48" s="82">
        <v>0.01</v>
      </c>
      <c r="E48" s="82">
        <v>0.16</v>
      </c>
    </row>
    <row r="49" spans="2:5" x14ac:dyDescent="0.25">
      <c r="B49" s="86">
        <v>43033</v>
      </c>
      <c r="C49" s="87">
        <v>0.48680555555555555</v>
      </c>
      <c r="D49" s="82">
        <v>0.02</v>
      </c>
      <c r="E49" s="82">
        <v>0.16</v>
      </c>
    </row>
    <row r="50" spans="2:5" x14ac:dyDescent="0.25">
      <c r="B50" s="86">
        <v>43033</v>
      </c>
      <c r="C50" s="87">
        <v>0.48749999999999999</v>
      </c>
      <c r="D50" s="82">
        <v>0.02</v>
      </c>
      <c r="E50" s="82">
        <v>0.17</v>
      </c>
    </row>
    <row r="51" spans="2:5" x14ac:dyDescent="0.25">
      <c r="B51" s="86">
        <v>43033</v>
      </c>
      <c r="C51" s="87">
        <v>0.48819444444444443</v>
      </c>
      <c r="D51" s="82">
        <v>0.01</v>
      </c>
      <c r="E51" s="82">
        <v>0.16</v>
      </c>
    </row>
    <row r="52" spans="2:5" x14ac:dyDescent="0.25">
      <c r="B52" s="86">
        <v>43033</v>
      </c>
      <c r="C52" s="87">
        <v>0.48888888888888887</v>
      </c>
      <c r="D52" s="82">
        <v>0.01</v>
      </c>
      <c r="E52" s="82">
        <v>0.16</v>
      </c>
    </row>
    <row r="53" spans="2:5" x14ac:dyDescent="0.25">
      <c r="B53" s="86">
        <v>43033</v>
      </c>
      <c r="C53" s="87">
        <v>0.48958333333333331</v>
      </c>
      <c r="D53" s="82">
        <v>0</v>
      </c>
      <c r="E53" s="82">
        <v>0.16</v>
      </c>
    </row>
    <row r="54" spans="2:5" x14ac:dyDescent="0.25">
      <c r="B54" s="86">
        <v>43033</v>
      </c>
      <c r="C54" s="87">
        <v>0.49027777777777781</v>
      </c>
      <c r="D54" s="82">
        <v>0.01</v>
      </c>
      <c r="E54" s="82">
        <v>0.14000000000000001</v>
      </c>
    </row>
    <row r="55" spans="2:5" x14ac:dyDescent="0.25">
      <c r="B55" s="86">
        <v>43033</v>
      </c>
      <c r="C55" s="87">
        <v>0.4909722222222222</v>
      </c>
      <c r="D55" s="82">
        <v>0</v>
      </c>
      <c r="E55" s="82">
        <v>0.15</v>
      </c>
    </row>
    <row r="56" spans="2:5" x14ac:dyDescent="0.25">
      <c r="B56" s="86">
        <v>43033</v>
      </c>
      <c r="C56" s="87">
        <v>0.4916666666666667</v>
      </c>
      <c r="D56" s="82">
        <v>0.01</v>
      </c>
      <c r="E56" s="82">
        <v>0.15</v>
      </c>
    </row>
    <row r="57" spans="2:5" x14ac:dyDescent="0.25">
      <c r="B57" s="86">
        <v>43033</v>
      </c>
      <c r="C57" s="87">
        <v>0.49236111111111108</v>
      </c>
      <c r="D57" s="82">
        <v>0.01</v>
      </c>
      <c r="E57" s="82">
        <v>0.16</v>
      </c>
    </row>
    <row r="58" spans="2:5" x14ac:dyDescent="0.25">
      <c r="B58" s="86">
        <v>43033</v>
      </c>
      <c r="C58" s="87">
        <v>0.49305555555555558</v>
      </c>
      <c r="D58" s="82">
        <v>0</v>
      </c>
      <c r="E58" s="82">
        <v>0.15</v>
      </c>
    </row>
    <row r="59" spans="2:5" x14ac:dyDescent="0.25">
      <c r="B59" s="86">
        <v>43033</v>
      </c>
      <c r="C59" s="87">
        <v>0.49374999999999997</v>
      </c>
      <c r="D59" s="82">
        <v>0</v>
      </c>
      <c r="E59" s="82">
        <v>0.15</v>
      </c>
    </row>
    <row r="60" spans="2:5" x14ac:dyDescent="0.25">
      <c r="B60" s="86">
        <v>43033</v>
      </c>
      <c r="C60" s="87">
        <v>0.49444444444444446</v>
      </c>
      <c r="D60" s="82">
        <v>-0.01</v>
      </c>
      <c r="E60" s="82">
        <v>0.15</v>
      </c>
    </row>
    <row r="61" spans="2:5" x14ac:dyDescent="0.25">
      <c r="B61" s="86">
        <v>43033</v>
      </c>
      <c r="C61" s="87">
        <v>0.49513888888888885</v>
      </c>
      <c r="D61" s="82">
        <v>0</v>
      </c>
      <c r="E61" s="82">
        <v>0.14000000000000001</v>
      </c>
    </row>
    <row r="62" spans="2:5" x14ac:dyDescent="0.25">
      <c r="B62" s="86">
        <v>43033</v>
      </c>
      <c r="C62" s="87">
        <v>0.49583333333333335</v>
      </c>
      <c r="D62" s="82">
        <v>0</v>
      </c>
      <c r="E62" s="82">
        <v>0.14000000000000001</v>
      </c>
    </row>
    <row r="63" spans="2:5" x14ac:dyDescent="0.25">
      <c r="B63" s="86">
        <v>43033</v>
      </c>
      <c r="C63" s="87">
        <v>0.49652777777777773</v>
      </c>
      <c r="D63" s="82">
        <v>-0.01</v>
      </c>
      <c r="E63" s="82">
        <v>0.15</v>
      </c>
    </row>
    <row r="64" spans="2:5" x14ac:dyDescent="0.25">
      <c r="B64" s="86">
        <v>43033</v>
      </c>
      <c r="C64" s="87">
        <v>0.49722222222222223</v>
      </c>
      <c r="D64" s="82">
        <v>0</v>
      </c>
      <c r="E64" s="82">
        <v>0.14000000000000001</v>
      </c>
    </row>
    <row r="65" spans="2:5" x14ac:dyDescent="0.25">
      <c r="B65" s="86">
        <v>43033</v>
      </c>
      <c r="C65" s="87">
        <v>0.49791666666666662</v>
      </c>
      <c r="D65" s="82">
        <v>0</v>
      </c>
      <c r="E65" s="82">
        <v>0.15</v>
      </c>
    </row>
    <row r="66" spans="2:5" x14ac:dyDescent="0.25">
      <c r="B66" s="91">
        <v>43033</v>
      </c>
      <c r="C66" s="92">
        <v>0.49861111111111112</v>
      </c>
      <c r="D66" s="93">
        <v>0</v>
      </c>
      <c r="E66" s="93">
        <v>0.15</v>
      </c>
    </row>
    <row r="67" spans="2:5" x14ac:dyDescent="0.25">
      <c r="B67" s="91">
        <v>43033</v>
      </c>
      <c r="C67" s="92">
        <v>0.4993055555555555</v>
      </c>
      <c r="D67" s="93">
        <v>0</v>
      </c>
      <c r="E67" s="93">
        <v>0.15</v>
      </c>
    </row>
    <row r="68" spans="2:5" x14ac:dyDescent="0.25">
      <c r="B68" s="91">
        <v>43033</v>
      </c>
      <c r="C68" s="92">
        <v>0.5</v>
      </c>
      <c r="D68" s="93">
        <v>0</v>
      </c>
      <c r="E68" s="93">
        <v>0.14000000000000001</v>
      </c>
    </row>
    <row r="69" spans="2:5" x14ac:dyDescent="0.25">
      <c r="B69" s="91">
        <v>43033</v>
      </c>
      <c r="C69" s="92">
        <v>0.50069444444444444</v>
      </c>
      <c r="D69" s="93">
        <v>0.01</v>
      </c>
      <c r="E69" s="93">
        <v>0.14000000000000001</v>
      </c>
    </row>
    <row r="70" spans="2:5" x14ac:dyDescent="0.25">
      <c r="B70" s="91">
        <v>43033</v>
      </c>
      <c r="C70" s="92">
        <v>0.50138888888888888</v>
      </c>
      <c r="D70" s="93">
        <v>0</v>
      </c>
      <c r="E70" s="93">
        <v>0.15</v>
      </c>
    </row>
    <row r="71" spans="2:5" x14ac:dyDescent="0.25">
      <c r="B71" s="91">
        <v>43033</v>
      </c>
      <c r="C71" s="92">
        <v>0.50208333333333333</v>
      </c>
      <c r="D71" s="93">
        <v>-0.01</v>
      </c>
      <c r="E71" s="93">
        <v>0.14000000000000001</v>
      </c>
    </row>
    <row r="72" spans="2:5" x14ac:dyDescent="0.25">
      <c r="B72" s="91">
        <v>43033</v>
      </c>
      <c r="C72" s="92">
        <v>0.50277777777777777</v>
      </c>
      <c r="D72" s="93">
        <v>0</v>
      </c>
      <c r="E72" s="93">
        <v>0.14000000000000001</v>
      </c>
    </row>
    <row r="73" spans="2:5" x14ac:dyDescent="0.25">
      <c r="B73" s="91">
        <v>43033</v>
      </c>
      <c r="C73" s="92">
        <v>0.50347222222222221</v>
      </c>
      <c r="D73" s="93">
        <v>-0.01</v>
      </c>
      <c r="E73" s="93">
        <v>0.14000000000000001</v>
      </c>
    </row>
    <row r="74" spans="2:5" x14ac:dyDescent="0.25">
      <c r="B74" s="91">
        <v>43033</v>
      </c>
      <c r="C74" s="92">
        <v>0.50416666666666665</v>
      </c>
      <c r="D74" s="93">
        <v>0</v>
      </c>
      <c r="E74" s="93">
        <v>0.14000000000000001</v>
      </c>
    </row>
    <row r="75" spans="2:5" x14ac:dyDescent="0.25">
      <c r="B75" s="91">
        <v>43033</v>
      </c>
      <c r="C75" s="92">
        <v>0.50486111111111109</v>
      </c>
      <c r="D75" s="93">
        <v>-0.01</v>
      </c>
      <c r="E75" s="93">
        <v>0.14000000000000001</v>
      </c>
    </row>
    <row r="76" spans="2:5" x14ac:dyDescent="0.25">
      <c r="B76" s="91">
        <v>43033</v>
      </c>
      <c r="C76" s="92">
        <v>0.50555555555555554</v>
      </c>
      <c r="D76" s="93">
        <v>0</v>
      </c>
      <c r="E76" s="93">
        <v>0.14000000000000001</v>
      </c>
    </row>
    <row r="77" spans="2:5" x14ac:dyDescent="0.25">
      <c r="B77" s="91">
        <v>43033</v>
      </c>
      <c r="C77" s="92">
        <v>0.50624999999999998</v>
      </c>
      <c r="D77" s="93">
        <v>-0.01</v>
      </c>
      <c r="E77" s="93">
        <v>0.14000000000000001</v>
      </c>
    </row>
    <row r="78" spans="2:5" x14ac:dyDescent="0.25">
      <c r="B78" s="91">
        <v>43033</v>
      </c>
      <c r="C78" s="92">
        <v>0.50694444444444442</v>
      </c>
      <c r="D78" s="93">
        <v>-0.01</v>
      </c>
      <c r="E78" s="93">
        <v>0.14000000000000001</v>
      </c>
    </row>
    <row r="79" spans="2:5" x14ac:dyDescent="0.25">
      <c r="B79" s="91">
        <v>43033</v>
      </c>
      <c r="C79" s="92">
        <v>0.50763888888888886</v>
      </c>
      <c r="D79" s="93">
        <v>0</v>
      </c>
      <c r="E79" s="93">
        <v>0.14000000000000001</v>
      </c>
    </row>
    <row r="80" spans="2:5" x14ac:dyDescent="0.25">
      <c r="B80" s="91">
        <v>43033</v>
      </c>
      <c r="C80" s="92">
        <v>0.5083333333333333</v>
      </c>
      <c r="D80" s="93">
        <v>0</v>
      </c>
      <c r="E80" s="93">
        <v>0.14000000000000001</v>
      </c>
    </row>
    <row r="81" spans="2:5" x14ac:dyDescent="0.25">
      <c r="B81" s="91">
        <v>43033</v>
      </c>
      <c r="C81" s="92">
        <v>0.50902777777777775</v>
      </c>
      <c r="D81" s="93">
        <v>-0.02</v>
      </c>
      <c r="E81" s="93">
        <v>0.14000000000000001</v>
      </c>
    </row>
    <row r="82" spans="2:5" x14ac:dyDescent="0.25">
      <c r="B82" s="91">
        <v>43033</v>
      </c>
      <c r="C82" s="92">
        <v>0.50972222222222219</v>
      </c>
      <c r="D82" s="93">
        <v>-0.01</v>
      </c>
      <c r="E82" s="93">
        <v>0.13</v>
      </c>
    </row>
    <row r="83" spans="2:5" x14ac:dyDescent="0.25">
      <c r="B83" s="91">
        <v>43033</v>
      </c>
      <c r="C83" s="92">
        <v>0.51041666666666663</v>
      </c>
      <c r="D83" s="93">
        <v>-0.01</v>
      </c>
      <c r="E83" s="93">
        <v>0.14000000000000001</v>
      </c>
    </row>
    <row r="84" spans="2:5" x14ac:dyDescent="0.25">
      <c r="B84" s="91">
        <v>43033</v>
      </c>
      <c r="C84" s="92">
        <v>0.51111111111111118</v>
      </c>
      <c r="D84" s="93">
        <v>0</v>
      </c>
      <c r="E84" s="93">
        <v>0.14000000000000001</v>
      </c>
    </row>
    <row r="85" spans="2:5" x14ac:dyDescent="0.25">
      <c r="B85" s="91">
        <v>43033</v>
      </c>
      <c r="C85" s="92">
        <v>0.51180555555555551</v>
      </c>
      <c r="D85" s="93">
        <v>-0.01</v>
      </c>
      <c r="E85" s="93">
        <v>0.15</v>
      </c>
    </row>
    <row r="86" spans="2:5" x14ac:dyDescent="0.25">
      <c r="B86" s="91">
        <v>43033</v>
      </c>
      <c r="C86" s="92">
        <v>0.51250000000000007</v>
      </c>
      <c r="D86" s="93">
        <v>0</v>
      </c>
      <c r="E86" s="93">
        <v>0.14000000000000001</v>
      </c>
    </row>
    <row r="87" spans="2:5" x14ac:dyDescent="0.25">
      <c r="B87" s="91">
        <v>43033</v>
      </c>
      <c r="C87" s="92">
        <v>0.5131944444444444</v>
      </c>
      <c r="D87" s="93">
        <v>-0.01</v>
      </c>
      <c r="E87" s="93">
        <v>0.14000000000000001</v>
      </c>
    </row>
    <row r="88" spans="2:5" x14ac:dyDescent="0.25">
      <c r="B88" s="91">
        <v>43033</v>
      </c>
      <c r="C88" s="92">
        <v>0.51388888888888895</v>
      </c>
      <c r="D88" s="93">
        <v>-0.01</v>
      </c>
      <c r="E88" s="93">
        <v>0.14000000000000001</v>
      </c>
    </row>
    <row r="89" spans="2:5" x14ac:dyDescent="0.25">
      <c r="B89" s="91">
        <v>43033</v>
      </c>
      <c r="C89" s="92">
        <v>0.51458333333333328</v>
      </c>
      <c r="D89" s="93">
        <v>-0.01</v>
      </c>
      <c r="E89" s="93">
        <v>0.14000000000000001</v>
      </c>
    </row>
    <row r="90" spans="2:5" x14ac:dyDescent="0.25">
      <c r="B90" s="91">
        <v>43033</v>
      </c>
      <c r="C90" s="92">
        <v>0.51527777777777783</v>
      </c>
      <c r="D90" s="93">
        <v>-0.01</v>
      </c>
      <c r="E90" s="93">
        <v>0.13</v>
      </c>
    </row>
    <row r="91" spans="2:5" x14ac:dyDescent="0.25">
      <c r="B91" s="91">
        <v>43033</v>
      </c>
      <c r="C91" s="92">
        <v>0.51597222222222217</v>
      </c>
      <c r="D91" s="93">
        <v>-0.01</v>
      </c>
      <c r="E91" s="93">
        <v>0.14000000000000001</v>
      </c>
    </row>
    <row r="92" spans="2:5" x14ac:dyDescent="0.25">
      <c r="B92" s="91">
        <v>43033</v>
      </c>
      <c r="C92" s="92">
        <v>0.51666666666666672</v>
      </c>
      <c r="D92" s="93">
        <v>-0.02</v>
      </c>
      <c r="E92" s="93">
        <v>0.14000000000000001</v>
      </c>
    </row>
    <row r="93" spans="2:5" x14ac:dyDescent="0.25">
      <c r="B93" s="91">
        <v>43033</v>
      </c>
      <c r="C93" s="92">
        <v>0.51736111111111105</v>
      </c>
      <c r="D93" s="93">
        <v>-0.01</v>
      </c>
      <c r="E93" s="93">
        <v>0.13</v>
      </c>
    </row>
    <row r="94" spans="2:5" x14ac:dyDescent="0.25">
      <c r="B94" s="91">
        <v>43033</v>
      </c>
      <c r="C94" s="92">
        <v>0.5180555555555556</v>
      </c>
      <c r="D94" s="93">
        <v>-0.01</v>
      </c>
      <c r="E94" s="93">
        <v>0.14000000000000001</v>
      </c>
    </row>
    <row r="95" spans="2:5" x14ac:dyDescent="0.25">
      <c r="B95" s="91">
        <v>43033</v>
      </c>
      <c r="C95" s="92">
        <v>0.51874999999999993</v>
      </c>
      <c r="D95" s="93">
        <v>-0.02</v>
      </c>
      <c r="E95" s="93">
        <v>0.14000000000000001</v>
      </c>
    </row>
    <row r="96" spans="2:5" x14ac:dyDescent="0.25">
      <c r="B96" s="91">
        <v>43033</v>
      </c>
      <c r="C96" s="92">
        <v>0.51944444444444449</v>
      </c>
      <c r="D96" s="93">
        <v>-0.02</v>
      </c>
      <c r="E96" s="93">
        <v>0.13</v>
      </c>
    </row>
    <row r="97" spans="2:5" x14ac:dyDescent="0.25">
      <c r="B97" s="91">
        <v>43033</v>
      </c>
      <c r="C97" s="92">
        <v>0.52013888888888882</v>
      </c>
      <c r="D97" s="93">
        <v>-0.01</v>
      </c>
      <c r="E97" s="93">
        <v>0.13</v>
      </c>
    </row>
    <row r="98" spans="2:5" x14ac:dyDescent="0.25">
      <c r="B98" s="91">
        <v>43033</v>
      </c>
      <c r="C98" s="92">
        <v>0.52083333333333337</v>
      </c>
      <c r="D98" s="93">
        <v>-0.01</v>
      </c>
      <c r="E98" s="93">
        <v>0.14000000000000001</v>
      </c>
    </row>
    <row r="99" spans="2:5" x14ac:dyDescent="0.25">
      <c r="B99" s="91">
        <v>43033</v>
      </c>
      <c r="C99" s="92">
        <v>0.52152777777777781</v>
      </c>
      <c r="D99" s="93">
        <v>-0.01</v>
      </c>
      <c r="E99" s="93">
        <v>0.13</v>
      </c>
    </row>
    <row r="100" spans="2:5" x14ac:dyDescent="0.25">
      <c r="B100" s="91">
        <v>43033</v>
      </c>
      <c r="C100" s="92">
        <v>0.52222222222222225</v>
      </c>
      <c r="D100" s="93">
        <v>-0.02</v>
      </c>
      <c r="E100" s="93">
        <v>0.13</v>
      </c>
    </row>
    <row r="101" spans="2:5" x14ac:dyDescent="0.25">
      <c r="B101" s="91">
        <v>43033</v>
      </c>
      <c r="C101" s="92">
        <v>0.5229166666666667</v>
      </c>
      <c r="D101" s="93">
        <v>-0.02</v>
      </c>
      <c r="E101" s="93">
        <v>0.13</v>
      </c>
    </row>
    <row r="102" spans="2:5" x14ac:dyDescent="0.25">
      <c r="B102" s="91">
        <v>43033</v>
      </c>
      <c r="C102" s="92">
        <v>0.52361111111111114</v>
      </c>
      <c r="D102" s="93">
        <v>-0.01</v>
      </c>
      <c r="E102" s="93">
        <v>0.13</v>
      </c>
    </row>
    <row r="103" spans="2:5" x14ac:dyDescent="0.25">
      <c r="B103" s="91">
        <v>43033</v>
      </c>
      <c r="C103" s="92">
        <v>0.52430555555555558</v>
      </c>
      <c r="D103" s="93">
        <v>-0.01</v>
      </c>
      <c r="E103" s="93">
        <v>0.13</v>
      </c>
    </row>
    <row r="104" spans="2:5" x14ac:dyDescent="0.25">
      <c r="B104" s="91">
        <v>43033</v>
      </c>
      <c r="C104" s="92">
        <v>0.52500000000000002</v>
      </c>
      <c r="D104" s="93">
        <v>-0.01</v>
      </c>
      <c r="E104" s="93">
        <v>0.14000000000000001</v>
      </c>
    </row>
    <row r="105" spans="2:5" x14ac:dyDescent="0.25">
      <c r="B105" s="91">
        <v>43033</v>
      </c>
      <c r="C105" s="92">
        <v>0.52569444444444446</v>
      </c>
      <c r="D105" s="93">
        <v>-0.02</v>
      </c>
      <c r="E105" s="93">
        <v>0.14000000000000001</v>
      </c>
    </row>
    <row r="106" spans="2:5" x14ac:dyDescent="0.25">
      <c r="B106" s="91">
        <v>43033</v>
      </c>
      <c r="C106" s="92">
        <v>0.52638888888888891</v>
      </c>
      <c r="D106" s="93">
        <v>-0.01</v>
      </c>
      <c r="E106" s="93">
        <v>0.13</v>
      </c>
    </row>
    <row r="107" spans="2:5" x14ac:dyDescent="0.25">
      <c r="B107" s="91">
        <v>43033</v>
      </c>
      <c r="C107" s="92">
        <v>0.52708333333333335</v>
      </c>
      <c r="D107" s="93">
        <v>-0.02</v>
      </c>
      <c r="E107" s="93">
        <v>0.14000000000000001</v>
      </c>
    </row>
    <row r="108" spans="2:5" x14ac:dyDescent="0.25">
      <c r="B108" s="91">
        <v>43033</v>
      </c>
      <c r="C108" s="92">
        <v>0.52777777777777779</v>
      </c>
      <c r="D108" s="93">
        <v>-0.03</v>
      </c>
      <c r="E108" s="93">
        <v>0.13</v>
      </c>
    </row>
    <row r="109" spans="2:5" x14ac:dyDescent="0.25">
      <c r="B109" s="91">
        <v>43033</v>
      </c>
      <c r="C109" s="92">
        <v>0.52847222222222223</v>
      </c>
      <c r="D109" s="93">
        <v>-0.02</v>
      </c>
      <c r="E109" s="93">
        <v>0.13</v>
      </c>
    </row>
    <row r="110" spans="2:5" x14ac:dyDescent="0.25">
      <c r="B110" s="91">
        <v>43033</v>
      </c>
      <c r="C110" s="92">
        <v>0.52916666666666667</v>
      </c>
      <c r="D110" s="93">
        <v>-0.02</v>
      </c>
      <c r="E110" s="93">
        <v>0.13</v>
      </c>
    </row>
    <row r="111" spans="2:5" x14ac:dyDescent="0.25">
      <c r="B111" s="91">
        <v>43033</v>
      </c>
      <c r="C111" s="92">
        <v>0.52986111111111112</v>
      </c>
      <c r="D111" s="93">
        <v>-0.01</v>
      </c>
      <c r="E111" s="93">
        <v>0.13</v>
      </c>
    </row>
    <row r="112" spans="2:5" x14ac:dyDescent="0.25">
      <c r="B112" s="91">
        <v>43033</v>
      </c>
      <c r="C112" s="92">
        <v>0.53055555555555556</v>
      </c>
      <c r="D112" s="93">
        <v>-0.01</v>
      </c>
      <c r="E112" s="93">
        <v>0.13</v>
      </c>
    </row>
    <row r="113" spans="2:5" x14ac:dyDescent="0.25">
      <c r="B113" s="91">
        <v>43033</v>
      </c>
      <c r="C113" s="92">
        <v>0.53125</v>
      </c>
      <c r="D113" s="93">
        <v>-0.01</v>
      </c>
      <c r="E113" s="93">
        <v>0.14000000000000001</v>
      </c>
    </row>
    <row r="114" spans="2:5" x14ac:dyDescent="0.25">
      <c r="B114" s="91">
        <v>43033</v>
      </c>
      <c r="C114" s="92">
        <v>0.53194444444444444</v>
      </c>
      <c r="D114" s="93">
        <v>-0.02</v>
      </c>
      <c r="E114" s="93">
        <v>0.13</v>
      </c>
    </row>
    <row r="115" spans="2:5" x14ac:dyDescent="0.25">
      <c r="B115" s="91">
        <v>43033</v>
      </c>
      <c r="C115" s="92">
        <v>0.53263888888888888</v>
      </c>
      <c r="D115" s="93">
        <v>-0.02</v>
      </c>
      <c r="E115" s="93">
        <v>0.13</v>
      </c>
    </row>
    <row r="116" spans="2:5" x14ac:dyDescent="0.25">
      <c r="B116" s="91">
        <v>43033</v>
      </c>
      <c r="C116" s="92">
        <v>0.53333333333333333</v>
      </c>
      <c r="D116" s="93">
        <v>-0.01</v>
      </c>
      <c r="E116" s="93">
        <v>0.12</v>
      </c>
    </row>
    <row r="117" spans="2:5" x14ac:dyDescent="0.25">
      <c r="B117" s="91">
        <v>43033</v>
      </c>
      <c r="C117" s="92">
        <v>0.53402777777777777</v>
      </c>
      <c r="D117" s="93">
        <v>-0.01</v>
      </c>
      <c r="E117" s="93">
        <v>0.13</v>
      </c>
    </row>
    <row r="118" spans="2:5" x14ac:dyDescent="0.25">
      <c r="B118" s="91">
        <v>43033</v>
      </c>
      <c r="C118" s="92">
        <v>0.53472222222222221</v>
      </c>
      <c r="D118" s="93">
        <v>-0.02</v>
      </c>
      <c r="E118" s="93">
        <v>0.13</v>
      </c>
    </row>
    <row r="119" spans="2:5" x14ac:dyDescent="0.25">
      <c r="B119" s="91">
        <v>43033</v>
      </c>
      <c r="C119" s="92">
        <v>0.53541666666666665</v>
      </c>
      <c r="D119" s="93">
        <v>-0.02</v>
      </c>
      <c r="E119" s="93">
        <v>0.13</v>
      </c>
    </row>
    <row r="120" spans="2:5" x14ac:dyDescent="0.25">
      <c r="B120" s="91">
        <v>43033</v>
      </c>
      <c r="C120" s="92">
        <v>0.53611111111111109</v>
      </c>
      <c r="D120" s="93">
        <v>-0.01</v>
      </c>
      <c r="E120" s="93">
        <v>0.13</v>
      </c>
    </row>
    <row r="121" spans="2:5" x14ac:dyDescent="0.25">
      <c r="B121" s="91">
        <v>43033</v>
      </c>
      <c r="C121" s="92">
        <v>0.53680555555555554</v>
      </c>
      <c r="D121" s="93">
        <v>-0.01</v>
      </c>
      <c r="E121" s="93">
        <v>0.13</v>
      </c>
    </row>
    <row r="122" spans="2:5" x14ac:dyDescent="0.25">
      <c r="B122" s="91">
        <v>43033</v>
      </c>
      <c r="C122" s="92">
        <v>0.53749999999999998</v>
      </c>
      <c r="D122" s="93">
        <v>-0.02</v>
      </c>
      <c r="E122" s="93">
        <v>0.13</v>
      </c>
    </row>
    <row r="123" spans="2:5" x14ac:dyDescent="0.25">
      <c r="B123" s="91">
        <v>43033</v>
      </c>
      <c r="C123" s="92">
        <v>0.53819444444444442</v>
      </c>
      <c r="D123" s="93">
        <v>-0.01</v>
      </c>
      <c r="E123" s="93">
        <v>0.13</v>
      </c>
    </row>
    <row r="124" spans="2:5" x14ac:dyDescent="0.25">
      <c r="B124" s="91">
        <v>43033</v>
      </c>
      <c r="C124" s="92">
        <v>0.53888888888888886</v>
      </c>
      <c r="D124" s="93">
        <v>-0.01</v>
      </c>
      <c r="E124" s="93">
        <v>0.14000000000000001</v>
      </c>
    </row>
    <row r="125" spans="2:5" x14ac:dyDescent="0.25">
      <c r="B125" s="91">
        <v>43033</v>
      </c>
      <c r="C125" s="92">
        <v>0.5395833333333333</v>
      </c>
      <c r="D125" s="93">
        <v>-0.02</v>
      </c>
      <c r="E125" s="93">
        <v>0.13</v>
      </c>
    </row>
    <row r="126" spans="2:5" x14ac:dyDescent="0.25">
      <c r="B126" s="91">
        <v>43033</v>
      </c>
      <c r="C126" s="92">
        <v>0.54027777777777775</v>
      </c>
      <c r="D126" s="93">
        <v>-0.01</v>
      </c>
      <c r="E126" s="93">
        <v>0.13</v>
      </c>
    </row>
    <row r="127" spans="2:5" x14ac:dyDescent="0.25">
      <c r="B127" s="91">
        <v>43033</v>
      </c>
      <c r="C127" s="92">
        <v>0.54097222222222219</v>
      </c>
      <c r="D127" s="93">
        <v>-0.01</v>
      </c>
      <c r="E127" s="93">
        <v>0.13</v>
      </c>
    </row>
    <row r="128" spans="2:5" x14ac:dyDescent="0.25">
      <c r="B128" s="91">
        <v>43033</v>
      </c>
      <c r="C128" s="92">
        <v>0.54166666666666663</v>
      </c>
      <c r="D128" s="93">
        <v>-0.02</v>
      </c>
      <c r="E128" s="93">
        <v>0.14000000000000001</v>
      </c>
    </row>
    <row r="129" spans="2:5" x14ac:dyDescent="0.25">
      <c r="B129" s="91">
        <v>43033</v>
      </c>
      <c r="C129" s="92">
        <v>0.54236111111111118</v>
      </c>
      <c r="D129" s="93">
        <v>-0.02</v>
      </c>
      <c r="E129" s="93">
        <v>0.13</v>
      </c>
    </row>
    <row r="130" spans="2:5" x14ac:dyDescent="0.25">
      <c r="B130" s="91">
        <v>43033</v>
      </c>
      <c r="C130" s="92">
        <v>0.54305555555555551</v>
      </c>
      <c r="D130" s="93">
        <v>-0.02</v>
      </c>
      <c r="E130" s="93">
        <v>0.13</v>
      </c>
    </row>
    <row r="131" spans="2:5" x14ac:dyDescent="0.25">
      <c r="B131" s="91">
        <v>43033</v>
      </c>
      <c r="C131" s="92">
        <v>0.54375000000000007</v>
      </c>
      <c r="D131" s="93">
        <v>-0.02</v>
      </c>
      <c r="E131" s="93">
        <v>0.13</v>
      </c>
    </row>
    <row r="132" spans="2:5" x14ac:dyDescent="0.25">
      <c r="B132" s="91">
        <v>43033</v>
      </c>
      <c r="C132" s="92">
        <v>0.5444444444444444</v>
      </c>
      <c r="D132" s="93">
        <v>-0.02</v>
      </c>
      <c r="E132" s="93">
        <v>0.13</v>
      </c>
    </row>
    <row r="133" spans="2:5" x14ac:dyDescent="0.25">
      <c r="B133" s="91">
        <v>43033</v>
      </c>
      <c r="C133" s="92">
        <v>0.54513888888888895</v>
      </c>
      <c r="D133" s="93">
        <v>-0.02</v>
      </c>
      <c r="E133" s="93">
        <v>0.13</v>
      </c>
    </row>
    <row r="134" spans="2:5" x14ac:dyDescent="0.25">
      <c r="B134" s="91">
        <v>43033</v>
      </c>
      <c r="C134" s="92">
        <v>0.54583333333333328</v>
      </c>
      <c r="D134" s="93">
        <v>-0.01</v>
      </c>
      <c r="E134" s="93">
        <v>0.13</v>
      </c>
    </row>
    <row r="135" spans="2:5" x14ac:dyDescent="0.25">
      <c r="B135" s="91">
        <v>43033</v>
      </c>
      <c r="C135" s="92">
        <v>0.54652777777777783</v>
      </c>
      <c r="D135" s="93">
        <v>-0.02</v>
      </c>
      <c r="E135" s="93">
        <v>0.14000000000000001</v>
      </c>
    </row>
    <row r="136" spans="2:5" x14ac:dyDescent="0.25">
      <c r="B136" s="91">
        <v>43033</v>
      </c>
      <c r="C136" s="92">
        <v>0.54722222222222217</v>
      </c>
      <c r="D136" s="93">
        <v>-0.02</v>
      </c>
      <c r="E136" s="93">
        <v>0.13</v>
      </c>
    </row>
    <row r="137" spans="2:5" x14ac:dyDescent="0.25">
      <c r="B137" s="91">
        <v>43033</v>
      </c>
      <c r="C137" s="92">
        <v>0.54791666666666672</v>
      </c>
      <c r="D137" s="93">
        <v>-0.02</v>
      </c>
      <c r="E137" s="93">
        <v>0.13</v>
      </c>
    </row>
    <row r="138" spans="2:5" x14ac:dyDescent="0.25">
      <c r="B138" s="91">
        <v>43033</v>
      </c>
      <c r="C138" s="92">
        <v>0.54861111111111105</v>
      </c>
      <c r="D138" s="93">
        <v>-0.02</v>
      </c>
      <c r="E138" s="93">
        <v>0.13</v>
      </c>
    </row>
    <row r="139" spans="2:5" x14ac:dyDescent="0.25">
      <c r="B139" s="91">
        <v>43033</v>
      </c>
      <c r="C139" s="92">
        <v>0.5493055555555556</v>
      </c>
      <c r="D139" s="93">
        <v>-0.02</v>
      </c>
      <c r="E139" s="93">
        <v>0.13</v>
      </c>
    </row>
    <row r="140" spans="2:5" x14ac:dyDescent="0.25">
      <c r="B140" s="91">
        <v>43033</v>
      </c>
      <c r="C140" s="92">
        <v>0.54999999999999993</v>
      </c>
      <c r="D140" s="93">
        <v>-0.02</v>
      </c>
      <c r="E140" s="93">
        <v>0.13</v>
      </c>
    </row>
    <row r="141" spans="2:5" x14ac:dyDescent="0.25">
      <c r="B141" s="91">
        <v>43033</v>
      </c>
      <c r="C141" s="92">
        <v>0.55069444444444449</v>
      </c>
      <c r="D141" s="93">
        <v>-0.02</v>
      </c>
      <c r="E141" s="93">
        <v>0.12</v>
      </c>
    </row>
    <row r="142" spans="2:5" x14ac:dyDescent="0.25">
      <c r="B142" s="91">
        <v>43033</v>
      </c>
      <c r="C142" s="92">
        <v>0.55138888888888882</v>
      </c>
      <c r="D142" s="93">
        <v>-0.01</v>
      </c>
      <c r="E142" s="93">
        <v>0.13</v>
      </c>
    </row>
    <row r="143" spans="2:5" x14ac:dyDescent="0.25">
      <c r="B143" s="91">
        <v>43033</v>
      </c>
      <c r="C143" s="92">
        <v>0.55208333333333337</v>
      </c>
      <c r="D143" s="93">
        <v>-0.02</v>
      </c>
      <c r="E143" s="93">
        <v>0.13</v>
      </c>
    </row>
    <row r="144" spans="2:5" x14ac:dyDescent="0.25">
      <c r="B144" s="91">
        <v>43033</v>
      </c>
      <c r="C144" s="92">
        <v>0.55277777777777781</v>
      </c>
      <c r="D144" s="93">
        <v>-0.02</v>
      </c>
      <c r="E144" s="93">
        <v>0.13</v>
      </c>
    </row>
    <row r="145" spans="2:5" x14ac:dyDescent="0.25">
      <c r="B145" s="91">
        <v>43033</v>
      </c>
      <c r="C145" s="92">
        <v>0.55347222222222225</v>
      </c>
      <c r="D145" s="93">
        <v>-0.02</v>
      </c>
      <c r="E145" s="93">
        <v>0.13</v>
      </c>
    </row>
    <row r="146" spans="2:5" x14ac:dyDescent="0.25">
      <c r="B146" s="91">
        <v>43033</v>
      </c>
      <c r="C146" s="92">
        <v>0.5541666666666667</v>
      </c>
      <c r="D146" s="93">
        <v>-0.02</v>
      </c>
      <c r="E146" s="93">
        <v>0.13</v>
      </c>
    </row>
    <row r="147" spans="2:5" x14ac:dyDescent="0.25">
      <c r="B147" s="91">
        <v>43033</v>
      </c>
      <c r="C147" s="92">
        <v>0.55486111111111114</v>
      </c>
      <c r="D147" s="93">
        <v>-0.01</v>
      </c>
      <c r="E147" s="93">
        <v>0.13</v>
      </c>
    </row>
    <row r="148" spans="2:5" x14ac:dyDescent="0.25">
      <c r="B148" s="91">
        <v>43033</v>
      </c>
      <c r="C148" s="92">
        <v>0.55555555555555558</v>
      </c>
      <c r="D148" s="93">
        <v>-0.02</v>
      </c>
      <c r="E148" s="93">
        <v>0.14000000000000001</v>
      </c>
    </row>
    <row r="149" spans="2:5" x14ac:dyDescent="0.25">
      <c r="B149" s="91">
        <v>43033</v>
      </c>
      <c r="C149" s="92">
        <v>0.55625000000000002</v>
      </c>
      <c r="D149" s="93">
        <v>-0.02</v>
      </c>
      <c r="E149" s="93">
        <v>0.12</v>
      </c>
    </row>
    <row r="150" spans="2:5" x14ac:dyDescent="0.25">
      <c r="B150" s="91">
        <v>43033</v>
      </c>
      <c r="C150" s="92">
        <v>0.55694444444444446</v>
      </c>
      <c r="D150" s="93">
        <v>-0.02</v>
      </c>
      <c r="E150" s="93">
        <v>0.13</v>
      </c>
    </row>
    <row r="151" spans="2:5" x14ac:dyDescent="0.25">
      <c r="B151" s="91">
        <v>43033</v>
      </c>
      <c r="C151" s="92">
        <v>0.55763888888888891</v>
      </c>
      <c r="D151" s="93">
        <v>-0.02</v>
      </c>
      <c r="E151" s="93">
        <v>0.13</v>
      </c>
    </row>
    <row r="152" spans="2:5" x14ac:dyDescent="0.25">
      <c r="B152" s="91">
        <v>43033</v>
      </c>
      <c r="C152" s="92">
        <v>0.55833333333333335</v>
      </c>
      <c r="D152" s="93">
        <v>-0.02</v>
      </c>
      <c r="E152" s="93">
        <v>0.12</v>
      </c>
    </row>
    <row r="153" spans="2:5" x14ac:dyDescent="0.25">
      <c r="B153" s="91">
        <v>43033</v>
      </c>
      <c r="C153" s="92">
        <v>0.55902777777777779</v>
      </c>
      <c r="D153" s="93">
        <v>-0.01</v>
      </c>
      <c r="E153" s="93">
        <v>0.13</v>
      </c>
    </row>
    <row r="154" spans="2:5" x14ac:dyDescent="0.25">
      <c r="B154" s="91">
        <v>43033</v>
      </c>
      <c r="C154" s="92">
        <v>0.55972222222222223</v>
      </c>
      <c r="D154" s="93">
        <v>-0.02</v>
      </c>
      <c r="E154" s="93">
        <v>0.14000000000000001</v>
      </c>
    </row>
    <row r="155" spans="2:5" x14ac:dyDescent="0.25">
      <c r="B155" s="91">
        <v>43033</v>
      </c>
      <c r="C155" s="92">
        <v>0.56041666666666667</v>
      </c>
      <c r="D155" s="93">
        <v>-0.02</v>
      </c>
      <c r="E155" s="93">
        <v>0.13</v>
      </c>
    </row>
    <row r="156" spans="2:5" x14ac:dyDescent="0.25">
      <c r="B156" s="91">
        <v>43033</v>
      </c>
      <c r="C156" s="92">
        <v>0.56111111111111112</v>
      </c>
      <c r="D156" s="93">
        <v>-0.02</v>
      </c>
      <c r="E156" s="93">
        <v>0.13</v>
      </c>
    </row>
    <row r="157" spans="2:5" x14ac:dyDescent="0.25">
      <c r="B157" s="91">
        <v>43033</v>
      </c>
      <c r="C157" s="92">
        <v>0.56180555555555556</v>
      </c>
      <c r="D157" s="93">
        <v>-0.01</v>
      </c>
      <c r="E157" s="93">
        <v>0.13</v>
      </c>
    </row>
    <row r="158" spans="2:5" x14ac:dyDescent="0.25">
      <c r="B158" s="91">
        <v>43033</v>
      </c>
      <c r="C158" s="92">
        <v>0.5625</v>
      </c>
      <c r="D158" s="93">
        <v>-0.02</v>
      </c>
      <c r="E158" s="93">
        <v>0.14000000000000001</v>
      </c>
    </row>
    <row r="159" spans="2:5" x14ac:dyDescent="0.25">
      <c r="B159" s="91">
        <v>43033</v>
      </c>
      <c r="C159" s="92">
        <v>0.56319444444444444</v>
      </c>
      <c r="D159" s="93">
        <v>-0.02</v>
      </c>
      <c r="E159" s="93">
        <v>0.13</v>
      </c>
    </row>
    <row r="160" spans="2:5" x14ac:dyDescent="0.25">
      <c r="B160" s="91">
        <v>43033</v>
      </c>
      <c r="C160" s="92">
        <v>0.56388888888888888</v>
      </c>
      <c r="D160" s="93">
        <v>-0.02</v>
      </c>
      <c r="E160" s="93">
        <v>0.13</v>
      </c>
    </row>
    <row r="161" spans="2:5" x14ac:dyDescent="0.25">
      <c r="B161" s="91">
        <v>43033</v>
      </c>
      <c r="C161" s="92">
        <v>0.56458333333333333</v>
      </c>
      <c r="D161" s="93">
        <v>-0.02</v>
      </c>
      <c r="E161" s="93">
        <v>0.13</v>
      </c>
    </row>
    <row r="162" spans="2:5" x14ac:dyDescent="0.25">
      <c r="B162" s="91">
        <v>43033</v>
      </c>
      <c r="C162" s="92">
        <v>0.56527777777777777</v>
      </c>
      <c r="D162" s="93">
        <v>-0.01</v>
      </c>
      <c r="E162" s="93">
        <v>0.12</v>
      </c>
    </row>
    <row r="163" spans="2:5" x14ac:dyDescent="0.25">
      <c r="B163" s="91">
        <v>43033</v>
      </c>
      <c r="C163" s="92">
        <v>0.56597222222222221</v>
      </c>
      <c r="D163" s="93">
        <v>-0.02</v>
      </c>
      <c r="E163" s="93">
        <v>0.14000000000000001</v>
      </c>
    </row>
    <row r="164" spans="2:5" x14ac:dyDescent="0.25">
      <c r="B164" s="91">
        <v>43033</v>
      </c>
      <c r="C164" s="92">
        <v>0.56666666666666665</v>
      </c>
      <c r="D164" s="93">
        <v>-0.02</v>
      </c>
      <c r="E164" s="93">
        <v>0.13</v>
      </c>
    </row>
    <row r="165" spans="2:5" x14ac:dyDescent="0.25">
      <c r="B165" s="91">
        <v>43033</v>
      </c>
      <c r="C165" s="92">
        <v>0.56736111111111109</v>
      </c>
      <c r="D165" s="93">
        <v>-0.02</v>
      </c>
      <c r="E165" s="93">
        <v>0.13</v>
      </c>
    </row>
    <row r="166" spans="2:5" x14ac:dyDescent="0.25">
      <c r="B166" s="91">
        <v>43033</v>
      </c>
      <c r="C166" s="92">
        <v>0.56805555555555554</v>
      </c>
      <c r="D166" s="93">
        <v>-0.02</v>
      </c>
      <c r="E166" s="93">
        <v>0.13</v>
      </c>
    </row>
    <row r="167" spans="2:5" x14ac:dyDescent="0.25">
      <c r="B167" s="91">
        <v>43033</v>
      </c>
      <c r="C167" s="92">
        <v>0.56874999999999998</v>
      </c>
      <c r="D167" s="93">
        <v>-0.01</v>
      </c>
      <c r="E167" s="93">
        <v>0.13</v>
      </c>
    </row>
    <row r="168" spans="2:5" x14ac:dyDescent="0.25">
      <c r="B168" s="91">
        <v>43033</v>
      </c>
      <c r="C168" s="92">
        <v>0.56944444444444442</v>
      </c>
      <c r="D168" s="93">
        <v>-0.01</v>
      </c>
      <c r="E168" s="93">
        <v>0.13</v>
      </c>
    </row>
    <row r="169" spans="2:5" x14ac:dyDescent="0.25">
      <c r="B169" s="91">
        <v>43033</v>
      </c>
      <c r="C169" s="92">
        <v>0.57013888888888886</v>
      </c>
      <c r="D169" s="93">
        <v>-0.01</v>
      </c>
      <c r="E169" s="93">
        <v>0.13</v>
      </c>
    </row>
    <row r="170" spans="2:5" x14ac:dyDescent="0.25">
      <c r="B170" s="91">
        <v>43033</v>
      </c>
      <c r="C170" s="92">
        <v>0.5708333333333333</v>
      </c>
      <c r="D170" s="93">
        <v>-0.02</v>
      </c>
      <c r="E170" s="93">
        <v>0.14000000000000001</v>
      </c>
    </row>
    <row r="171" spans="2:5" x14ac:dyDescent="0.25">
      <c r="B171" s="91">
        <v>43033</v>
      </c>
      <c r="C171" s="92">
        <v>0.57152777777777775</v>
      </c>
      <c r="D171" s="93">
        <v>-0.02</v>
      </c>
      <c r="E171" s="93">
        <v>0.13</v>
      </c>
    </row>
    <row r="172" spans="2:5" x14ac:dyDescent="0.25">
      <c r="B172" s="91">
        <v>43033</v>
      </c>
      <c r="C172" s="92">
        <v>0.57222222222222219</v>
      </c>
      <c r="D172" s="93">
        <v>-0.02</v>
      </c>
      <c r="E172" s="93">
        <v>0.13</v>
      </c>
    </row>
    <row r="173" spans="2:5" x14ac:dyDescent="0.25">
      <c r="B173" s="91">
        <v>43033</v>
      </c>
      <c r="C173" s="92">
        <v>0.57291666666666663</v>
      </c>
      <c r="D173" s="93">
        <v>-0.01</v>
      </c>
      <c r="E173" s="93">
        <v>0.13</v>
      </c>
    </row>
    <row r="174" spans="2:5" x14ac:dyDescent="0.25">
      <c r="B174" s="91">
        <v>43033</v>
      </c>
      <c r="C174" s="92">
        <v>0.57361111111111118</v>
      </c>
      <c r="D174" s="93">
        <v>-0.02</v>
      </c>
      <c r="E174" s="93">
        <v>0.13</v>
      </c>
    </row>
    <row r="175" spans="2:5" x14ac:dyDescent="0.25">
      <c r="B175" s="91">
        <v>43033</v>
      </c>
      <c r="C175" s="92">
        <v>0.57430555555555551</v>
      </c>
      <c r="D175" s="93">
        <v>-0.02</v>
      </c>
      <c r="E175" s="93">
        <v>0.13</v>
      </c>
    </row>
    <row r="176" spans="2:5" x14ac:dyDescent="0.25">
      <c r="B176" s="91">
        <v>43033</v>
      </c>
      <c r="C176" s="92">
        <v>0.57500000000000007</v>
      </c>
      <c r="D176" s="93">
        <v>-0.02</v>
      </c>
      <c r="E176" s="93">
        <v>0.13</v>
      </c>
    </row>
    <row r="177" spans="2:5" x14ac:dyDescent="0.25">
      <c r="B177" s="91">
        <v>43033</v>
      </c>
      <c r="C177" s="92">
        <v>0.5756944444444444</v>
      </c>
      <c r="D177" s="93">
        <v>-0.01</v>
      </c>
      <c r="E177" s="93">
        <v>0.13</v>
      </c>
    </row>
    <row r="178" spans="2:5" x14ac:dyDescent="0.25">
      <c r="B178" s="91">
        <v>43033</v>
      </c>
      <c r="C178" s="92">
        <v>0.57638888888888895</v>
      </c>
      <c r="D178" s="93">
        <v>-0.01</v>
      </c>
      <c r="E178" s="93">
        <v>0.13</v>
      </c>
    </row>
    <row r="179" spans="2:5" x14ac:dyDescent="0.25">
      <c r="B179" s="91">
        <v>43033</v>
      </c>
      <c r="C179" s="92">
        <v>0.57708333333333328</v>
      </c>
      <c r="D179" s="93">
        <v>-0.01</v>
      </c>
      <c r="E179" s="93">
        <v>0.13</v>
      </c>
    </row>
    <row r="180" spans="2:5" x14ac:dyDescent="0.25">
      <c r="B180" s="91">
        <v>43033</v>
      </c>
      <c r="C180" s="92">
        <v>0.57777777777777783</v>
      </c>
      <c r="D180" s="93">
        <v>-0.02</v>
      </c>
      <c r="E180" s="93">
        <v>0.13</v>
      </c>
    </row>
    <row r="181" spans="2:5" x14ac:dyDescent="0.25">
      <c r="B181" s="91">
        <v>43033</v>
      </c>
      <c r="C181" s="92">
        <v>0.57847222222222217</v>
      </c>
      <c r="D181" s="93">
        <v>-0.02</v>
      </c>
      <c r="E181" s="93">
        <v>0.13</v>
      </c>
    </row>
    <row r="182" spans="2:5" x14ac:dyDescent="0.25">
      <c r="B182" s="91">
        <v>43033</v>
      </c>
      <c r="C182" s="92">
        <v>0.57916666666666672</v>
      </c>
      <c r="D182" s="93">
        <v>-0.02</v>
      </c>
      <c r="E182" s="93">
        <v>0.13</v>
      </c>
    </row>
    <row r="183" spans="2:5" x14ac:dyDescent="0.25">
      <c r="B183" s="91">
        <v>43033</v>
      </c>
      <c r="C183" s="92">
        <v>0.57986111111111105</v>
      </c>
      <c r="D183" s="93">
        <v>-0.01</v>
      </c>
      <c r="E183" s="93">
        <v>0.13</v>
      </c>
    </row>
    <row r="184" spans="2:5" x14ac:dyDescent="0.25">
      <c r="B184" s="91">
        <v>43033</v>
      </c>
      <c r="C184" s="92">
        <v>0.5805555555555556</v>
      </c>
      <c r="D184" s="93">
        <v>-0.01</v>
      </c>
      <c r="E184" s="93">
        <v>0.13</v>
      </c>
    </row>
    <row r="185" spans="2:5" x14ac:dyDescent="0.25">
      <c r="B185" s="91">
        <v>43033</v>
      </c>
      <c r="C185" s="92">
        <v>0.58124999999999993</v>
      </c>
      <c r="D185" s="93">
        <v>-0.02</v>
      </c>
      <c r="E185" s="93">
        <v>0.13</v>
      </c>
    </row>
    <row r="186" spans="2:5" x14ac:dyDescent="0.25">
      <c r="B186" s="91">
        <v>43033</v>
      </c>
      <c r="C186" s="92">
        <v>0.58194444444444449</v>
      </c>
      <c r="D186" s="93">
        <v>-0.02</v>
      </c>
      <c r="E186" s="93">
        <v>0.13</v>
      </c>
    </row>
    <row r="187" spans="2:5" x14ac:dyDescent="0.25">
      <c r="B187" s="91">
        <v>43033</v>
      </c>
      <c r="C187" s="92">
        <v>0.58263888888888882</v>
      </c>
      <c r="D187" s="93">
        <v>-0.02</v>
      </c>
      <c r="E187" s="93">
        <v>0.13</v>
      </c>
    </row>
    <row r="188" spans="2:5" x14ac:dyDescent="0.25">
      <c r="B188" s="91">
        <v>43033</v>
      </c>
      <c r="C188" s="92">
        <v>0.58333333333333337</v>
      </c>
      <c r="D188" s="93">
        <v>-0.02</v>
      </c>
      <c r="E188" s="93">
        <v>0.13</v>
      </c>
    </row>
    <row r="189" spans="2:5" x14ac:dyDescent="0.25">
      <c r="B189" s="91">
        <v>43033</v>
      </c>
      <c r="C189" s="92">
        <v>0.58402777777777781</v>
      </c>
      <c r="D189" s="93">
        <v>-0.02</v>
      </c>
      <c r="E189" s="93">
        <v>0.13</v>
      </c>
    </row>
    <row r="190" spans="2:5" x14ac:dyDescent="0.25">
      <c r="B190" s="91">
        <v>43033</v>
      </c>
      <c r="C190" s="92">
        <v>0.58472222222222225</v>
      </c>
      <c r="D190" s="93">
        <v>0</v>
      </c>
      <c r="E190" s="93">
        <v>0.13</v>
      </c>
    </row>
    <row r="191" spans="2:5" x14ac:dyDescent="0.25">
      <c r="B191" s="91">
        <v>43033</v>
      </c>
      <c r="C191" s="92">
        <v>0.5854166666666667</v>
      </c>
      <c r="D191" s="93">
        <v>-0.02</v>
      </c>
      <c r="E191" s="93">
        <v>0.15</v>
      </c>
    </row>
    <row r="192" spans="2:5" x14ac:dyDescent="0.25">
      <c r="B192" s="91">
        <v>43033</v>
      </c>
      <c r="C192" s="92">
        <v>0.58611111111111114</v>
      </c>
      <c r="D192" s="93">
        <v>-0.02</v>
      </c>
      <c r="E192" s="93">
        <v>0.13</v>
      </c>
    </row>
    <row r="193" spans="2:5" x14ac:dyDescent="0.25">
      <c r="B193" s="91">
        <v>43033</v>
      </c>
      <c r="C193" s="92">
        <v>0.58680555555555558</v>
      </c>
      <c r="D193" s="93">
        <v>-0.02</v>
      </c>
      <c r="E193" s="93">
        <v>0.13</v>
      </c>
    </row>
    <row r="194" spans="2:5" x14ac:dyDescent="0.25">
      <c r="B194" s="91">
        <v>43033</v>
      </c>
      <c r="C194" s="92">
        <v>0.58750000000000002</v>
      </c>
      <c r="D194" s="93">
        <v>-0.02</v>
      </c>
      <c r="E194" s="93">
        <v>0.12</v>
      </c>
    </row>
    <row r="195" spans="2:5" x14ac:dyDescent="0.25">
      <c r="B195" s="91">
        <v>43033</v>
      </c>
      <c r="C195" s="92">
        <v>0.58819444444444446</v>
      </c>
      <c r="D195" s="93">
        <v>-0.02</v>
      </c>
      <c r="E195" s="93">
        <v>0.12</v>
      </c>
    </row>
    <row r="196" spans="2:5" ht="15.6" thickBot="1" x14ac:dyDescent="0.3">
      <c r="B196" s="94">
        <v>43033</v>
      </c>
      <c r="C196" s="95">
        <v>0.58888888888888891</v>
      </c>
      <c r="D196" s="96">
        <v>-0.02</v>
      </c>
      <c r="E196" s="96">
        <v>0.13</v>
      </c>
    </row>
    <row r="197" spans="2:5" ht="15.6" thickTop="1" x14ac:dyDescent="0.25">
      <c r="E197" s="98"/>
    </row>
  </sheetData>
  <mergeCells count="3">
    <mergeCell ref="B4:C4"/>
    <mergeCell ref="B5:C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E6996-D071-4972-B509-82300CB6805C}">
  <dimension ref="B1:X197"/>
  <sheetViews>
    <sheetView showGridLines="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K28" sqref="K28"/>
    </sheetView>
  </sheetViews>
  <sheetFormatPr baseColWidth="10" defaultColWidth="8.88671875" defaultRowHeight="14.4" x14ac:dyDescent="0.3"/>
  <cols>
    <col min="1" max="1" width="2" customWidth="1"/>
    <col min="2" max="2" width="13.33203125" customWidth="1"/>
    <col min="3" max="3" width="13.5546875" style="10" customWidth="1"/>
    <col min="4" max="4" width="6.109375" style="10" bestFit="1" customWidth="1"/>
    <col min="5" max="6" width="9.109375" bestFit="1" customWidth="1"/>
    <col min="7" max="7" width="2.6640625" customWidth="1"/>
    <col min="8" max="8" width="15.5546875" bestFit="1" customWidth="1"/>
    <col min="17" max="17" width="14" customWidth="1"/>
    <col min="18" max="18" width="13.33203125" customWidth="1"/>
    <col min="19" max="19" width="14.44140625" customWidth="1"/>
  </cols>
  <sheetData>
    <row r="1" spans="2:19" ht="31.8" customHeight="1" thickBot="1" x14ac:dyDescent="0.35">
      <c r="B1" s="108" t="s">
        <v>22</v>
      </c>
      <c r="C1" s="108"/>
      <c r="D1" s="108"/>
      <c r="E1" s="108"/>
      <c r="F1" s="108"/>
      <c r="G1" s="8"/>
      <c r="H1" s="70" t="s">
        <v>18</v>
      </c>
    </row>
    <row r="2" spans="2:19" ht="15" thickTop="1" x14ac:dyDescent="0.3">
      <c r="B2" s="66" t="s">
        <v>5</v>
      </c>
      <c r="C2" s="15" t="s">
        <v>7</v>
      </c>
      <c r="D2" s="67"/>
      <c r="E2" s="15"/>
      <c r="F2" s="18"/>
      <c r="G2" s="8"/>
      <c r="H2" s="105"/>
      <c r="I2" s="105"/>
    </row>
    <row r="3" spans="2:19" x14ac:dyDescent="0.3">
      <c r="B3" s="61" t="s">
        <v>19</v>
      </c>
      <c r="C3" s="19" t="s">
        <v>21</v>
      </c>
      <c r="D3" s="65"/>
      <c r="E3" s="20"/>
      <c r="F3" s="19"/>
      <c r="G3" s="8"/>
      <c r="H3" s="62"/>
      <c r="I3" s="62"/>
    </row>
    <row r="4" spans="2:19" x14ac:dyDescent="0.3">
      <c r="B4" s="106" t="s">
        <v>2</v>
      </c>
      <c r="C4" s="106"/>
      <c r="D4" s="106"/>
      <c r="E4" s="53" t="s">
        <v>6</v>
      </c>
      <c r="F4" s="68" t="s">
        <v>1</v>
      </c>
      <c r="G4" s="8"/>
    </row>
    <row r="5" spans="2:19" s="2" customFormat="1" x14ac:dyDescent="0.3">
      <c r="B5" s="107" t="str">
        <f>CONCATENATE( "Media / (", $C$3, "):" )</f>
        <v>Media / (K):</v>
      </c>
      <c r="C5" s="107"/>
      <c r="D5" s="107"/>
      <c r="E5" s="54">
        <f t="shared" ref="E5:F5" si="0">AVERAGE(E8:E196)</f>
        <v>273.15793650793574</v>
      </c>
      <c r="F5" s="56">
        <f t="shared" si="0"/>
        <v>273.30634920634873</v>
      </c>
      <c r="G5" s="5"/>
      <c r="P5" s="5"/>
      <c r="Q5" s="5"/>
      <c r="R5" s="5"/>
      <c r="S5" s="5"/>
    </row>
    <row r="6" spans="2:19" s="2" customFormat="1" x14ac:dyDescent="0.3">
      <c r="B6" s="106" t="str">
        <f>CONCATENATE( "Desviación típica experimental / (", $C$3, "):" )</f>
        <v>Desviación típica experimental / (K):</v>
      </c>
      <c r="C6" s="106"/>
      <c r="D6" s="106"/>
      <c r="E6" s="55">
        <f t="shared" ref="E6:F6" si="1">_xlfn.STDEV.S(E8:E196)</f>
        <v>4.865724881462373E-2</v>
      </c>
      <c r="F6" s="57">
        <f t="shared" si="1"/>
        <v>5.1642230388254301E-2</v>
      </c>
      <c r="G6" s="5"/>
      <c r="P6" s="5"/>
      <c r="Q6" s="5"/>
      <c r="R6" s="5"/>
      <c r="S6" s="5"/>
    </row>
    <row r="7" spans="2:19" s="2" customFormat="1" ht="15" thickBot="1" x14ac:dyDescent="0.35">
      <c r="B7" s="3" t="s">
        <v>0</v>
      </c>
      <c r="C7" s="3" t="s">
        <v>3</v>
      </c>
      <c r="D7" s="3" t="s">
        <v>4</v>
      </c>
      <c r="E7" s="52" t="str">
        <f>CONCATENATE( "Tp / (", $C$3, ")" )</f>
        <v>Tp / (K)</v>
      </c>
      <c r="F7" s="69" t="str">
        <f>CONCATENATE( "To / (", $C$3, ")" )</f>
        <v>To / (K)</v>
      </c>
      <c r="P7" s="5"/>
      <c r="Q7" s="5"/>
      <c r="R7" s="5"/>
      <c r="S7" s="5"/>
    </row>
    <row r="8" spans="2:19" x14ac:dyDescent="0.3">
      <c r="B8" s="7">
        <f>'Datos T 0 ºC'!B8</f>
        <v>43033</v>
      </c>
      <c r="C8" s="6">
        <f>'Datos T 0 ºC'!C8</f>
        <v>0.45833333333333331</v>
      </c>
      <c r="D8" s="16">
        <v>1</v>
      </c>
      <c r="E8" s="51">
        <f>'Datos T 0 ºC'!D8+273.15</f>
        <v>273.38</v>
      </c>
      <c r="F8" s="59">
        <f>'Datos T 0 ºC'!E8+273.15</f>
        <v>273.54999999999995</v>
      </c>
      <c r="G8" s="8"/>
      <c r="P8" s="8"/>
      <c r="Q8" s="8"/>
      <c r="R8" s="8"/>
      <c r="S8" s="8"/>
    </row>
    <row r="9" spans="2:19" x14ac:dyDescent="0.3">
      <c r="B9" s="7">
        <f>'Datos T 0 ºC'!B9</f>
        <v>43033</v>
      </c>
      <c r="C9" s="6">
        <f>'Datos T 0 ºC'!C9</f>
        <v>0.45902777777777781</v>
      </c>
      <c r="D9" s="16">
        <v>2</v>
      </c>
      <c r="E9" s="51">
        <f>'Datos T 0 ºC'!D9+273.15</f>
        <v>273.37</v>
      </c>
      <c r="F9" s="59">
        <f>'Datos T 0 ºC'!E9+273.15</f>
        <v>273.52999999999997</v>
      </c>
      <c r="G9" s="8"/>
      <c r="P9" s="8"/>
      <c r="Q9" s="8"/>
      <c r="R9" s="8"/>
      <c r="S9" s="8"/>
    </row>
    <row r="10" spans="2:19" x14ac:dyDescent="0.3">
      <c r="B10" s="7">
        <f>'Datos T 0 ºC'!B10</f>
        <v>43033</v>
      </c>
      <c r="C10" s="6">
        <f>'Datos T 0 ºC'!C10</f>
        <v>0.4597222222222222</v>
      </c>
      <c r="D10" s="16">
        <v>3</v>
      </c>
      <c r="E10" s="51">
        <f>'Datos T 0 ºC'!D10+273.15</f>
        <v>273.34999999999997</v>
      </c>
      <c r="F10" s="59">
        <f>'Datos T 0 ºC'!E10+273.15</f>
        <v>273.51</v>
      </c>
      <c r="G10" s="8"/>
      <c r="P10" s="8"/>
      <c r="Q10" s="8"/>
      <c r="R10" s="8"/>
      <c r="S10" s="8"/>
    </row>
    <row r="11" spans="2:19" x14ac:dyDescent="0.3">
      <c r="B11" s="7">
        <f>'Datos T 0 ºC'!B11</f>
        <v>43033</v>
      </c>
      <c r="C11" s="6">
        <f>'Datos T 0 ºC'!C11</f>
        <v>0.4604166666666667</v>
      </c>
      <c r="D11" s="16">
        <v>4</v>
      </c>
      <c r="E11" s="51">
        <f>'Datos T 0 ºC'!D11+273.15</f>
        <v>273.34999999999997</v>
      </c>
      <c r="F11" s="59">
        <f>'Datos T 0 ºC'!E11+273.15</f>
        <v>273.5</v>
      </c>
      <c r="P11" s="8"/>
      <c r="Q11" s="8"/>
      <c r="R11" s="8"/>
      <c r="S11" s="8"/>
    </row>
    <row r="12" spans="2:19" x14ac:dyDescent="0.3">
      <c r="B12" s="7">
        <f>'Datos T 0 ºC'!B12</f>
        <v>43033</v>
      </c>
      <c r="C12" s="6">
        <f>'Datos T 0 ºC'!C12</f>
        <v>0.46111111111111108</v>
      </c>
      <c r="D12" s="16">
        <v>5</v>
      </c>
      <c r="E12" s="51">
        <f>'Datos T 0 ºC'!D12+273.15</f>
        <v>273.33</v>
      </c>
      <c r="F12" s="59">
        <f>'Datos T 0 ºC'!E12+273.15</f>
        <v>273.51</v>
      </c>
      <c r="P12" s="8"/>
      <c r="Q12" s="8"/>
      <c r="R12" s="8"/>
      <c r="S12" s="8"/>
    </row>
    <row r="13" spans="2:19" x14ac:dyDescent="0.3">
      <c r="B13" s="7">
        <f>'Datos T 0 ºC'!B13</f>
        <v>43033</v>
      </c>
      <c r="C13" s="6">
        <f>'Datos T 0 ºC'!C13</f>
        <v>0.46180555555555558</v>
      </c>
      <c r="D13" s="16">
        <v>6</v>
      </c>
      <c r="E13" s="51">
        <f>'Datos T 0 ºC'!D13+273.15</f>
        <v>273.29999999999995</v>
      </c>
      <c r="F13" s="59">
        <f>'Datos T 0 ºC'!E13+273.15</f>
        <v>273.47999999999996</v>
      </c>
      <c r="P13" s="8"/>
      <c r="Q13" s="8"/>
      <c r="R13" s="11"/>
      <c r="S13" s="8"/>
    </row>
    <row r="14" spans="2:19" x14ac:dyDescent="0.3">
      <c r="B14" s="7">
        <f>'Datos T 0 ºC'!B14</f>
        <v>43033</v>
      </c>
      <c r="C14" s="6">
        <f>'Datos T 0 ºC'!C14</f>
        <v>0.46249999999999997</v>
      </c>
      <c r="D14" s="16">
        <v>7</v>
      </c>
      <c r="E14" s="51">
        <f>'Datos T 0 ºC'!D14+273.15</f>
        <v>273.29999999999995</v>
      </c>
      <c r="F14" s="59">
        <f>'Datos T 0 ºC'!E14+273.15</f>
        <v>273.45</v>
      </c>
      <c r="P14" s="8"/>
      <c r="Q14" s="8"/>
      <c r="R14" s="8"/>
      <c r="S14" s="8"/>
    </row>
    <row r="15" spans="2:19" x14ac:dyDescent="0.3">
      <c r="B15" s="7">
        <f>'Datos T 0 ºC'!B15</f>
        <v>43033</v>
      </c>
      <c r="C15" s="6">
        <f>'Datos T 0 ºC'!C15</f>
        <v>0.46319444444444446</v>
      </c>
      <c r="D15" s="16">
        <v>8</v>
      </c>
      <c r="E15" s="51">
        <f>'Datos T 0 ºC'!D15+273.15</f>
        <v>273.28999999999996</v>
      </c>
      <c r="F15" s="59">
        <f>'Datos T 0 ºC'!E15+273.15</f>
        <v>273.44</v>
      </c>
    </row>
    <row r="16" spans="2:19" x14ac:dyDescent="0.3">
      <c r="B16" s="7">
        <f>'Datos T 0 ºC'!B16</f>
        <v>43033</v>
      </c>
      <c r="C16" s="6">
        <f>'Datos T 0 ºC'!C16</f>
        <v>0.46388888888888885</v>
      </c>
      <c r="D16" s="16">
        <v>9</v>
      </c>
      <c r="E16" s="51">
        <f>'Datos T 0 ºC'!D16+273.15</f>
        <v>273.28999999999996</v>
      </c>
      <c r="F16" s="59">
        <f>'Datos T 0 ºC'!E16+273.15</f>
        <v>273.44</v>
      </c>
    </row>
    <row r="17" spans="2:24" x14ac:dyDescent="0.3">
      <c r="B17" s="7">
        <f>'Datos T 0 ºC'!B17</f>
        <v>43033</v>
      </c>
      <c r="C17" s="6">
        <f>'Datos T 0 ºC'!C17</f>
        <v>0.46458333333333335</v>
      </c>
      <c r="D17" s="16">
        <v>10</v>
      </c>
      <c r="E17" s="51">
        <f>'Datos T 0 ºC'!D17+273.15</f>
        <v>273.27999999999997</v>
      </c>
      <c r="F17" s="59">
        <f>'Datos T 0 ºC'!E17+273.15</f>
        <v>273.44</v>
      </c>
    </row>
    <row r="18" spans="2:24" x14ac:dyDescent="0.3">
      <c r="B18" s="7">
        <f>'Datos T 0 ºC'!B18</f>
        <v>43033</v>
      </c>
      <c r="C18" s="6">
        <f>'Datos T 0 ºC'!C18</f>
        <v>0.46527777777777773</v>
      </c>
      <c r="D18" s="16">
        <v>11</v>
      </c>
      <c r="E18" s="51">
        <f>'Datos T 0 ºC'!D18+273.15</f>
        <v>273.27</v>
      </c>
      <c r="F18" s="59">
        <f>'Datos T 0 ºC'!E18+273.15</f>
        <v>273.41999999999996</v>
      </c>
    </row>
    <row r="19" spans="2:24" x14ac:dyDescent="0.3">
      <c r="B19" s="7">
        <f>'Datos T 0 ºC'!B19</f>
        <v>43033</v>
      </c>
      <c r="C19" s="6">
        <f>'Datos T 0 ºC'!C19</f>
        <v>0.46597222222222223</v>
      </c>
      <c r="D19" s="16">
        <v>12</v>
      </c>
      <c r="E19" s="51">
        <f>'Datos T 0 ºC'!D19+273.15</f>
        <v>273.26</v>
      </c>
      <c r="F19" s="59">
        <f>'Datos T 0 ºC'!E19+273.15</f>
        <v>273.40999999999997</v>
      </c>
      <c r="S19" s="22"/>
    </row>
    <row r="20" spans="2:24" x14ac:dyDescent="0.3">
      <c r="B20" s="7">
        <f>'Datos T 0 ºC'!B20</f>
        <v>43033</v>
      </c>
      <c r="C20" s="6">
        <f>'Datos T 0 ºC'!C20</f>
        <v>0.46666666666666662</v>
      </c>
      <c r="D20" s="16">
        <v>13</v>
      </c>
      <c r="E20" s="51">
        <f>'Datos T 0 ºC'!D20+273.15</f>
        <v>273.25</v>
      </c>
      <c r="F20" s="59">
        <f>'Datos T 0 ºC'!E20+273.15</f>
        <v>273.39999999999998</v>
      </c>
    </row>
    <row r="21" spans="2:24" x14ac:dyDescent="0.3">
      <c r="B21" s="7">
        <f>'Datos T 0 ºC'!B21</f>
        <v>43033</v>
      </c>
      <c r="C21" s="6">
        <f>'Datos T 0 ºC'!C21</f>
        <v>0.46736111111111112</v>
      </c>
      <c r="D21" s="16">
        <v>14</v>
      </c>
      <c r="E21" s="51">
        <f>'Datos T 0 ºC'!D21+273.15</f>
        <v>273.25</v>
      </c>
      <c r="F21" s="59">
        <f>'Datos T 0 ºC'!E21+273.15</f>
        <v>273.39</v>
      </c>
    </row>
    <row r="22" spans="2:24" x14ac:dyDescent="0.3">
      <c r="B22" s="7">
        <f>'Datos T 0 ºC'!B22</f>
        <v>43033</v>
      </c>
      <c r="C22" s="6">
        <f>'Datos T 0 ºC'!C22</f>
        <v>0.4680555555555555</v>
      </c>
      <c r="D22" s="16">
        <v>15</v>
      </c>
      <c r="E22" s="51">
        <f>'Datos T 0 ºC'!D22+273.15</f>
        <v>273.23999999999995</v>
      </c>
      <c r="F22" s="59">
        <f>'Datos T 0 ºC'!E22+273.15</f>
        <v>273.39999999999998</v>
      </c>
    </row>
    <row r="23" spans="2:24" x14ac:dyDescent="0.3">
      <c r="B23" s="7">
        <f>'Datos T 0 ºC'!B23</f>
        <v>43033</v>
      </c>
      <c r="C23" s="6">
        <f>'Datos T 0 ºC'!C23</f>
        <v>0.46875</v>
      </c>
      <c r="D23" s="16">
        <v>16</v>
      </c>
      <c r="E23" s="51">
        <f>'Datos T 0 ºC'!D23+273.15</f>
        <v>273.22999999999996</v>
      </c>
      <c r="F23" s="59">
        <f>'Datos T 0 ºC'!E23+273.15</f>
        <v>273.38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2:24" x14ac:dyDescent="0.3">
      <c r="B24" s="7">
        <f>'Datos T 0 ºC'!B24</f>
        <v>43033</v>
      </c>
      <c r="C24" s="6">
        <f>'Datos T 0 ºC'!C24</f>
        <v>0.4694444444444445</v>
      </c>
      <c r="D24" s="16">
        <v>17</v>
      </c>
      <c r="E24" s="51">
        <f>'Datos T 0 ºC'!D24+273.15</f>
        <v>273.21999999999997</v>
      </c>
      <c r="F24" s="59">
        <f>'Datos T 0 ºC'!E24+273.15</f>
        <v>273.38</v>
      </c>
      <c r="J24" s="17"/>
      <c r="K24" s="17"/>
      <c r="L24" s="17"/>
      <c r="M24" s="17"/>
      <c r="N24" s="17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2:24" x14ac:dyDescent="0.3">
      <c r="B25" s="7">
        <f>'Datos T 0 ºC'!B25</f>
        <v>43033</v>
      </c>
      <c r="C25" s="6">
        <f>'Datos T 0 ºC'!C25</f>
        <v>0.47013888888888888</v>
      </c>
      <c r="D25" s="16">
        <v>18</v>
      </c>
      <c r="E25" s="51">
        <f>'Datos T 0 ºC'!D25+273.15</f>
        <v>273.21999999999997</v>
      </c>
      <c r="F25" s="59">
        <f>'Datos T 0 ºC'!E25+273.15</f>
        <v>273.37</v>
      </c>
      <c r="H25" s="14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8"/>
      <c r="X25" s="8"/>
    </row>
    <row r="26" spans="2:24" x14ac:dyDescent="0.3">
      <c r="B26" s="7">
        <f>'Datos T 0 ºC'!B26</f>
        <v>43033</v>
      </c>
      <c r="C26" s="6">
        <f>'Datos T 0 ºC'!C26</f>
        <v>0.47083333333333338</v>
      </c>
      <c r="D26" s="16">
        <v>19</v>
      </c>
      <c r="E26" s="51">
        <f>'Datos T 0 ºC'!D26+273.15</f>
        <v>273.21999999999997</v>
      </c>
      <c r="F26" s="59">
        <f>'Datos T 0 ºC'!E26+273.15</f>
        <v>273.37</v>
      </c>
      <c r="J26" s="15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11"/>
    </row>
    <row r="27" spans="2:24" x14ac:dyDescent="0.3">
      <c r="B27" s="7">
        <f>'Datos T 0 ºC'!B27</f>
        <v>43033</v>
      </c>
      <c r="C27" s="6">
        <f>'Datos T 0 ºC'!C27</f>
        <v>0.47152777777777777</v>
      </c>
      <c r="D27" s="16">
        <v>20</v>
      </c>
      <c r="E27" s="51">
        <f>'Datos T 0 ºC'!D27+273.15</f>
        <v>273.20999999999998</v>
      </c>
      <c r="F27" s="59">
        <f>'Datos T 0 ºC'!E27+273.15</f>
        <v>273.37</v>
      </c>
      <c r="H27" s="13"/>
      <c r="J27" s="8"/>
      <c r="K27" s="8"/>
      <c r="L27" s="8"/>
      <c r="M27" s="12"/>
      <c r="N27" s="12"/>
      <c r="O27" s="12"/>
      <c r="P27" s="12"/>
      <c r="Q27" s="101">
        <f>1/100</f>
        <v>0.01</v>
      </c>
      <c r="R27" s="12"/>
      <c r="S27" s="12"/>
      <c r="T27" s="12"/>
      <c r="U27" s="12"/>
      <c r="V27" s="8"/>
      <c r="W27" s="8"/>
      <c r="X27" s="8"/>
    </row>
    <row r="28" spans="2:24" x14ac:dyDescent="0.3">
      <c r="B28" s="7">
        <f>'Datos T 0 ºC'!B28</f>
        <v>43033</v>
      </c>
      <c r="C28" s="6">
        <f>'Datos T 0 ºC'!C28</f>
        <v>0.47222222222222227</v>
      </c>
      <c r="D28" s="16">
        <v>21</v>
      </c>
      <c r="E28" s="51">
        <f>'Datos T 0 ºC'!D28+273.15</f>
        <v>273.20999999999998</v>
      </c>
      <c r="F28" s="59">
        <f>'Datos T 0 ºC'!E28+273.15</f>
        <v>273.34999999999997</v>
      </c>
      <c r="I28" s="8"/>
      <c r="J28" s="8"/>
      <c r="K28" s="8"/>
      <c r="L28" s="8"/>
      <c r="M28" s="8"/>
      <c r="N28" s="8"/>
      <c r="O28" s="4"/>
      <c r="P28" s="4"/>
      <c r="Q28" s="8"/>
      <c r="R28" s="8"/>
      <c r="S28" s="8"/>
      <c r="T28" s="8"/>
      <c r="U28" s="8"/>
      <c r="V28" s="8"/>
      <c r="W28" s="8"/>
      <c r="X28" s="8"/>
    </row>
    <row r="29" spans="2:24" x14ac:dyDescent="0.3">
      <c r="B29" s="7">
        <f>'Datos T 0 ºC'!B29</f>
        <v>43033</v>
      </c>
      <c r="C29" s="6">
        <f>'Datos T 0 ºC'!C29</f>
        <v>0.47291666666666665</v>
      </c>
      <c r="D29" s="16">
        <v>22</v>
      </c>
      <c r="E29" s="51">
        <f>'Datos T 0 ºC'!D29+273.15</f>
        <v>273.20999999999998</v>
      </c>
      <c r="F29" s="59">
        <f>'Datos T 0 ºC'!E29+273.15</f>
        <v>273.35999999999996</v>
      </c>
      <c r="H29" s="14"/>
      <c r="I29" s="8"/>
      <c r="J29" s="8"/>
      <c r="K29" s="8"/>
      <c r="L29" s="8"/>
      <c r="M29" s="8"/>
      <c r="N29" s="8"/>
      <c r="O29" s="4"/>
      <c r="P29" s="4"/>
      <c r="Q29" s="8"/>
      <c r="R29" s="8"/>
      <c r="S29" s="8"/>
      <c r="T29" s="8"/>
      <c r="U29" s="8"/>
      <c r="V29" s="8"/>
      <c r="W29" s="8"/>
      <c r="X29" s="8"/>
    </row>
    <row r="30" spans="2:24" x14ac:dyDescent="0.3">
      <c r="B30" s="7">
        <f>'Datos T 0 ºC'!B30</f>
        <v>43033</v>
      </c>
      <c r="C30" s="6">
        <f>'Datos T 0 ºC'!C30</f>
        <v>0.47361111111111115</v>
      </c>
      <c r="D30" s="16">
        <v>23</v>
      </c>
      <c r="E30" s="51">
        <f>'Datos T 0 ºC'!D30+273.15</f>
        <v>273.2</v>
      </c>
      <c r="F30" s="59">
        <f>'Datos T 0 ºC'!E30+273.15</f>
        <v>273.34999999999997</v>
      </c>
      <c r="I30" s="8"/>
      <c r="J30" s="8"/>
      <c r="K30" s="8"/>
      <c r="L30" s="8"/>
      <c r="M30" s="8"/>
      <c r="N30" s="8"/>
      <c r="O30" s="8"/>
      <c r="P30" s="8"/>
      <c r="Q30" s="102">
        <f>(1+273.15)/(100+273.15)</f>
        <v>0.73469114297199511</v>
      </c>
      <c r="R30" s="8"/>
      <c r="S30" s="8"/>
      <c r="T30" s="8"/>
      <c r="U30" s="8"/>
      <c r="V30" s="8"/>
      <c r="W30" s="8"/>
      <c r="X30" s="8"/>
    </row>
    <row r="31" spans="2:24" x14ac:dyDescent="0.3">
      <c r="B31" s="7">
        <f>'Datos T 0 ºC'!B31</f>
        <v>43033</v>
      </c>
      <c r="C31" s="6">
        <f>'Datos T 0 ºC'!C31</f>
        <v>0.47430555555555554</v>
      </c>
      <c r="D31" s="16">
        <v>24</v>
      </c>
      <c r="E31" s="51">
        <f>'Datos T 0 ºC'!D31+273.15</f>
        <v>273.2</v>
      </c>
      <c r="F31" s="59">
        <f>'Datos T 0 ºC'!E31+273.15</f>
        <v>273.34999999999997</v>
      </c>
      <c r="H31" s="13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2:24" x14ac:dyDescent="0.3">
      <c r="B32" s="7">
        <f>'Datos T 0 ºC'!B32</f>
        <v>43033</v>
      </c>
      <c r="C32" s="6">
        <f>'Datos T 0 ºC'!C32</f>
        <v>0.47500000000000003</v>
      </c>
      <c r="D32" s="16">
        <v>25</v>
      </c>
      <c r="E32" s="51">
        <f>'Datos T 0 ºC'!D32+273.15</f>
        <v>273.2</v>
      </c>
      <c r="F32" s="59">
        <f>'Datos T 0 ºC'!E32+273.15</f>
        <v>273.34999999999997</v>
      </c>
      <c r="I32" s="8"/>
      <c r="J32" s="8"/>
      <c r="K32" s="8"/>
      <c r="L32" s="8"/>
      <c r="M32" s="12"/>
      <c r="N32" s="12"/>
      <c r="O32" s="12"/>
      <c r="P32" s="12"/>
      <c r="Q32" s="12"/>
      <c r="R32" s="12"/>
      <c r="S32" s="12"/>
      <c r="T32" s="12"/>
      <c r="U32" s="12"/>
      <c r="V32" s="8"/>
      <c r="W32" s="8"/>
      <c r="X32" s="8"/>
    </row>
    <row r="33" spans="2:24" x14ac:dyDescent="0.3">
      <c r="B33" s="7">
        <f>'Datos T 0 ºC'!B33</f>
        <v>43033</v>
      </c>
      <c r="C33" s="6">
        <f>'Datos T 0 ºC'!C33</f>
        <v>0.47569444444444442</v>
      </c>
      <c r="D33" s="16">
        <v>26</v>
      </c>
      <c r="E33" s="51">
        <f>'Datos T 0 ºC'!D33+273.15</f>
        <v>273.2</v>
      </c>
      <c r="F33" s="59">
        <f>'Datos T 0 ºC'!E33+273.15</f>
        <v>273.34999999999997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2:24" x14ac:dyDescent="0.3">
      <c r="B34" s="7">
        <f>'Datos T 0 ºC'!B34</f>
        <v>43033</v>
      </c>
      <c r="C34" s="6">
        <f>'Datos T 0 ºC'!C34</f>
        <v>0.47638888888888892</v>
      </c>
      <c r="D34" s="16">
        <v>27</v>
      </c>
      <c r="E34" s="51">
        <f>'Datos T 0 ºC'!D34+273.15</f>
        <v>273.17999999999995</v>
      </c>
      <c r="F34" s="59">
        <f>'Datos T 0 ºC'!E34+273.15</f>
        <v>273.33999999999997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2:24" x14ac:dyDescent="0.3">
      <c r="B35" s="7">
        <f>'Datos T 0 ºC'!B35</f>
        <v>43033</v>
      </c>
      <c r="C35" s="6">
        <f>'Datos T 0 ºC'!C35</f>
        <v>0.4770833333333333</v>
      </c>
      <c r="D35" s="16">
        <v>28</v>
      </c>
      <c r="E35" s="51">
        <f>'Datos T 0 ºC'!D35+273.15</f>
        <v>273.19</v>
      </c>
      <c r="F35" s="59">
        <f>'Datos T 0 ºC'!E35+273.15</f>
        <v>273.33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2:24" x14ac:dyDescent="0.3">
      <c r="B36" s="7">
        <f>'Datos T 0 ºC'!B36</f>
        <v>43033</v>
      </c>
      <c r="C36" s="6">
        <f>'Datos T 0 ºC'!C36</f>
        <v>0.4777777777777778</v>
      </c>
      <c r="D36" s="16">
        <v>29</v>
      </c>
      <c r="E36" s="51">
        <f>'Datos T 0 ºC'!D36+273.15</f>
        <v>273.19</v>
      </c>
      <c r="F36" s="59">
        <f>'Datos T 0 ºC'!E36+273.15</f>
        <v>273.33</v>
      </c>
    </row>
    <row r="37" spans="2:24" x14ac:dyDescent="0.3">
      <c r="B37" s="7">
        <f>'Datos T 0 ºC'!B37</f>
        <v>43033</v>
      </c>
      <c r="C37" s="6">
        <f>'Datos T 0 ºC'!C37</f>
        <v>0.47847222222222219</v>
      </c>
      <c r="D37" s="16">
        <v>30</v>
      </c>
      <c r="E37" s="51">
        <f>'Datos T 0 ºC'!D37+273.15</f>
        <v>273.17999999999995</v>
      </c>
      <c r="F37" s="59">
        <f>'Datos T 0 ºC'!E37+273.15</f>
        <v>273.33</v>
      </c>
    </row>
    <row r="38" spans="2:24" x14ac:dyDescent="0.3">
      <c r="B38" s="7">
        <f>'Datos T 0 ºC'!B38</f>
        <v>43033</v>
      </c>
      <c r="C38" s="6">
        <f>'Datos T 0 ºC'!C38</f>
        <v>0.47916666666666669</v>
      </c>
      <c r="D38" s="16">
        <v>31</v>
      </c>
      <c r="E38" s="51">
        <f>'Datos T 0 ºC'!D38+273.15</f>
        <v>273.17999999999995</v>
      </c>
      <c r="F38" s="59">
        <f>'Datos T 0 ºC'!E38+273.15</f>
        <v>273.32</v>
      </c>
    </row>
    <row r="39" spans="2:24" x14ac:dyDescent="0.3">
      <c r="B39" s="7">
        <f>'Datos T 0 ºC'!B39</f>
        <v>43033</v>
      </c>
      <c r="C39" s="6">
        <f>'Datos T 0 ºC'!C39</f>
        <v>0.47986111111111113</v>
      </c>
      <c r="D39" s="16">
        <v>32</v>
      </c>
      <c r="E39" s="51">
        <f>'Datos T 0 ºC'!D39+273.15</f>
        <v>273.17999999999995</v>
      </c>
      <c r="F39" s="59">
        <f>'Datos T 0 ºC'!E39+273.15</f>
        <v>273.33</v>
      </c>
    </row>
    <row r="40" spans="2:24" x14ac:dyDescent="0.3">
      <c r="B40" s="7">
        <f>'Datos T 0 ºC'!B40</f>
        <v>43033</v>
      </c>
      <c r="C40" s="6">
        <f>'Datos T 0 ºC'!C40</f>
        <v>0.48055555555555557</v>
      </c>
      <c r="D40" s="16">
        <v>33</v>
      </c>
      <c r="E40" s="51">
        <f>'Datos T 0 ºC'!D40+273.15</f>
        <v>273.17999999999995</v>
      </c>
      <c r="F40" s="59">
        <f>'Datos T 0 ºC'!E40+273.15</f>
        <v>273.33</v>
      </c>
    </row>
    <row r="41" spans="2:24" x14ac:dyDescent="0.3">
      <c r="B41" s="7">
        <f>'Datos T 0 ºC'!B41</f>
        <v>43033</v>
      </c>
      <c r="C41" s="6">
        <f>'Datos T 0 ºC'!C41</f>
        <v>0.48125000000000001</v>
      </c>
      <c r="D41" s="16">
        <v>34</v>
      </c>
      <c r="E41" s="51">
        <f>'Datos T 0 ºC'!D41+273.15</f>
        <v>273.17999999999995</v>
      </c>
      <c r="F41" s="59">
        <f>'Datos T 0 ºC'!E41+273.15</f>
        <v>273.32</v>
      </c>
    </row>
    <row r="42" spans="2:24" x14ac:dyDescent="0.3">
      <c r="B42" s="7">
        <f>'Datos T 0 ºC'!B42</f>
        <v>43033</v>
      </c>
      <c r="C42" s="6">
        <f>'Datos T 0 ºC'!C42</f>
        <v>0.48194444444444445</v>
      </c>
      <c r="D42" s="16">
        <v>35</v>
      </c>
      <c r="E42" s="51">
        <f>'Datos T 0 ºC'!D42+273.15</f>
        <v>273.16999999999996</v>
      </c>
      <c r="F42" s="59">
        <f>'Datos T 0 ºC'!E42+273.15</f>
        <v>273.32</v>
      </c>
    </row>
    <row r="43" spans="2:24" x14ac:dyDescent="0.3">
      <c r="B43" s="7">
        <f>'Datos T 0 ºC'!B43</f>
        <v>43033</v>
      </c>
      <c r="C43" s="6">
        <f>'Datos T 0 ºC'!C43</f>
        <v>0.4826388888888889</v>
      </c>
      <c r="D43" s="16">
        <v>36</v>
      </c>
      <c r="E43" s="51">
        <f>'Datos T 0 ºC'!D43+273.15</f>
        <v>273.16999999999996</v>
      </c>
      <c r="F43" s="59">
        <f>'Datos T 0 ºC'!E43+273.15</f>
        <v>273.32</v>
      </c>
    </row>
    <row r="44" spans="2:24" x14ac:dyDescent="0.3">
      <c r="B44" s="7">
        <f>'Datos T 0 ºC'!B44</f>
        <v>43033</v>
      </c>
      <c r="C44" s="6">
        <f>'Datos T 0 ºC'!C44</f>
        <v>0.48333333333333334</v>
      </c>
      <c r="D44" s="16">
        <v>37</v>
      </c>
      <c r="E44" s="51">
        <f>'Datos T 0 ºC'!D44+273.15</f>
        <v>273.16999999999996</v>
      </c>
      <c r="F44" s="59">
        <f>'Datos T 0 ºC'!E44+273.15</f>
        <v>273.32</v>
      </c>
    </row>
    <row r="45" spans="2:24" x14ac:dyDescent="0.3">
      <c r="B45" s="7">
        <f>'Datos T 0 ºC'!B45</f>
        <v>43033</v>
      </c>
      <c r="C45" s="6">
        <f>'Datos T 0 ºC'!C45</f>
        <v>0.48402777777777778</v>
      </c>
      <c r="D45" s="16">
        <v>38</v>
      </c>
      <c r="E45" s="51">
        <f>'Datos T 0 ºC'!D45+273.15</f>
        <v>273.16999999999996</v>
      </c>
      <c r="F45" s="59">
        <f>'Datos T 0 ºC'!E45+273.15</f>
        <v>273.32</v>
      </c>
    </row>
    <row r="46" spans="2:24" x14ac:dyDescent="0.3">
      <c r="B46" s="7">
        <f>'Datos T 0 ºC'!B46</f>
        <v>43033</v>
      </c>
      <c r="C46" s="6">
        <f>'Datos T 0 ºC'!C46</f>
        <v>0.48472222222222222</v>
      </c>
      <c r="D46" s="16">
        <v>39</v>
      </c>
      <c r="E46" s="51">
        <f>'Datos T 0 ºC'!D46+273.15</f>
        <v>273.16999999999996</v>
      </c>
      <c r="F46" s="59">
        <f>'Datos T 0 ºC'!E46+273.15</f>
        <v>273.32</v>
      </c>
    </row>
    <row r="47" spans="2:24" x14ac:dyDescent="0.3">
      <c r="B47" s="7">
        <f>'Datos T 0 ºC'!B47</f>
        <v>43033</v>
      </c>
      <c r="C47" s="6">
        <f>'Datos T 0 ºC'!C47</f>
        <v>0.48541666666666666</v>
      </c>
      <c r="D47" s="16">
        <v>40</v>
      </c>
      <c r="E47" s="51">
        <f>'Datos T 0 ºC'!D47+273.15</f>
        <v>273.15999999999997</v>
      </c>
      <c r="F47" s="59">
        <f>'Datos T 0 ºC'!E47+273.15</f>
        <v>273.31</v>
      </c>
    </row>
    <row r="48" spans="2:24" x14ac:dyDescent="0.3">
      <c r="B48" s="7">
        <f>'Datos T 0 ºC'!B48</f>
        <v>43033</v>
      </c>
      <c r="C48" s="6">
        <f>'Datos T 0 ºC'!C48</f>
        <v>0.4861111111111111</v>
      </c>
      <c r="D48" s="16">
        <v>41</v>
      </c>
      <c r="E48" s="51">
        <f>'Datos T 0 ºC'!D48+273.15</f>
        <v>273.15999999999997</v>
      </c>
      <c r="F48" s="59">
        <f>'Datos T 0 ºC'!E48+273.15</f>
        <v>273.31</v>
      </c>
    </row>
    <row r="49" spans="2:6" x14ac:dyDescent="0.3">
      <c r="B49" s="7">
        <f>'Datos T 0 ºC'!B49</f>
        <v>43033</v>
      </c>
      <c r="C49" s="6">
        <f>'Datos T 0 ºC'!C49</f>
        <v>0.48680555555555555</v>
      </c>
      <c r="D49" s="16">
        <v>42</v>
      </c>
      <c r="E49" s="51">
        <f>'Datos T 0 ºC'!D49+273.15</f>
        <v>273.16999999999996</v>
      </c>
      <c r="F49" s="59">
        <f>'Datos T 0 ºC'!E49+273.15</f>
        <v>273.31</v>
      </c>
    </row>
    <row r="50" spans="2:6" x14ac:dyDescent="0.3">
      <c r="B50" s="7">
        <f>'Datos T 0 ºC'!B50</f>
        <v>43033</v>
      </c>
      <c r="C50" s="6">
        <f>'Datos T 0 ºC'!C50</f>
        <v>0.48749999999999999</v>
      </c>
      <c r="D50" s="16">
        <v>43</v>
      </c>
      <c r="E50" s="51">
        <f>'Datos T 0 ºC'!D50+273.15</f>
        <v>273.16999999999996</v>
      </c>
      <c r="F50" s="59">
        <f>'Datos T 0 ºC'!E50+273.15</f>
        <v>273.32</v>
      </c>
    </row>
    <row r="51" spans="2:6" x14ac:dyDescent="0.3">
      <c r="B51" s="7">
        <f>'Datos T 0 ºC'!B51</f>
        <v>43033</v>
      </c>
      <c r="C51" s="6">
        <f>'Datos T 0 ºC'!C51</f>
        <v>0.48819444444444443</v>
      </c>
      <c r="D51" s="16">
        <v>44</v>
      </c>
      <c r="E51" s="51">
        <f>'Datos T 0 ºC'!D51+273.15</f>
        <v>273.15999999999997</v>
      </c>
      <c r="F51" s="59">
        <f>'Datos T 0 ºC'!E51+273.15</f>
        <v>273.31</v>
      </c>
    </row>
    <row r="52" spans="2:6" x14ac:dyDescent="0.3">
      <c r="B52" s="7">
        <f>'Datos T 0 ºC'!B52</f>
        <v>43033</v>
      </c>
      <c r="C52" s="6">
        <f>'Datos T 0 ºC'!C52</f>
        <v>0.48888888888888887</v>
      </c>
      <c r="D52" s="16">
        <v>45</v>
      </c>
      <c r="E52" s="51">
        <f>'Datos T 0 ºC'!D52+273.15</f>
        <v>273.15999999999997</v>
      </c>
      <c r="F52" s="59">
        <f>'Datos T 0 ºC'!E52+273.15</f>
        <v>273.31</v>
      </c>
    </row>
    <row r="53" spans="2:6" x14ac:dyDescent="0.3">
      <c r="B53" s="7">
        <f>'Datos T 0 ºC'!B53</f>
        <v>43033</v>
      </c>
      <c r="C53" s="6">
        <f>'Datos T 0 ºC'!C53</f>
        <v>0.48958333333333331</v>
      </c>
      <c r="D53" s="16">
        <v>46</v>
      </c>
      <c r="E53" s="51">
        <f>'Datos T 0 ºC'!D53+273.15</f>
        <v>273.14999999999998</v>
      </c>
      <c r="F53" s="59">
        <f>'Datos T 0 ºC'!E53+273.15</f>
        <v>273.31</v>
      </c>
    </row>
    <row r="54" spans="2:6" x14ac:dyDescent="0.3">
      <c r="B54" s="7">
        <f>'Datos T 0 ºC'!B54</f>
        <v>43033</v>
      </c>
      <c r="C54" s="6">
        <f>'Datos T 0 ºC'!C54</f>
        <v>0.49027777777777781</v>
      </c>
      <c r="D54" s="16">
        <v>47</v>
      </c>
      <c r="E54" s="51">
        <f>'Datos T 0 ºC'!D54+273.15</f>
        <v>273.15999999999997</v>
      </c>
      <c r="F54" s="59">
        <f>'Datos T 0 ºC'!E54+273.15</f>
        <v>273.28999999999996</v>
      </c>
    </row>
    <row r="55" spans="2:6" x14ac:dyDescent="0.3">
      <c r="B55" s="7">
        <f>'Datos T 0 ºC'!B55</f>
        <v>43033</v>
      </c>
      <c r="C55" s="6">
        <f>'Datos T 0 ºC'!C55</f>
        <v>0.4909722222222222</v>
      </c>
      <c r="D55" s="16">
        <v>48</v>
      </c>
      <c r="E55" s="51">
        <f>'Datos T 0 ºC'!D55+273.15</f>
        <v>273.14999999999998</v>
      </c>
      <c r="F55" s="59">
        <f>'Datos T 0 ºC'!E55+273.15</f>
        <v>273.29999999999995</v>
      </c>
    </row>
    <row r="56" spans="2:6" x14ac:dyDescent="0.3">
      <c r="B56" s="7">
        <f>'Datos T 0 ºC'!B56</f>
        <v>43033</v>
      </c>
      <c r="C56" s="6">
        <f>'Datos T 0 ºC'!C56</f>
        <v>0.4916666666666667</v>
      </c>
      <c r="D56" s="16">
        <v>49</v>
      </c>
      <c r="E56" s="51">
        <f>'Datos T 0 ºC'!D56+273.15</f>
        <v>273.15999999999997</v>
      </c>
      <c r="F56" s="59">
        <f>'Datos T 0 ºC'!E56+273.15</f>
        <v>273.29999999999995</v>
      </c>
    </row>
    <row r="57" spans="2:6" x14ac:dyDescent="0.3">
      <c r="B57" s="7">
        <f>'Datos T 0 ºC'!B57</f>
        <v>43033</v>
      </c>
      <c r="C57" s="6">
        <f>'Datos T 0 ºC'!C57</f>
        <v>0.49236111111111108</v>
      </c>
      <c r="D57" s="16">
        <v>50</v>
      </c>
      <c r="E57" s="51">
        <f>'Datos T 0 ºC'!D57+273.15</f>
        <v>273.15999999999997</v>
      </c>
      <c r="F57" s="59">
        <f>'Datos T 0 ºC'!E57+273.15</f>
        <v>273.31</v>
      </c>
    </row>
    <row r="58" spans="2:6" x14ac:dyDescent="0.3">
      <c r="B58" s="7">
        <f>'Datos T 0 ºC'!B58</f>
        <v>43033</v>
      </c>
      <c r="C58" s="6">
        <f>'Datos T 0 ºC'!C58</f>
        <v>0.49305555555555558</v>
      </c>
      <c r="D58" s="16">
        <v>51</v>
      </c>
      <c r="E58" s="51">
        <f>'Datos T 0 ºC'!D58+273.15</f>
        <v>273.14999999999998</v>
      </c>
      <c r="F58" s="59">
        <f>'Datos T 0 ºC'!E58+273.15</f>
        <v>273.29999999999995</v>
      </c>
    </row>
    <row r="59" spans="2:6" x14ac:dyDescent="0.3">
      <c r="B59" s="7">
        <f>'Datos T 0 ºC'!B59</f>
        <v>43033</v>
      </c>
      <c r="C59" s="6">
        <f>'Datos T 0 ºC'!C59</f>
        <v>0.49374999999999997</v>
      </c>
      <c r="D59" s="16">
        <v>52</v>
      </c>
      <c r="E59" s="51">
        <f>'Datos T 0 ºC'!D59+273.15</f>
        <v>273.14999999999998</v>
      </c>
      <c r="F59" s="59">
        <f>'Datos T 0 ºC'!E59+273.15</f>
        <v>273.29999999999995</v>
      </c>
    </row>
    <row r="60" spans="2:6" x14ac:dyDescent="0.3">
      <c r="B60" s="7">
        <f>'Datos T 0 ºC'!B60</f>
        <v>43033</v>
      </c>
      <c r="C60" s="6">
        <f>'Datos T 0 ºC'!C60</f>
        <v>0.49444444444444446</v>
      </c>
      <c r="D60" s="16">
        <v>53</v>
      </c>
      <c r="E60" s="51">
        <f>'Datos T 0 ºC'!D60+273.15</f>
        <v>273.14</v>
      </c>
      <c r="F60" s="59">
        <f>'Datos T 0 ºC'!E60+273.15</f>
        <v>273.29999999999995</v>
      </c>
    </row>
    <row r="61" spans="2:6" x14ac:dyDescent="0.3">
      <c r="B61" s="7">
        <f>'Datos T 0 ºC'!B61</f>
        <v>43033</v>
      </c>
      <c r="C61" s="6">
        <f>'Datos T 0 ºC'!C61</f>
        <v>0.49513888888888885</v>
      </c>
      <c r="D61" s="16">
        <v>54</v>
      </c>
      <c r="E61" s="51">
        <f>'Datos T 0 ºC'!D61+273.15</f>
        <v>273.14999999999998</v>
      </c>
      <c r="F61" s="59">
        <f>'Datos T 0 ºC'!E61+273.15</f>
        <v>273.28999999999996</v>
      </c>
    </row>
    <row r="62" spans="2:6" x14ac:dyDescent="0.3">
      <c r="B62" s="7">
        <f>'Datos T 0 ºC'!B62</f>
        <v>43033</v>
      </c>
      <c r="C62" s="6">
        <f>'Datos T 0 ºC'!C62</f>
        <v>0.49583333333333335</v>
      </c>
      <c r="D62" s="16">
        <v>55</v>
      </c>
      <c r="E62" s="51">
        <f>'Datos T 0 ºC'!D62+273.15</f>
        <v>273.14999999999998</v>
      </c>
      <c r="F62" s="59">
        <f>'Datos T 0 ºC'!E62+273.15</f>
        <v>273.28999999999996</v>
      </c>
    </row>
    <row r="63" spans="2:6" x14ac:dyDescent="0.3">
      <c r="B63" s="46">
        <f>'Datos T 0 ºC'!B63</f>
        <v>43033</v>
      </c>
      <c r="C63" s="47">
        <f>'Datos T 0 ºC'!C63</f>
        <v>0.49652777777777773</v>
      </c>
      <c r="D63" s="16">
        <v>56</v>
      </c>
      <c r="E63" s="51">
        <f>'Datos T 0 ºC'!D63+273.15</f>
        <v>273.14</v>
      </c>
      <c r="F63" s="59">
        <f>'Datos T 0 ºC'!E63+273.15</f>
        <v>273.29999999999995</v>
      </c>
    </row>
    <row r="64" spans="2:6" x14ac:dyDescent="0.3">
      <c r="B64" s="46">
        <f>'Datos T 0 ºC'!B64</f>
        <v>43033</v>
      </c>
      <c r="C64" s="47">
        <f>'Datos T 0 ºC'!C64</f>
        <v>0.49722222222222223</v>
      </c>
      <c r="D64" s="16">
        <v>57</v>
      </c>
      <c r="E64" s="51">
        <f>'Datos T 0 ºC'!D64+273.15</f>
        <v>273.14999999999998</v>
      </c>
      <c r="F64" s="59">
        <f>'Datos T 0 ºC'!E64+273.15</f>
        <v>273.28999999999996</v>
      </c>
    </row>
    <row r="65" spans="2:6" x14ac:dyDescent="0.3">
      <c r="B65" s="46">
        <f>'Datos T 0 ºC'!B65</f>
        <v>43033</v>
      </c>
      <c r="C65" s="47">
        <f>'Datos T 0 ºC'!C65</f>
        <v>0.49791666666666662</v>
      </c>
      <c r="D65" s="16">
        <v>58</v>
      </c>
      <c r="E65" s="51">
        <f>'Datos T 0 ºC'!D65+273.15</f>
        <v>273.14999999999998</v>
      </c>
      <c r="F65" s="59">
        <f>'Datos T 0 ºC'!E65+273.15</f>
        <v>273.29999999999995</v>
      </c>
    </row>
    <row r="66" spans="2:6" x14ac:dyDescent="0.3">
      <c r="B66" s="46">
        <f>'Datos T 0 ºC'!B66</f>
        <v>43033</v>
      </c>
      <c r="C66" s="47">
        <f>'Datos T 0 ºC'!C66</f>
        <v>0.49861111111111112</v>
      </c>
      <c r="D66" s="16">
        <v>59</v>
      </c>
      <c r="E66" s="51">
        <f>'Datos T 0 ºC'!D66+273.15</f>
        <v>273.14999999999998</v>
      </c>
      <c r="F66" s="59">
        <f>'Datos T 0 ºC'!E66+273.15</f>
        <v>273.29999999999995</v>
      </c>
    </row>
    <row r="67" spans="2:6" x14ac:dyDescent="0.3">
      <c r="B67" s="46">
        <f>'Datos T 0 ºC'!B67</f>
        <v>43033</v>
      </c>
      <c r="C67" s="47">
        <f>'Datos T 0 ºC'!C67</f>
        <v>0.4993055555555555</v>
      </c>
      <c r="D67" s="16">
        <v>60</v>
      </c>
      <c r="E67" s="51">
        <f>'Datos T 0 ºC'!D67+273.15</f>
        <v>273.14999999999998</v>
      </c>
      <c r="F67" s="59">
        <f>'Datos T 0 ºC'!E67+273.15</f>
        <v>273.29999999999995</v>
      </c>
    </row>
    <row r="68" spans="2:6" x14ac:dyDescent="0.3">
      <c r="B68" s="46">
        <f>'Datos T 0 ºC'!B68</f>
        <v>43033</v>
      </c>
      <c r="C68" s="47">
        <f>'Datos T 0 ºC'!C68</f>
        <v>0.5</v>
      </c>
      <c r="D68" s="16">
        <v>61</v>
      </c>
      <c r="E68" s="51">
        <f>'Datos T 0 ºC'!D68+273.15</f>
        <v>273.14999999999998</v>
      </c>
      <c r="F68" s="59">
        <f>'Datos T 0 ºC'!E68+273.15</f>
        <v>273.28999999999996</v>
      </c>
    </row>
    <row r="69" spans="2:6" x14ac:dyDescent="0.3">
      <c r="B69" s="46">
        <f>'Datos T 0 ºC'!B69</f>
        <v>43033</v>
      </c>
      <c r="C69" s="47">
        <f>'Datos T 0 ºC'!C69</f>
        <v>0.50069444444444444</v>
      </c>
      <c r="D69" s="16">
        <v>62</v>
      </c>
      <c r="E69" s="51">
        <f>'Datos T 0 ºC'!D69+273.15</f>
        <v>273.15999999999997</v>
      </c>
      <c r="F69" s="59">
        <f>'Datos T 0 ºC'!E69+273.15</f>
        <v>273.28999999999996</v>
      </c>
    </row>
    <row r="70" spans="2:6" x14ac:dyDescent="0.3">
      <c r="B70" s="46">
        <f>'Datos T 0 ºC'!B70</f>
        <v>43033</v>
      </c>
      <c r="C70" s="47">
        <f>'Datos T 0 ºC'!C70</f>
        <v>0.50138888888888888</v>
      </c>
      <c r="D70" s="16">
        <v>63</v>
      </c>
      <c r="E70" s="51">
        <f>'Datos T 0 ºC'!D70+273.15</f>
        <v>273.14999999999998</v>
      </c>
      <c r="F70" s="59">
        <f>'Datos T 0 ºC'!E70+273.15</f>
        <v>273.29999999999995</v>
      </c>
    </row>
    <row r="71" spans="2:6" x14ac:dyDescent="0.3">
      <c r="B71" s="46">
        <f>'Datos T 0 ºC'!B71</f>
        <v>43033</v>
      </c>
      <c r="C71" s="47">
        <f>'Datos T 0 ºC'!C71</f>
        <v>0.50208333333333333</v>
      </c>
      <c r="D71" s="16">
        <v>64</v>
      </c>
      <c r="E71" s="51">
        <f>'Datos T 0 ºC'!D71+273.15</f>
        <v>273.14</v>
      </c>
      <c r="F71" s="59">
        <f>'Datos T 0 ºC'!E71+273.15</f>
        <v>273.28999999999996</v>
      </c>
    </row>
    <row r="72" spans="2:6" x14ac:dyDescent="0.3">
      <c r="B72" s="46">
        <f>'Datos T 0 ºC'!B72</f>
        <v>43033</v>
      </c>
      <c r="C72" s="47">
        <f>'Datos T 0 ºC'!C72</f>
        <v>0.50277777777777777</v>
      </c>
      <c r="D72" s="16">
        <v>65</v>
      </c>
      <c r="E72" s="51">
        <f>'Datos T 0 ºC'!D72+273.15</f>
        <v>273.14999999999998</v>
      </c>
      <c r="F72" s="59">
        <f>'Datos T 0 ºC'!E72+273.15</f>
        <v>273.28999999999996</v>
      </c>
    </row>
    <row r="73" spans="2:6" x14ac:dyDescent="0.3">
      <c r="B73" s="46">
        <f>'Datos T 0 ºC'!B73</f>
        <v>43033</v>
      </c>
      <c r="C73" s="47">
        <f>'Datos T 0 ºC'!C73</f>
        <v>0.50347222222222221</v>
      </c>
      <c r="D73" s="16">
        <v>66</v>
      </c>
      <c r="E73" s="51">
        <f>'Datos T 0 ºC'!D73+273.15</f>
        <v>273.14</v>
      </c>
      <c r="F73" s="59">
        <f>'Datos T 0 ºC'!E73+273.15</f>
        <v>273.28999999999996</v>
      </c>
    </row>
    <row r="74" spans="2:6" x14ac:dyDescent="0.3">
      <c r="B74" s="46">
        <f>'Datos T 0 ºC'!B74</f>
        <v>43033</v>
      </c>
      <c r="C74" s="47">
        <f>'Datos T 0 ºC'!C74</f>
        <v>0.50416666666666665</v>
      </c>
      <c r="D74" s="16">
        <v>67</v>
      </c>
      <c r="E74" s="51">
        <f>'Datos T 0 ºC'!D74+273.15</f>
        <v>273.14999999999998</v>
      </c>
      <c r="F74" s="59">
        <f>'Datos T 0 ºC'!E74+273.15</f>
        <v>273.28999999999996</v>
      </c>
    </row>
    <row r="75" spans="2:6" x14ac:dyDescent="0.3">
      <c r="B75" s="46">
        <f>'Datos T 0 ºC'!B75</f>
        <v>43033</v>
      </c>
      <c r="C75" s="47">
        <f>'Datos T 0 ºC'!C75</f>
        <v>0.50486111111111109</v>
      </c>
      <c r="D75" s="16">
        <v>68</v>
      </c>
      <c r="E75" s="51">
        <f>'Datos T 0 ºC'!D75+273.15</f>
        <v>273.14</v>
      </c>
      <c r="F75" s="59">
        <f>'Datos T 0 ºC'!E75+273.15</f>
        <v>273.28999999999996</v>
      </c>
    </row>
    <row r="76" spans="2:6" x14ac:dyDescent="0.3">
      <c r="B76" s="46">
        <f>'Datos T 0 ºC'!B76</f>
        <v>43033</v>
      </c>
      <c r="C76" s="47">
        <f>'Datos T 0 ºC'!C76</f>
        <v>0.50555555555555554</v>
      </c>
      <c r="D76" s="16">
        <v>69</v>
      </c>
      <c r="E76" s="51">
        <f>'Datos T 0 ºC'!D76+273.15</f>
        <v>273.14999999999998</v>
      </c>
      <c r="F76" s="59">
        <f>'Datos T 0 ºC'!E76+273.15</f>
        <v>273.28999999999996</v>
      </c>
    </row>
    <row r="77" spans="2:6" x14ac:dyDescent="0.3">
      <c r="B77" s="46">
        <f>'Datos T 0 ºC'!B77</f>
        <v>43033</v>
      </c>
      <c r="C77" s="47">
        <f>'Datos T 0 ºC'!C77</f>
        <v>0.50624999999999998</v>
      </c>
      <c r="D77" s="16">
        <v>70</v>
      </c>
      <c r="E77" s="51">
        <f>'Datos T 0 ºC'!D77+273.15</f>
        <v>273.14</v>
      </c>
      <c r="F77" s="59">
        <f>'Datos T 0 ºC'!E77+273.15</f>
        <v>273.28999999999996</v>
      </c>
    </row>
    <row r="78" spans="2:6" x14ac:dyDescent="0.3">
      <c r="B78" s="46">
        <f>'Datos T 0 ºC'!B78</f>
        <v>43033</v>
      </c>
      <c r="C78" s="47">
        <f>'Datos T 0 ºC'!C78</f>
        <v>0.50694444444444442</v>
      </c>
      <c r="D78" s="16">
        <v>71</v>
      </c>
      <c r="E78" s="51">
        <f>'Datos T 0 ºC'!D78+273.15</f>
        <v>273.14</v>
      </c>
      <c r="F78" s="59">
        <f>'Datos T 0 ºC'!E78+273.15</f>
        <v>273.28999999999996</v>
      </c>
    </row>
    <row r="79" spans="2:6" x14ac:dyDescent="0.3">
      <c r="B79" s="46">
        <f>'Datos T 0 ºC'!B79</f>
        <v>43033</v>
      </c>
      <c r="C79" s="47">
        <f>'Datos T 0 ºC'!C79</f>
        <v>0.50763888888888886</v>
      </c>
      <c r="D79" s="16">
        <v>72</v>
      </c>
      <c r="E79" s="51">
        <f>'Datos T 0 ºC'!D79+273.15</f>
        <v>273.14999999999998</v>
      </c>
      <c r="F79" s="59">
        <f>'Datos T 0 ºC'!E79+273.15</f>
        <v>273.28999999999996</v>
      </c>
    </row>
    <row r="80" spans="2:6" x14ac:dyDescent="0.3">
      <c r="B80" s="46">
        <f>'Datos T 0 ºC'!B80</f>
        <v>43033</v>
      </c>
      <c r="C80" s="47">
        <f>'Datos T 0 ºC'!C80</f>
        <v>0.5083333333333333</v>
      </c>
      <c r="D80" s="16">
        <v>73</v>
      </c>
      <c r="E80" s="51">
        <f>'Datos T 0 ºC'!D80+273.15</f>
        <v>273.14999999999998</v>
      </c>
      <c r="F80" s="59">
        <f>'Datos T 0 ºC'!E80+273.15</f>
        <v>273.28999999999996</v>
      </c>
    </row>
    <row r="81" spans="2:6" x14ac:dyDescent="0.3">
      <c r="B81" s="46">
        <f>'Datos T 0 ºC'!B81</f>
        <v>43033</v>
      </c>
      <c r="C81" s="47">
        <f>'Datos T 0 ºC'!C81</f>
        <v>0.50902777777777775</v>
      </c>
      <c r="D81" s="16">
        <v>74</v>
      </c>
      <c r="E81" s="51">
        <f>'Datos T 0 ºC'!D81+273.15</f>
        <v>273.13</v>
      </c>
      <c r="F81" s="59">
        <f>'Datos T 0 ºC'!E81+273.15</f>
        <v>273.28999999999996</v>
      </c>
    </row>
    <row r="82" spans="2:6" x14ac:dyDescent="0.3">
      <c r="B82" s="46">
        <f>'Datos T 0 ºC'!B82</f>
        <v>43033</v>
      </c>
      <c r="C82" s="47">
        <f>'Datos T 0 ºC'!C82</f>
        <v>0.50972222222222219</v>
      </c>
      <c r="D82" s="16">
        <v>75</v>
      </c>
      <c r="E82" s="51">
        <f>'Datos T 0 ºC'!D82+273.15</f>
        <v>273.14</v>
      </c>
      <c r="F82" s="59">
        <f>'Datos T 0 ºC'!E82+273.15</f>
        <v>273.27999999999997</v>
      </c>
    </row>
    <row r="83" spans="2:6" x14ac:dyDescent="0.3">
      <c r="B83" s="46">
        <f>'Datos T 0 ºC'!B83</f>
        <v>43033</v>
      </c>
      <c r="C83" s="47">
        <f>'Datos T 0 ºC'!C83</f>
        <v>0.51041666666666663</v>
      </c>
      <c r="D83" s="16">
        <v>76</v>
      </c>
      <c r="E83" s="51">
        <f>'Datos T 0 ºC'!D83+273.15</f>
        <v>273.14</v>
      </c>
      <c r="F83" s="59">
        <f>'Datos T 0 ºC'!E83+273.15</f>
        <v>273.28999999999996</v>
      </c>
    </row>
    <row r="84" spans="2:6" x14ac:dyDescent="0.3">
      <c r="B84" s="46">
        <f>'Datos T 0 ºC'!B84</f>
        <v>43033</v>
      </c>
      <c r="C84" s="47">
        <f>'Datos T 0 ºC'!C84</f>
        <v>0.51111111111111118</v>
      </c>
      <c r="D84" s="16">
        <v>77</v>
      </c>
      <c r="E84" s="51">
        <f>'Datos T 0 ºC'!D84+273.15</f>
        <v>273.14999999999998</v>
      </c>
      <c r="F84" s="59">
        <f>'Datos T 0 ºC'!E84+273.15</f>
        <v>273.28999999999996</v>
      </c>
    </row>
    <row r="85" spans="2:6" x14ac:dyDescent="0.3">
      <c r="B85" s="46">
        <f>'Datos T 0 ºC'!B85</f>
        <v>43033</v>
      </c>
      <c r="C85" s="47">
        <f>'Datos T 0 ºC'!C85</f>
        <v>0.51180555555555551</v>
      </c>
      <c r="D85" s="16">
        <v>78</v>
      </c>
      <c r="E85" s="51">
        <f>'Datos T 0 ºC'!D85+273.15</f>
        <v>273.14</v>
      </c>
      <c r="F85" s="59">
        <f>'Datos T 0 ºC'!E85+273.15</f>
        <v>273.29999999999995</v>
      </c>
    </row>
    <row r="86" spans="2:6" x14ac:dyDescent="0.3">
      <c r="B86" s="46">
        <f>'Datos T 0 ºC'!B86</f>
        <v>43033</v>
      </c>
      <c r="C86" s="47">
        <f>'Datos T 0 ºC'!C86</f>
        <v>0.51250000000000007</v>
      </c>
      <c r="D86" s="16">
        <v>79</v>
      </c>
      <c r="E86" s="51">
        <f>'Datos T 0 ºC'!D86+273.15</f>
        <v>273.14999999999998</v>
      </c>
      <c r="F86" s="59">
        <f>'Datos T 0 ºC'!E86+273.15</f>
        <v>273.28999999999996</v>
      </c>
    </row>
    <row r="87" spans="2:6" x14ac:dyDescent="0.3">
      <c r="B87" s="46">
        <f>'Datos T 0 ºC'!B87</f>
        <v>43033</v>
      </c>
      <c r="C87" s="47">
        <f>'Datos T 0 ºC'!C87</f>
        <v>0.5131944444444444</v>
      </c>
      <c r="D87" s="16">
        <v>80</v>
      </c>
      <c r="E87" s="51">
        <f>'Datos T 0 ºC'!D87+273.15</f>
        <v>273.14</v>
      </c>
      <c r="F87" s="59">
        <f>'Datos T 0 ºC'!E87+273.15</f>
        <v>273.28999999999996</v>
      </c>
    </row>
    <row r="88" spans="2:6" x14ac:dyDescent="0.3">
      <c r="B88" s="46">
        <f>'Datos T 0 ºC'!B88</f>
        <v>43033</v>
      </c>
      <c r="C88" s="47">
        <f>'Datos T 0 ºC'!C88</f>
        <v>0.51388888888888895</v>
      </c>
      <c r="D88" s="16">
        <v>81</v>
      </c>
      <c r="E88" s="51">
        <f>'Datos T 0 ºC'!D88+273.15</f>
        <v>273.14</v>
      </c>
      <c r="F88" s="59">
        <f>'Datos T 0 ºC'!E88+273.15</f>
        <v>273.28999999999996</v>
      </c>
    </row>
    <row r="89" spans="2:6" x14ac:dyDescent="0.3">
      <c r="B89" s="46">
        <f>'Datos T 0 ºC'!B89</f>
        <v>43033</v>
      </c>
      <c r="C89" s="47">
        <f>'Datos T 0 ºC'!C89</f>
        <v>0.51458333333333328</v>
      </c>
      <c r="D89" s="16">
        <v>82</v>
      </c>
      <c r="E89" s="51">
        <f>'Datos T 0 ºC'!D89+273.15</f>
        <v>273.14</v>
      </c>
      <c r="F89" s="59">
        <f>'Datos T 0 ºC'!E89+273.15</f>
        <v>273.28999999999996</v>
      </c>
    </row>
    <row r="90" spans="2:6" x14ac:dyDescent="0.3">
      <c r="B90" s="46">
        <f>'Datos T 0 ºC'!B90</f>
        <v>43033</v>
      </c>
      <c r="C90" s="47">
        <f>'Datos T 0 ºC'!C90</f>
        <v>0.51527777777777783</v>
      </c>
      <c r="D90" s="16">
        <v>83</v>
      </c>
      <c r="E90" s="51">
        <f>'Datos T 0 ºC'!D90+273.15</f>
        <v>273.14</v>
      </c>
      <c r="F90" s="59">
        <f>'Datos T 0 ºC'!E90+273.15</f>
        <v>273.27999999999997</v>
      </c>
    </row>
    <row r="91" spans="2:6" x14ac:dyDescent="0.3">
      <c r="B91" s="46">
        <f>'Datos T 0 ºC'!B91</f>
        <v>43033</v>
      </c>
      <c r="C91" s="47">
        <f>'Datos T 0 ºC'!C91</f>
        <v>0.51597222222222217</v>
      </c>
      <c r="D91" s="16">
        <v>84</v>
      </c>
      <c r="E91" s="51">
        <f>'Datos T 0 ºC'!D91+273.15</f>
        <v>273.14</v>
      </c>
      <c r="F91" s="59">
        <f>'Datos T 0 ºC'!E91+273.15</f>
        <v>273.28999999999996</v>
      </c>
    </row>
    <row r="92" spans="2:6" x14ac:dyDescent="0.3">
      <c r="B92" s="46">
        <f>'Datos T 0 ºC'!B92</f>
        <v>43033</v>
      </c>
      <c r="C92" s="47">
        <f>'Datos T 0 ºC'!C92</f>
        <v>0.51666666666666672</v>
      </c>
      <c r="D92" s="16">
        <v>85</v>
      </c>
      <c r="E92" s="51">
        <f>'Datos T 0 ºC'!D92+273.15</f>
        <v>273.13</v>
      </c>
      <c r="F92" s="59">
        <f>'Datos T 0 ºC'!E92+273.15</f>
        <v>273.28999999999996</v>
      </c>
    </row>
    <row r="93" spans="2:6" x14ac:dyDescent="0.3">
      <c r="B93" s="46">
        <f>'Datos T 0 ºC'!B93</f>
        <v>43033</v>
      </c>
      <c r="C93" s="47">
        <f>'Datos T 0 ºC'!C93</f>
        <v>0.51736111111111105</v>
      </c>
      <c r="D93" s="16">
        <v>86</v>
      </c>
      <c r="E93" s="51">
        <f>'Datos T 0 ºC'!D93+273.15</f>
        <v>273.14</v>
      </c>
      <c r="F93" s="59">
        <f>'Datos T 0 ºC'!E93+273.15</f>
        <v>273.27999999999997</v>
      </c>
    </row>
    <row r="94" spans="2:6" x14ac:dyDescent="0.3">
      <c r="B94" s="46">
        <f>'Datos T 0 ºC'!B94</f>
        <v>43033</v>
      </c>
      <c r="C94" s="47">
        <f>'Datos T 0 ºC'!C94</f>
        <v>0.5180555555555556</v>
      </c>
      <c r="D94" s="16">
        <v>87</v>
      </c>
      <c r="E94" s="51">
        <f>'Datos T 0 ºC'!D94+273.15</f>
        <v>273.14</v>
      </c>
      <c r="F94" s="59">
        <f>'Datos T 0 ºC'!E94+273.15</f>
        <v>273.28999999999996</v>
      </c>
    </row>
    <row r="95" spans="2:6" x14ac:dyDescent="0.3">
      <c r="B95" s="46">
        <f>'Datos T 0 ºC'!B95</f>
        <v>43033</v>
      </c>
      <c r="C95" s="47">
        <f>'Datos T 0 ºC'!C95</f>
        <v>0.51874999999999993</v>
      </c>
      <c r="D95" s="16">
        <v>88</v>
      </c>
      <c r="E95" s="51">
        <f>'Datos T 0 ºC'!D95+273.15</f>
        <v>273.13</v>
      </c>
      <c r="F95" s="59">
        <f>'Datos T 0 ºC'!E95+273.15</f>
        <v>273.28999999999996</v>
      </c>
    </row>
    <row r="96" spans="2:6" x14ac:dyDescent="0.3">
      <c r="B96" s="46">
        <f>'Datos T 0 ºC'!B96</f>
        <v>43033</v>
      </c>
      <c r="C96" s="47">
        <f>'Datos T 0 ºC'!C96</f>
        <v>0.51944444444444449</v>
      </c>
      <c r="D96" s="16">
        <v>89</v>
      </c>
      <c r="E96" s="51">
        <f>'Datos T 0 ºC'!D96+273.15</f>
        <v>273.13</v>
      </c>
      <c r="F96" s="59">
        <f>'Datos T 0 ºC'!E96+273.15</f>
        <v>273.27999999999997</v>
      </c>
    </row>
    <row r="97" spans="2:6" x14ac:dyDescent="0.3">
      <c r="B97" s="46">
        <f>'Datos T 0 ºC'!B97</f>
        <v>43033</v>
      </c>
      <c r="C97" s="47">
        <f>'Datos T 0 ºC'!C97</f>
        <v>0.52013888888888882</v>
      </c>
      <c r="D97" s="16">
        <v>90</v>
      </c>
      <c r="E97" s="51">
        <f>'Datos T 0 ºC'!D97+273.15</f>
        <v>273.14</v>
      </c>
      <c r="F97" s="59">
        <f>'Datos T 0 ºC'!E97+273.15</f>
        <v>273.27999999999997</v>
      </c>
    </row>
    <row r="98" spans="2:6" x14ac:dyDescent="0.3">
      <c r="B98" s="46">
        <f>'Datos T 0 ºC'!B98</f>
        <v>43033</v>
      </c>
      <c r="C98" s="47">
        <f>'Datos T 0 ºC'!C98</f>
        <v>0.52083333333333337</v>
      </c>
      <c r="D98" s="16">
        <v>91</v>
      </c>
      <c r="E98" s="51">
        <f>'Datos T 0 ºC'!D98+273.15</f>
        <v>273.14</v>
      </c>
      <c r="F98" s="59">
        <f>'Datos T 0 ºC'!E98+273.15</f>
        <v>273.28999999999996</v>
      </c>
    </row>
    <row r="99" spans="2:6" x14ac:dyDescent="0.3">
      <c r="B99" s="46">
        <f>'Datos T 0 ºC'!B99</f>
        <v>43033</v>
      </c>
      <c r="C99" s="47">
        <f>'Datos T 0 ºC'!C99</f>
        <v>0.52152777777777781</v>
      </c>
      <c r="D99" s="16">
        <v>92</v>
      </c>
      <c r="E99" s="51">
        <f>'Datos T 0 ºC'!D99+273.15</f>
        <v>273.14</v>
      </c>
      <c r="F99" s="59">
        <f>'Datos T 0 ºC'!E99+273.15</f>
        <v>273.27999999999997</v>
      </c>
    </row>
    <row r="100" spans="2:6" x14ac:dyDescent="0.3">
      <c r="B100" s="46">
        <f>'Datos T 0 ºC'!B100</f>
        <v>43033</v>
      </c>
      <c r="C100" s="47">
        <f>'Datos T 0 ºC'!C100</f>
        <v>0.52222222222222225</v>
      </c>
      <c r="D100" s="16">
        <v>93</v>
      </c>
      <c r="E100" s="51">
        <f>'Datos T 0 ºC'!D100+273.15</f>
        <v>273.13</v>
      </c>
      <c r="F100" s="59">
        <f>'Datos T 0 ºC'!E100+273.15</f>
        <v>273.27999999999997</v>
      </c>
    </row>
    <row r="101" spans="2:6" x14ac:dyDescent="0.3">
      <c r="B101" s="46">
        <f>'Datos T 0 ºC'!B101</f>
        <v>43033</v>
      </c>
      <c r="C101" s="47">
        <f>'Datos T 0 ºC'!C101</f>
        <v>0.5229166666666667</v>
      </c>
      <c r="D101" s="16">
        <v>94</v>
      </c>
      <c r="E101" s="51">
        <f>'Datos T 0 ºC'!D101+273.15</f>
        <v>273.13</v>
      </c>
      <c r="F101" s="59">
        <f>'Datos T 0 ºC'!E101+273.15</f>
        <v>273.27999999999997</v>
      </c>
    </row>
    <row r="102" spans="2:6" x14ac:dyDescent="0.3">
      <c r="B102" s="46">
        <f>'Datos T 0 ºC'!B102</f>
        <v>43033</v>
      </c>
      <c r="C102" s="47">
        <f>'Datos T 0 ºC'!C102</f>
        <v>0.52361111111111114</v>
      </c>
      <c r="D102" s="16">
        <v>95</v>
      </c>
      <c r="E102" s="51">
        <f>'Datos T 0 ºC'!D102+273.15</f>
        <v>273.14</v>
      </c>
      <c r="F102" s="59">
        <f>'Datos T 0 ºC'!E102+273.15</f>
        <v>273.27999999999997</v>
      </c>
    </row>
    <row r="103" spans="2:6" x14ac:dyDescent="0.3">
      <c r="B103" s="46">
        <f>'Datos T 0 ºC'!B103</f>
        <v>43033</v>
      </c>
      <c r="C103" s="47">
        <f>'Datos T 0 ºC'!C103</f>
        <v>0.52430555555555558</v>
      </c>
      <c r="D103" s="16">
        <v>96</v>
      </c>
      <c r="E103" s="51">
        <f>'Datos T 0 ºC'!D103+273.15</f>
        <v>273.14</v>
      </c>
      <c r="F103" s="59">
        <f>'Datos T 0 ºC'!E103+273.15</f>
        <v>273.27999999999997</v>
      </c>
    </row>
    <row r="104" spans="2:6" x14ac:dyDescent="0.3">
      <c r="B104" s="46">
        <f>'Datos T 0 ºC'!B104</f>
        <v>43033</v>
      </c>
      <c r="C104" s="47">
        <f>'Datos T 0 ºC'!C104</f>
        <v>0.52500000000000002</v>
      </c>
      <c r="D104" s="16">
        <v>97</v>
      </c>
      <c r="E104" s="51">
        <f>'Datos T 0 ºC'!D104+273.15</f>
        <v>273.14</v>
      </c>
      <c r="F104" s="59">
        <f>'Datos T 0 ºC'!E104+273.15</f>
        <v>273.28999999999996</v>
      </c>
    </row>
    <row r="105" spans="2:6" x14ac:dyDescent="0.3">
      <c r="B105" s="46">
        <f>'Datos T 0 ºC'!B105</f>
        <v>43033</v>
      </c>
      <c r="C105" s="47">
        <f>'Datos T 0 ºC'!C105</f>
        <v>0.52569444444444446</v>
      </c>
      <c r="D105" s="16">
        <v>98</v>
      </c>
      <c r="E105" s="51">
        <f>'Datos T 0 ºC'!D105+273.15</f>
        <v>273.13</v>
      </c>
      <c r="F105" s="59">
        <f>'Datos T 0 ºC'!E105+273.15</f>
        <v>273.28999999999996</v>
      </c>
    </row>
    <row r="106" spans="2:6" x14ac:dyDescent="0.3">
      <c r="B106" s="46">
        <f>'Datos T 0 ºC'!B106</f>
        <v>43033</v>
      </c>
      <c r="C106" s="47">
        <f>'Datos T 0 ºC'!C106</f>
        <v>0.52638888888888891</v>
      </c>
      <c r="D106" s="16">
        <v>99</v>
      </c>
      <c r="E106" s="51">
        <f>'Datos T 0 ºC'!D106+273.15</f>
        <v>273.14</v>
      </c>
      <c r="F106" s="59">
        <f>'Datos T 0 ºC'!E106+273.15</f>
        <v>273.27999999999997</v>
      </c>
    </row>
    <row r="107" spans="2:6" x14ac:dyDescent="0.3">
      <c r="B107" s="46">
        <f>'Datos T 0 ºC'!B107</f>
        <v>43033</v>
      </c>
      <c r="C107" s="47">
        <f>'Datos T 0 ºC'!C107</f>
        <v>0.52708333333333335</v>
      </c>
      <c r="D107" s="16">
        <v>100</v>
      </c>
      <c r="E107" s="51">
        <f>'Datos T 0 ºC'!D107+273.15</f>
        <v>273.13</v>
      </c>
      <c r="F107" s="59">
        <f>'Datos T 0 ºC'!E107+273.15</f>
        <v>273.28999999999996</v>
      </c>
    </row>
    <row r="108" spans="2:6" x14ac:dyDescent="0.3">
      <c r="B108" s="46">
        <f>'Datos T 0 ºC'!B108</f>
        <v>43033</v>
      </c>
      <c r="C108" s="47">
        <f>'Datos T 0 ºC'!C108</f>
        <v>0.52777777777777779</v>
      </c>
      <c r="D108" s="16">
        <v>101</v>
      </c>
      <c r="E108" s="51">
        <f>'Datos T 0 ºC'!D108+273.15</f>
        <v>273.12</v>
      </c>
      <c r="F108" s="59">
        <f>'Datos T 0 ºC'!E108+273.15</f>
        <v>273.27999999999997</v>
      </c>
    </row>
    <row r="109" spans="2:6" x14ac:dyDescent="0.3">
      <c r="B109" s="46">
        <f>'Datos T 0 ºC'!B109</f>
        <v>43033</v>
      </c>
      <c r="C109" s="47">
        <f>'Datos T 0 ºC'!C109</f>
        <v>0.52847222222222223</v>
      </c>
      <c r="D109" s="16">
        <v>102</v>
      </c>
      <c r="E109" s="51">
        <f>'Datos T 0 ºC'!D109+273.15</f>
        <v>273.13</v>
      </c>
      <c r="F109" s="59">
        <f>'Datos T 0 ºC'!E109+273.15</f>
        <v>273.27999999999997</v>
      </c>
    </row>
    <row r="110" spans="2:6" x14ac:dyDescent="0.3">
      <c r="B110" s="46">
        <f>'Datos T 0 ºC'!B110</f>
        <v>43033</v>
      </c>
      <c r="C110" s="47">
        <f>'Datos T 0 ºC'!C110</f>
        <v>0.52916666666666667</v>
      </c>
      <c r="D110" s="16">
        <v>103</v>
      </c>
      <c r="E110" s="51">
        <f>'Datos T 0 ºC'!D110+273.15</f>
        <v>273.13</v>
      </c>
      <c r="F110" s="59">
        <f>'Datos T 0 ºC'!E110+273.15</f>
        <v>273.27999999999997</v>
      </c>
    </row>
    <row r="111" spans="2:6" x14ac:dyDescent="0.3">
      <c r="B111" s="46">
        <f>'Datos T 0 ºC'!B111</f>
        <v>43033</v>
      </c>
      <c r="C111" s="47">
        <f>'Datos T 0 ºC'!C111</f>
        <v>0.52986111111111112</v>
      </c>
      <c r="D111" s="16">
        <v>104</v>
      </c>
      <c r="E111" s="51">
        <f>'Datos T 0 ºC'!D111+273.15</f>
        <v>273.14</v>
      </c>
      <c r="F111" s="59">
        <f>'Datos T 0 ºC'!E111+273.15</f>
        <v>273.27999999999997</v>
      </c>
    </row>
    <row r="112" spans="2:6" x14ac:dyDescent="0.3">
      <c r="B112" s="46">
        <f>'Datos T 0 ºC'!B112</f>
        <v>43033</v>
      </c>
      <c r="C112" s="47">
        <f>'Datos T 0 ºC'!C112</f>
        <v>0.53055555555555556</v>
      </c>
      <c r="D112" s="16">
        <v>105</v>
      </c>
      <c r="E112" s="51">
        <f>'Datos T 0 ºC'!D112+273.15</f>
        <v>273.14</v>
      </c>
      <c r="F112" s="59">
        <f>'Datos T 0 ºC'!E112+273.15</f>
        <v>273.27999999999997</v>
      </c>
    </row>
    <row r="113" spans="2:6" x14ac:dyDescent="0.3">
      <c r="B113" s="46">
        <f>'Datos T 0 ºC'!B113</f>
        <v>43033</v>
      </c>
      <c r="C113" s="47">
        <f>'Datos T 0 ºC'!C113</f>
        <v>0.53125</v>
      </c>
      <c r="D113" s="16">
        <v>106</v>
      </c>
      <c r="E113" s="51">
        <f>'Datos T 0 ºC'!D113+273.15</f>
        <v>273.14</v>
      </c>
      <c r="F113" s="59">
        <f>'Datos T 0 ºC'!E113+273.15</f>
        <v>273.28999999999996</v>
      </c>
    </row>
    <row r="114" spans="2:6" x14ac:dyDescent="0.3">
      <c r="B114" s="46">
        <f>'Datos T 0 ºC'!B114</f>
        <v>43033</v>
      </c>
      <c r="C114" s="47">
        <f>'Datos T 0 ºC'!C114</f>
        <v>0.53194444444444444</v>
      </c>
      <c r="D114" s="16">
        <v>107</v>
      </c>
      <c r="E114" s="51">
        <f>'Datos T 0 ºC'!D114+273.15</f>
        <v>273.13</v>
      </c>
      <c r="F114" s="59">
        <f>'Datos T 0 ºC'!E114+273.15</f>
        <v>273.27999999999997</v>
      </c>
    </row>
    <row r="115" spans="2:6" x14ac:dyDescent="0.3">
      <c r="B115" s="46">
        <f>'Datos T 0 ºC'!B115</f>
        <v>43033</v>
      </c>
      <c r="C115" s="47">
        <f>'Datos T 0 ºC'!C115</f>
        <v>0.53263888888888888</v>
      </c>
      <c r="D115" s="16">
        <v>108</v>
      </c>
      <c r="E115" s="51">
        <f>'Datos T 0 ºC'!D115+273.15</f>
        <v>273.13</v>
      </c>
      <c r="F115" s="59">
        <f>'Datos T 0 ºC'!E115+273.15</f>
        <v>273.27999999999997</v>
      </c>
    </row>
    <row r="116" spans="2:6" x14ac:dyDescent="0.3">
      <c r="B116" s="46">
        <f>'Datos T 0 ºC'!B116</f>
        <v>43033</v>
      </c>
      <c r="C116" s="47">
        <f>'Datos T 0 ºC'!C116</f>
        <v>0.53333333333333333</v>
      </c>
      <c r="D116" s="16">
        <v>109</v>
      </c>
      <c r="E116" s="51">
        <f>'Datos T 0 ºC'!D116+273.15</f>
        <v>273.14</v>
      </c>
      <c r="F116" s="59">
        <f>'Datos T 0 ºC'!E116+273.15</f>
        <v>273.27</v>
      </c>
    </row>
    <row r="117" spans="2:6" x14ac:dyDescent="0.3">
      <c r="B117" s="46">
        <f>'Datos T 0 ºC'!B117</f>
        <v>43033</v>
      </c>
      <c r="C117" s="47">
        <f>'Datos T 0 ºC'!C117</f>
        <v>0.53402777777777777</v>
      </c>
      <c r="D117" s="16">
        <v>110</v>
      </c>
      <c r="E117" s="51">
        <f>'Datos T 0 ºC'!D117+273.15</f>
        <v>273.14</v>
      </c>
      <c r="F117" s="59">
        <f>'Datos T 0 ºC'!E117+273.15</f>
        <v>273.27999999999997</v>
      </c>
    </row>
    <row r="118" spans="2:6" x14ac:dyDescent="0.3">
      <c r="B118" s="46">
        <f>'Datos T 0 ºC'!B118</f>
        <v>43033</v>
      </c>
      <c r="C118" s="47">
        <f>'Datos T 0 ºC'!C118</f>
        <v>0.53472222222222221</v>
      </c>
      <c r="D118" s="16">
        <v>111</v>
      </c>
      <c r="E118" s="51">
        <f>'Datos T 0 ºC'!D118+273.15</f>
        <v>273.13</v>
      </c>
      <c r="F118" s="59">
        <f>'Datos T 0 ºC'!E118+273.15</f>
        <v>273.27999999999997</v>
      </c>
    </row>
    <row r="119" spans="2:6" x14ac:dyDescent="0.3">
      <c r="B119" s="46">
        <f>'Datos T 0 ºC'!B119</f>
        <v>43033</v>
      </c>
      <c r="C119" s="47">
        <f>'Datos T 0 ºC'!C119</f>
        <v>0.53541666666666665</v>
      </c>
      <c r="D119" s="16">
        <v>112</v>
      </c>
      <c r="E119" s="51">
        <f>'Datos T 0 ºC'!D119+273.15</f>
        <v>273.13</v>
      </c>
      <c r="F119" s="59">
        <f>'Datos T 0 ºC'!E119+273.15</f>
        <v>273.27999999999997</v>
      </c>
    </row>
    <row r="120" spans="2:6" x14ac:dyDescent="0.3">
      <c r="B120" s="46">
        <f>'Datos T 0 ºC'!B120</f>
        <v>43033</v>
      </c>
      <c r="C120" s="47">
        <f>'Datos T 0 ºC'!C120</f>
        <v>0.53611111111111109</v>
      </c>
      <c r="D120" s="16">
        <v>113</v>
      </c>
      <c r="E120" s="51">
        <f>'Datos T 0 ºC'!D120+273.15</f>
        <v>273.14</v>
      </c>
      <c r="F120" s="59">
        <f>'Datos T 0 ºC'!E120+273.15</f>
        <v>273.27999999999997</v>
      </c>
    </row>
    <row r="121" spans="2:6" x14ac:dyDescent="0.3">
      <c r="B121" s="46">
        <f>'Datos T 0 ºC'!B121</f>
        <v>43033</v>
      </c>
      <c r="C121" s="47">
        <f>'Datos T 0 ºC'!C121</f>
        <v>0.53680555555555554</v>
      </c>
      <c r="D121" s="16">
        <v>114</v>
      </c>
      <c r="E121" s="51">
        <f>'Datos T 0 ºC'!D121+273.15</f>
        <v>273.14</v>
      </c>
      <c r="F121" s="59">
        <f>'Datos T 0 ºC'!E121+273.15</f>
        <v>273.27999999999997</v>
      </c>
    </row>
    <row r="122" spans="2:6" x14ac:dyDescent="0.3">
      <c r="B122" s="46">
        <f>'Datos T 0 ºC'!B122</f>
        <v>43033</v>
      </c>
      <c r="C122" s="47">
        <f>'Datos T 0 ºC'!C122</f>
        <v>0.53749999999999998</v>
      </c>
      <c r="D122" s="16">
        <v>115</v>
      </c>
      <c r="E122" s="51">
        <f>'Datos T 0 ºC'!D122+273.15</f>
        <v>273.13</v>
      </c>
      <c r="F122" s="59">
        <f>'Datos T 0 ºC'!E122+273.15</f>
        <v>273.27999999999997</v>
      </c>
    </row>
    <row r="123" spans="2:6" x14ac:dyDescent="0.3">
      <c r="B123" s="46">
        <f>'Datos T 0 ºC'!B123</f>
        <v>43033</v>
      </c>
      <c r="C123" s="47">
        <f>'Datos T 0 ºC'!C123</f>
        <v>0.53819444444444442</v>
      </c>
      <c r="D123" s="16">
        <v>116</v>
      </c>
      <c r="E123" s="51">
        <f>'Datos T 0 ºC'!D123+273.15</f>
        <v>273.14</v>
      </c>
      <c r="F123" s="59">
        <f>'Datos T 0 ºC'!E123+273.15</f>
        <v>273.27999999999997</v>
      </c>
    </row>
    <row r="124" spans="2:6" x14ac:dyDescent="0.3">
      <c r="B124" s="46">
        <f>'Datos T 0 ºC'!B124</f>
        <v>43033</v>
      </c>
      <c r="C124" s="47">
        <f>'Datos T 0 ºC'!C124</f>
        <v>0.53888888888888886</v>
      </c>
      <c r="D124" s="16">
        <v>117</v>
      </c>
      <c r="E124" s="51">
        <f>'Datos T 0 ºC'!D124+273.15</f>
        <v>273.14</v>
      </c>
      <c r="F124" s="59">
        <f>'Datos T 0 ºC'!E124+273.15</f>
        <v>273.28999999999996</v>
      </c>
    </row>
    <row r="125" spans="2:6" x14ac:dyDescent="0.3">
      <c r="B125" s="46">
        <f>'Datos T 0 ºC'!B125</f>
        <v>43033</v>
      </c>
      <c r="C125" s="47">
        <f>'Datos T 0 ºC'!C125</f>
        <v>0.5395833333333333</v>
      </c>
      <c r="D125" s="16">
        <v>118</v>
      </c>
      <c r="E125" s="51">
        <f>'Datos T 0 ºC'!D125+273.15</f>
        <v>273.13</v>
      </c>
      <c r="F125" s="59">
        <f>'Datos T 0 ºC'!E125+273.15</f>
        <v>273.27999999999997</v>
      </c>
    </row>
    <row r="126" spans="2:6" x14ac:dyDescent="0.3">
      <c r="B126" s="46">
        <f>'Datos T 0 ºC'!B126</f>
        <v>43033</v>
      </c>
      <c r="C126" s="47">
        <f>'Datos T 0 ºC'!C126</f>
        <v>0.54027777777777775</v>
      </c>
      <c r="D126" s="16">
        <v>119</v>
      </c>
      <c r="E126" s="51">
        <f>'Datos T 0 ºC'!D126+273.15</f>
        <v>273.14</v>
      </c>
      <c r="F126" s="59">
        <f>'Datos T 0 ºC'!E126+273.15</f>
        <v>273.27999999999997</v>
      </c>
    </row>
    <row r="127" spans="2:6" x14ac:dyDescent="0.3">
      <c r="B127" s="46">
        <f>'Datos T 0 ºC'!B127</f>
        <v>43033</v>
      </c>
      <c r="C127" s="47">
        <f>'Datos T 0 ºC'!C127</f>
        <v>0.54097222222222219</v>
      </c>
      <c r="D127" s="16">
        <v>120</v>
      </c>
      <c r="E127" s="51">
        <f>'Datos T 0 ºC'!D127+273.15</f>
        <v>273.14</v>
      </c>
      <c r="F127" s="59">
        <f>'Datos T 0 ºC'!E127+273.15</f>
        <v>273.27999999999997</v>
      </c>
    </row>
    <row r="128" spans="2:6" x14ac:dyDescent="0.3">
      <c r="B128" s="46">
        <f>'Datos T 0 ºC'!B128</f>
        <v>43033</v>
      </c>
      <c r="C128" s="47">
        <f>'Datos T 0 ºC'!C128</f>
        <v>0.54166666666666663</v>
      </c>
      <c r="D128" s="16">
        <v>121</v>
      </c>
      <c r="E128" s="51">
        <f>'Datos T 0 ºC'!D128+273.15</f>
        <v>273.13</v>
      </c>
      <c r="F128" s="59">
        <f>'Datos T 0 ºC'!E128+273.15</f>
        <v>273.28999999999996</v>
      </c>
    </row>
    <row r="129" spans="2:6" x14ac:dyDescent="0.3">
      <c r="B129" s="46">
        <f>'Datos T 0 ºC'!B129</f>
        <v>43033</v>
      </c>
      <c r="C129" s="47">
        <f>'Datos T 0 ºC'!C129</f>
        <v>0.54236111111111118</v>
      </c>
      <c r="D129" s="16">
        <v>122</v>
      </c>
      <c r="E129" s="51">
        <f>'Datos T 0 ºC'!D129+273.15</f>
        <v>273.13</v>
      </c>
      <c r="F129" s="59">
        <f>'Datos T 0 ºC'!E129+273.15</f>
        <v>273.27999999999997</v>
      </c>
    </row>
    <row r="130" spans="2:6" x14ac:dyDescent="0.3">
      <c r="B130" s="46">
        <f>'Datos T 0 ºC'!B130</f>
        <v>43033</v>
      </c>
      <c r="C130" s="47">
        <f>'Datos T 0 ºC'!C130</f>
        <v>0.54305555555555551</v>
      </c>
      <c r="D130" s="16">
        <v>123</v>
      </c>
      <c r="E130" s="51">
        <f>'Datos T 0 ºC'!D130+273.15</f>
        <v>273.13</v>
      </c>
      <c r="F130" s="59">
        <f>'Datos T 0 ºC'!E130+273.15</f>
        <v>273.27999999999997</v>
      </c>
    </row>
    <row r="131" spans="2:6" x14ac:dyDescent="0.3">
      <c r="B131" s="46">
        <f>'Datos T 0 ºC'!B131</f>
        <v>43033</v>
      </c>
      <c r="C131" s="47">
        <f>'Datos T 0 ºC'!C131</f>
        <v>0.54375000000000007</v>
      </c>
      <c r="D131" s="16">
        <v>124</v>
      </c>
      <c r="E131" s="51">
        <f>'Datos T 0 ºC'!D131+273.15</f>
        <v>273.13</v>
      </c>
      <c r="F131" s="59">
        <f>'Datos T 0 ºC'!E131+273.15</f>
        <v>273.27999999999997</v>
      </c>
    </row>
    <row r="132" spans="2:6" x14ac:dyDescent="0.3">
      <c r="B132" s="46">
        <f>'Datos T 0 ºC'!B132</f>
        <v>43033</v>
      </c>
      <c r="C132" s="47">
        <f>'Datos T 0 ºC'!C132</f>
        <v>0.5444444444444444</v>
      </c>
      <c r="D132" s="16">
        <v>125</v>
      </c>
      <c r="E132" s="51">
        <f>'Datos T 0 ºC'!D132+273.15</f>
        <v>273.13</v>
      </c>
      <c r="F132" s="59">
        <f>'Datos T 0 ºC'!E132+273.15</f>
        <v>273.27999999999997</v>
      </c>
    </row>
    <row r="133" spans="2:6" x14ac:dyDescent="0.3">
      <c r="B133" s="46">
        <f>'Datos T 0 ºC'!B133</f>
        <v>43033</v>
      </c>
      <c r="C133" s="47">
        <f>'Datos T 0 ºC'!C133</f>
        <v>0.54513888888888895</v>
      </c>
      <c r="D133" s="16">
        <v>126</v>
      </c>
      <c r="E133" s="51">
        <f>'Datos T 0 ºC'!D133+273.15</f>
        <v>273.13</v>
      </c>
      <c r="F133" s="59">
        <f>'Datos T 0 ºC'!E133+273.15</f>
        <v>273.27999999999997</v>
      </c>
    </row>
    <row r="134" spans="2:6" x14ac:dyDescent="0.3">
      <c r="B134" s="46">
        <f>'Datos T 0 ºC'!B134</f>
        <v>43033</v>
      </c>
      <c r="C134" s="47">
        <f>'Datos T 0 ºC'!C134</f>
        <v>0.54583333333333328</v>
      </c>
      <c r="D134" s="16">
        <v>127</v>
      </c>
      <c r="E134" s="51">
        <f>'Datos T 0 ºC'!D134+273.15</f>
        <v>273.14</v>
      </c>
      <c r="F134" s="59">
        <f>'Datos T 0 ºC'!E134+273.15</f>
        <v>273.27999999999997</v>
      </c>
    </row>
    <row r="135" spans="2:6" x14ac:dyDescent="0.3">
      <c r="B135" s="46">
        <f>'Datos T 0 ºC'!B135</f>
        <v>43033</v>
      </c>
      <c r="C135" s="47">
        <f>'Datos T 0 ºC'!C135</f>
        <v>0.54652777777777783</v>
      </c>
      <c r="D135" s="16">
        <v>128</v>
      </c>
      <c r="E135" s="51">
        <f>'Datos T 0 ºC'!D135+273.15</f>
        <v>273.13</v>
      </c>
      <c r="F135" s="59">
        <f>'Datos T 0 ºC'!E135+273.15</f>
        <v>273.28999999999996</v>
      </c>
    </row>
    <row r="136" spans="2:6" x14ac:dyDescent="0.3">
      <c r="B136" s="46">
        <f>'Datos T 0 ºC'!B136</f>
        <v>43033</v>
      </c>
      <c r="C136" s="47">
        <f>'Datos T 0 ºC'!C136</f>
        <v>0.54722222222222217</v>
      </c>
      <c r="D136" s="16">
        <v>129</v>
      </c>
      <c r="E136" s="51">
        <f>'Datos T 0 ºC'!D136+273.15</f>
        <v>273.13</v>
      </c>
      <c r="F136" s="59">
        <f>'Datos T 0 ºC'!E136+273.15</f>
        <v>273.27999999999997</v>
      </c>
    </row>
    <row r="137" spans="2:6" x14ac:dyDescent="0.3">
      <c r="B137" s="46">
        <f>'Datos T 0 ºC'!B137</f>
        <v>43033</v>
      </c>
      <c r="C137" s="47">
        <f>'Datos T 0 ºC'!C137</f>
        <v>0.54791666666666672</v>
      </c>
      <c r="D137" s="16">
        <v>130</v>
      </c>
      <c r="E137" s="51">
        <f>'Datos T 0 ºC'!D137+273.15</f>
        <v>273.13</v>
      </c>
      <c r="F137" s="59">
        <f>'Datos T 0 ºC'!E137+273.15</f>
        <v>273.27999999999997</v>
      </c>
    </row>
    <row r="138" spans="2:6" x14ac:dyDescent="0.3">
      <c r="B138" s="46">
        <f>'Datos T 0 ºC'!B138</f>
        <v>43033</v>
      </c>
      <c r="C138" s="47">
        <f>'Datos T 0 ºC'!C138</f>
        <v>0.54861111111111105</v>
      </c>
      <c r="D138" s="16">
        <v>131</v>
      </c>
      <c r="E138" s="51">
        <f>'Datos T 0 ºC'!D138+273.15</f>
        <v>273.13</v>
      </c>
      <c r="F138" s="59">
        <f>'Datos T 0 ºC'!E138+273.15</f>
        <v>273.27999999999997</v>
      </c>
    </row>
    <row r="139" spans="2:6" x14ac:dyDescent="0.3">
      <c r="B139" s="46">
        <f>'Datos T 0 ºC'!B139</f>
        <v>43033</v>
      </c>
      <c r="C139" s="47">
        <f>'Datos T 0 ºC'!C139</f>
        <v>0.5493055555555556</v>
      </c>
      <c r="D139" s="16">
        <v>132</v>
      </c>
      <c r="E139" s="51">
        <f>'Datos T 0 ºC'!D139+273.15</f>
        <v>273.13</v>
      </c>
      <c r="F139" s="59">
        <f>'Datos T 0 ºC'!E139+273.15</f>
        <v>273.27999999999997</v>
      </c>
    </row>
    <row r="140" spans="2:6" x14ac:dyDescent="0.3">
      <c r="B140" s="46">
        <f>'Datos T 0 ºC'!B140</f>
        <v>43033</v>
      </c>
      <c r="C140" s="47">
        <f>'Datos T 0 ºC'!C140</f>
        <v>0.54999999999999993</v>
      </c>
      <c r="D140" s="16">
        <v>133</v>
      </c>
      <c r="E140" s="51">
        <f>'Datos T 0 ºC'!D140+273.15</f>
        <v>273.13</v>
      </c>
      <c r="F140" s="59">
        <f>'Datos T 0 ºC'!E140+273.15</f>
        <v>273.27999999999997</v>
      </c>
    </row>
    <row r="141" spans="2:6" x14ac:dyDescent="0.3">
      <c r="B141" s="46">
        <f>'Datos T 0 ºC'!B141</f>
        <v>43033</v>
      </c>
      <c r="C141" s="47">
        <f>'Datos T 0 ºC'!C141</f>
        <v>0.55069444444444449</v>
      </c>
      <c r="D141" s="16">
        <v>134</v>
      </c>
      <c r="E141" s="51">
        <f>'Datos T 0 ºC'!D141+273.15</f>
        <v>273.13</v>
      </c>
      <c r="F141" s="59">
        <f>'Datos T 0 ºC'!E141+273.15</f>
        <v>273.27</v>
      </c>
    </row>
    <row r="142" spans="2:6" x14ac:dyDescent="0.3">
      <c r="B142" s="46">
        <f>'Datos T 0 ºC'!B142</f>
        <v>43033</v>
      </c>
      <c r="C142" s="47">
        <f>'Datos T 0 ºC'!C142</f>
        <v>0.55138888888888882</v>
      </c>
      <c r="D142" s="16">
        <v>135</v>
      </c>
      <c r="E142" s="51">
        <f>'Datos T 0 ºC'!D142+273.15</f>
        <v>273.14</v>
      </c>
      <c r="F142" s="59">
        <f>'Datos T 0 ºC'!E142+273.15</f>
        <v>273.27999999999997</v>
      </c>
    </row>
    <row r="143" spans="2:6" x14ac:dyDescent="0.3">
      <c r="B143" s="46">
        <f>'Datos T 0 ºC'!B143</f>
        <v>43033</v>
      </c>
      <c r="C143" s="47">
        <f>'Datos T 0 ºC'!C143</f>
        <v>0.55208333333333337</v>
      </c>
      <c r="D143" s="16">
        <v>136</v>
      </c>
      <c r="E143" s="51">
        <f>'Datos T 0 ºC'!D143+273.15</f>
        <v>273.13</v>
      </c>
      <c r="F143" s="59">
        <f>'Datos T 0 ºC'!E143+273.15</f>
        <v>273.27999999999997</v>
      </c>
    </row>
    <row r="144" spans="2:6" x14ac:dyDescent="0.3">
      <c r="B144" s="46">
        <f>'Datos T 0 ºC'!B144</f>
        <v>43033</v>
      </c>
      <c r="C144" s="47">
        <f>'Datos T 0 ºC'!C144</f>
        <v>0.55277777777777781</v>
      </c>
      <c r="D144" s="16">
        <v>137</v>
      </c>
      <c r="E144" s="51">
        <f>'Datos T 0 ºC'!D144+273.15</f>
        <v>273.13</v>
      </c>
      <c r="F144" s="59">
        <f>'Datos T 0 ºC'!E144+273.15</f>
        <v>273.27999999999997</v>
      </c>
    </row>
    <row r="145" spans="2:6" x14ac:dyDescent="0.3">
      <c r="B145" s="46">
        <f>'Datos T 0 ºC'!B145</f>
        <v>43033</v>
      </c>
      <c r="C145" s="47">
        <f>'Datos T 0 ºC'!C145</f>
        <v>0.55347222222222225</v>
      </c>
      <c r="D145" s="16">
        <v>138</v>
      </c>
      <c r="E145" s="51">
        <f>'Datos T 0 ºC'!D145+273.15</f>
        <v>273.13</v>
      </c>
      <c r="F145" s="59">
        <f>'Datos T 0 ºC'!E145+273.15</f>
        <v>273.27999999999997</v>
      </c>
    </row>
    <row r="146" spans="2:6" x14ac:dyDescent="0.3">
      <c r="B146" s="46">
        <f>'Datos T 0 ºC'!B146</f>
        <v>43033</v>
      </c>
      <c r="C146" s="47">
        <f>'Datos T 0 ºC'!C146</f>
        <v>0.5541666666666667</v>
      </c>
      <c r="D146" s="16">
        <v>139</v>
      </c>
      <c r="E146" s="51">
        <f>'Datos T 0 ºC'!D146+273.15</f>
        <v>273.13</v>
      </c>
      <c r="F146" s="59">
        <f>'Datos T 0 ºC'!E146+273.15</f>
        <v>273.27999999999997</v>
      </c>
    </row>
    <row r="147" spans="2:6" x14ac:dyDescent="0.3">
      <c r="B147" s="46">
        <f>'Datos T 0 ºC'!B147</f>
        <v>43033</v>
      </c>
      <c r="C147" s="47">
        <f>'Datos T 0 ºC'!C147</f>
        <v>0.55486111111111114</v>
      </c>
      <c r="D147" s="16">
        <v>140</v>
      </c>
      <c r="E147" s="51">
        <f>'Datos T 0 ºC'!D147+273.15</f>
        <v>273.14</v>
      </c>
      <c r="F147" s="59">
        <f>'Datos T 0 ºC'!E147+273.15</f>
        <v>273.27999999999997</v>
      </c>
    </row>
    <row r="148" spans="2:6" x14ac:dyDescent="0.3">
      <c r="B148" s="46">
        <f>'Datos T 0 ºC'!B148</f>
        <v>43033</v>
      </c>
      <c r="C148" s="47">
        <f>'Datos T 0 ºC'!C148</f>
        <v>0.55555555555555558</v>
      </c>
      <c r="D148" s="16">
        <v>141</v>
      </c>
      <c r="E148" s="51">
        <f>'Datos T 0 ºC'!D148+273.15</f>
        <v>273.13</v>
      </c>
      <c r="F148" s="59">
        <f>'Datos T 0 ºC'!E148+273.15</f>
        <v>273.28999999999996</v>
      </c>
    </row>
    <row r="149" spans="2:6" x14ac:dyDescent="0.3">
      <c r="B149" s="46">
        <f>'Datos T 0 ºC'!B149</f>
        <v>43033</v>
      </c>
      <c r="C149" s="47">
        <f>'Datos T 0 ºC'!C149</f>
        <v>0.55625000000000002</v>
      </c>
      <c r="D149" s="16">
        <v>142</v>
      </c>
      <c r="E149" s="51">
        <f>'Datos T 0 ºC'!D149+273.15</f>
        <v>273.13</v>
      </c>
      <c r="F149" s="59">
        <f>'Datos T 0 ºC'!E149+273.15</f>
        <v>273.27</v>
      </c>
    </row>
    <row r="150" spans="2:6" x14ac:dyDescent="0.3">
      <c r="B150" s="46">
        <f>'Datos T 0 ºC'!B150</f>
        <v>43033</v>
      </c>
      <c r="C150" s="47">
        <f>'Datos T 0 ºC'!C150</f>
        <v>0.55694444444444446</v>
      </c>
      <c r="D150" s="16">
        <v>143</v>
      </c>
      <c r="E150" s="51">
        <f>'Datos T 0 ºC'!D150+273.15</f>
        <v>273.13</v>
      </c>
      <c r="F150" s="59">
        <f>'Datos T 0 ºC'!E150+273.15</f>
        <v>273.27999999999997</v>
      </c>
    </row>
    <row r="151" spans="2:6" x14ac:dyDescent="0.3">
      <c r="B151" s="46">
        <f>'Datos T 0 ºC'!B151</f>
        <v>43033</v>
      </c>
      <c r="C151" s="47">
        <f>'Datos T 0 ºC'!C151</f>
        <v>0.55763888888888891</v>
      </c>
      <c r="D151" s="16">
        <v>144</v>
      </c>
      <c r="E151" s="51">
        <f>'Datos T 0 ºC'!D151+273.15</f>
        <v>273.13</v>
      </c>
      <c r="F151" s="59">
        <f>'Datos T 0 ºC'!E151+273.15</f>
        <v>273.27999999999997</v>
      </c>
    </row>
    <row r="152" spans="2:6" x14ac:dyDescent="0.3">
      <c r="B152" s="46">
        <f>'Datos T 0 ºC'!B152</f>
        <v>43033</v>
      </c>
      <c r="C152" s="47">
        <f>'Datos T 0 ºC'!C152</f>
        <v>0.55833333333333335</v>
      </c>
      <c r="D152" s="16">
        <v>145</v>
      </c>
      <c r="E152" s="51">
        <f>'Datos T 0 ºC'!D152+273.15</f>
        <v>273.13</v>
      </c>
      <c r="F152" s="59">
        <f>'Datos T 0 ºC'!E152+273.15</f>
        <v>273.27</v>
      </c>
    </row>
    <row r="153" spans="2:6" x14ac:dyDescent="0.3">
      <c r="B153" s="46">
        <f>'Datos T 0 ºC'!B153</f>
        <v>43033</v>
      </c>
      <c r="C153" s="47">
        <f>'Datos T 0 ºC'!C153</f>
        <v>0.55902777777777779</v>
      </c>
      <c r="D153" s="16">
        <v>146</v>
      </c>
      <c r="E153" s="51">
        <f>'Datos T 0 ºC'!D153+273.15</f>
        <v>273.14</v>
      </c>
      <c r="F153" s="59">
        <f>'Datos T 0 ºC'!E153+273.15</f>
        <v>273.27999999999997</v>
      </c>
    </row>
    <row r="154" spans="2:6" x14ac:dyDescent="0.3">
      <c r="B154" s="46">
        <f>'Datos T 0 ºC'!B154</f>
        <v>43033</v>
      </c>
      <c r="C154" s="47">
        <f>'Datos T 0 ºC'!C154</f>
        <v>0.55972222222222223</v>
      </c>
      <c r="D154" s="16">
        <v>147</v>
      </c>
      <c r="E154" s="51">
        <f>'Datos T 0 ºC'!D154+273.15</f>
        <v>273.13</v>
      </c>
      <c r="F154" s="59">
        <f>'Datos T 0 ºC'!E154+273.15</f>
        <v>273.28999999999996</v>
      </c>
    </row>
    <row r="155" spans="2:6" x14ac:dyDescent="0.3">
      <c r="B155" s="46">
        <f>'Datos T 0 ºC'!B155</f>
        <v>43033</v>
      </c>
      <c r="C155" s="47">
        <f>'Datos T 0 ºC'!C155</f>
        <v>0.56041666666666667</v>
      </c>
      <c r="D155" s="16">
        <v>148</v>
      </c>
      <c r="E155" s="51">
        <f>'Datos T 0 ºC'!D155+273.15</f>
        <v>273.13</v>
      </c>
      <c r="F155" s="59">
        <f>'Datos T 0 ºC'!E155+273.15</f>
        <v>273.27999999999997</v>
      </c>
    </row>
    <row r="156" spans="2:6" x14ac:dyDescent="0.3">
      <c r="B156" s="46">
        <f>'Datos T 0 ºC'!B156</f>
        <v>43033</v>
      </c>
      <c r="C156" s="47">
        <f>'Datos T 0 ºC'!C156</f>
        <v>0.56111111111111112</v>
      </c>
      <c r="D156" s="16">
        <v>149</v>
      </c>
      <c r="E156" s="51">
        <f>'Datos T 0 ºC'!D156+273.15</f>
        <v>273.13</v>
      </c>
      <c r="F156" s="59">
        <f>'Datos T 0 ºC'!E156+273.15</f>
        <v>273.27999999999997</v>
      </c>
    </row>
    <row r="157" spans="2:6" x14ac:dyDescent="0.3">
      <c r="B157" s="46">
        <f>'Datos T 0 ºC'!B157</f>
        <v>43033</v>
      </c>
      <c r="C157" s="47">
        <f>'Datos T 0 ºC'!C157</f>
        <v>0.56180555555555556</v>
      </c>
      <c r="D157" s="16">
        <v>150</v>
      </c>
      <c r="E157" s="51">
        <f>'Datos T 0 ºC'!D157+273.15</f>
        <v>273.14</v>
      </c>
      <c r="F157" s="59">
        <f>'Datos T 0 ºC'!E157+273.15</f>
        <v>273.27999999999997</v>
      </c>
    </row>
    <row r="158" spans="2:6" x14ac:dyDescent="0.3">
      <c r="B158" s="46">
        <f>'Datos T 0 ºC'!B158</f>
        <v>43033</v>
      </c>
      <c r="C158" s="47">
        <f>'Datos T 0 ºC'!C158</f>
        <v>0.5625</v>
      </c>
      <c r="D158" s="16">
        <v>151</v>
      </c>
      <c r="E158" s="51">
        <f>'Datos T 0 ºC'!D158+273.15</f>
        <v>273.13</v>
      </c>
      <c r="F158" s="59">
        <f>'Datos T 0 ºC'!E158+273.15</f>
        <v>273.28999999999996</v>
      </c>
    </row>
    <row r="159" spans="2:6" x14ac:dyDescent="0.3">
      <c r="B159" s="46">
        <f>'Datos T 0 ºC'!B159</f>
        <v>43033</v>
      </c>
      <c r="C159" s="47">
        <f>'Datos T 0 ºC'!C159</f>
        <v>0.56319444444444444</v>
      </c>
      <c r="D159" s="16">
        <v>152</v>
      </c>
      <c r="E159" s="51">
        <f>'Datos T 0 ºC'!D159+273.15</f>
        <v>273.13</v>
      </c>
      <c r="F159" s="59">
        <f>'Datos T 0 ºC'!E159+273.15</f>
        <v>273.27999999999997</v>
      </c>
    </row>
    <row r="160" spans="2:6" x14ac:dyDescent="0.3">
      <c r="B160" s="46">
        <f>'Datos T 0 ºC'!B160</f>
        <v>43033</v>
      </c>
      <c r="C160" s="47">
        <f>'Datos T 0 ºC'!C160</f>
        <v>0.56388888888888888</v>
      </c>
      <c r="D160" s="16">
        <v>153</v>
      </c>
      <c r="E160" s="51">
        <f>'Datos T 0 ºC'!D160+273.15</f>
        <v>273.13</v>
      </c>
      <c r="F160" s="59">
        <f>'Datos T 0 ºC'!E160+273.15</f>
        <v>273.27999999999997</v>
      </c>
    </row>
    <row r="161" spans="2:6" x14ac:dyDescent="0.3">
      <c r="B161" s="46">
        <f>'Datos T 0 ºC'!B161</f>
        <v>43033</v>
      </c>
      <c r="C161" s="47">
        <f>'Datos T 0 ºC'!C161</f>
        <v>0.56458333333333333</v>
      </c>
      <c r="D161" s="16">
        <v>154</v>
      </c>
      <c r="E161" s="51">
        <f>'Datos T 0 ºC'!D161+273.15</f>
        <v>273.13</v>
      </c>
      <c r="F161" s="59">
        <f>'Datos T 0 ºC'!E161+273.15</f>
        <v>273.27999999999997</v>
      </c>
    </row>
    <row r="162" spans="2:6" x14ac:dyDescent="0.3">
      <c r="B162" s="46">
        <f>'Datos T 0 ºC'!B162</f>
        <v>43033</v>
      </c>
      <c r="C162" s="47">
        <f>'Datos T 0 ºC'!C162</f>
        <v>0.56527777777777777</v>
      </c>
      <c r="D162" s="16">
        <v>155</v>
      </c>
      <c r="E162" s="51">
        <f>'Datos T 0 ºC'!D162+273.15</f>
        <v>273.14</v>
      </c>
      <c r="F162" s="59">
        <f>'Datos T 0 ºC'!E162+273.15</f>
        <v>273.27</v>
      </c>
    </row>
    <row r="163" spans="2:6" x14ac:dyDescent="0.3">
      <c r="B163" s="46">
        <f>'Datos T 0 ºC'!B163</f>
        <v>43033</v>
      </c>
      <c r="C163" s="47">
        <f>'Datos T 0 ºC'!C163</f>
        <v>0.56597222222222221</v>
      </c>
      <c r="D163" s="16">
        <v>156</v>
      </c>
      <c r="E163" s="51">
        <f>'Datos T 0 ºC'!D163+273.15</f>
        <v>273.13</v>
      </c>
      <c r="F163" s="59">
        <f>'Datos T 0 ºC'!E163+273.15</f>
        <v>273.28999999999996</v>
      </c>
    </row>
    <row r="164" spans="2:6" x14ac:dyDescent="0.3">
      <c r="B164" s="46">
        <f>'Datos T 0 ºC'!B164</f>
        <v>43033</v>
      </c>
      <c r="C164" s="47">
        <f>'Datos T 0 ºC'!C164</f>
        <v>0.56666666666666665</v>
      </c>
      <c r="D164" s="16">
        <v>157</v>
      </c>
      <c r="E164" s="51">
        <f>'Datos T 0 ºC'!D164+273.15</f>
        <v>273.13</v>
      </c>
      <c r="F164" s="59">
        <f>'Datos T 0 ºC'!E164+273.15</f>
        <v>273.27999999999997</v>
      </c>
    </row>
    <row r="165" spans="2:6" x14ac:dyDescent="0.3">
      <c r="B165" s="46">
        <f>'Datos T 0 ºC'!B165</f>
        <v>43033</v>
      </c>
      <c r="C165" s="47">
        <f>'Datos T 0 ºC'!C165</f>
        <v>0.56736111111111109</v>
      </c>
      <c r="D165" s="16">
        <v>158</v>
      </c>
      <c r="E165" s="51">
        <f>'Datos T 0 ºC'!D165+273.15</f>
        <v>273.13</v>
      </c>
      <c r="F165" s="59">
        <f>'Datos T 0 ºC'!E165+273.15</f>
        <v>273.27999999999997</v>
      </c>
    </row>
    <row r="166" spans="2:6" x14ac:dyDescent="0.3">
      <c r="B166" s="46">
        <f>'Datos T 0 ºC'!B166</f>
        <v>43033</v>
      </c>
      <c r="C166" s="47">
        <f>'Datos T 0 ºC'!C166</f>
        <v>0.56805555555555554</v>
      </c>
      <c r="D166" s="16">
        <v>159</v>
      </c>
      <c r="E166" s="51">
        <f>'Datos T 0 ºC'!D166+273.15</f>
        <v>273.13</v>
      </c>
      <c r="F166" s="59">
        <f>'Datos T 0 ºC'!E166+273.15</f>
        <v>273.27999999999997</v>
      </c>
    </row>
    <row r="167" spans="2:6" x14ac:dyDescent="0.3">
      <c r="B167" s="46">
        <f>'Datos T 0 ºC'!B167</f>
        <v>43033</v>
      </c>
      <c r="C167" s="47">
        <f>'Datos T 0 ºC'!C167</f>
        <v>0.56874999999999998</v>
      </c>
      <c r="D167" s="16">
        <v>160</v>
      </c>
      <c r="E167" s="51">
        <f>'Datos T 0 ºC'!D167+273.15</f>
        <v>273.14</v>
      </c>
      <c r="F167" s="59">
        <f>'Datos T 0 ºC'!E167+273.15</f>
        <v>273.27999999999997</v>
      </c>
    </row>
    <row r="168" spans="2:6" x14ac:dyDescent="0.3">
      <c r="B168" s="46">
        <f>'Datos T 0 ºC'!B168</f>
        <v>43033</v>
      </c>
      <c r="C168" s="47">
        <f>'Datos T 0 ºC'!C168</f>
        <v>0.56944444444444442</v>
      </c>
      <c r="D168" s="16">
        <v>161</v>
      </c>
      <c r="E168" s="51">
        <f>'Datos T 0 ºC'!D168+273.15</f>
        <v>273.14</v>
      </c>
      <c r="F168" s="59">
        <f>'Datos T 0 ºC'!E168+273.15</f>
        <v>273.27999999999997</v>
      </c>
    </row>
    <row r="169" spans="2:6" x14ac:dyDescent="0.3">
      <c r="B169" s="46">
        <f>'Datos T 0 ºC'!B169</f>
        <v>43033</v>
      </c>
      <c r="C169" s="47">
        <f>'Datos T 0 ºC'!C169</f>
        <v>0.57013888888888886</v>
      </c>
      <c r="D169" s="16">
        <v>162</v>
      </c>
      <c r="E169" s="51">
        <f>'Datos T 0 ºC'!D169+273.15</f>
        <v>273.14</v>
      </c>
      <c r="F169" s="59">
        <f>'Datos T 0 ºC'!E169+273.15</f>
        <v>273.27999999999997</v>
      </c>
    </row>
    <row r="170" spans="2:6" x14ac:dyDescent="0.3">
      <c r="B170" s="46">
        <f>'Datos T 0 ºC'!B170</f>
        <v>43033</v>
      </c>
      <c r="C170" s="47">
        <f>'Datos T 0 ºC'!C170</f>
        <v>0.5708333333333333</v>
      </c>
      <c r="D170" s="16">
        <v>163</v>
      </c>
      <c r="E170" s="51">
        <f>'Datos T 0 ºC'!D170+273.15</f>
        <v>273.13</v>
      </c>
      <c r="F170" s="59">
        <f>'Datos T 0 ºC'!E170+273.15</f>
        <v>273.28999999999996</v>
      </c>
    </row>
    <row r="171" spans="2:6" x14ac:dyDescent="0.3">
      <c r="B171" s="46">
        <f>'Datos T 0 ºC'!B171</f>
        <v>43033</v>
      </c>
      <c r="C171" s="47">
        <f>'Datos T 0 ºC'!C171</f>
        <v>0.57152777777777775</v>
      </c>
      <c r="D171" s="16">
        <v>164</v>
      </c>
      <c r="E171" s="51">
        <f>'Datos T 0 ºC'!D171+273.15</f>
        <v>273.13</v>
      </c>
      <c r="F171" s="59">
        <f>'Datos T 0 ºC'!E171+273.15</f>
        <v>273.27999999999997</v>
      </c>
    </row>
    <row r="172" spans="2:6" x14ac:dyDescent="0.3">
      <c r="B172" s="46">
        <f>'Datos T 0 ºC'!B172</f>
        <v>43033</v>
      </c>
      <c r="C172" s="47">
        <f>'Datos T 0 ºC'!C172</f>
        <v>0.57222222222222219</v>
      </c>
      <c r="D172" s="16">
        <v>165</v>
      </c>
      <c r="E172" s="51">
        <f>'Datos T 0 ºC'!D172+273.15</f>
        <v>273.13</v>
      </c>
      <c r="F172" s="59">
        <f>'Datos T 0 ºC'!E172+273.15</f>
        <v>273.27999999999997</v>
      </c>
    </row>
    <row r="173" spans="2:6" x14ac:dyDescent="0.3">
      <c r="B173" s="46">
        <f>'Datos T 0 ºC'!B173</f>
        <v>43033</v>
      </c>
      <c r="C173" s="47">
        <f>'Datos T 0 ºC'!C173</f>
        <v>0.57291666666666663</v>
      </c>
      <c r="D173" s="16">
        <v>166</v>
      </c>
      <c r="E173" s="51">
        <f>'Datos T 0 ºC'!D173+273.15</f>
        <v>273.14</v>
      </c>
      <c r="F173" s="59">
        <f>'Datos T 0 ºC'!E173+273.15</f>
        <v>273.27999999999997</v>
      </c>
    </row>
    <row r="174" spans="2:6" x14ac:dyDescent="0.3">
      <c r="B174" s="46">
        <f>'Datos T 0 ºC'!B174</f>
        <v>43033</v>
      </c>
      <c r="C174" s="47">
        <f>'Datos T 0 ºC'!C174</f>
        <v>0.57361111111111118</v>
      </c>
      <c r="D174" s="16">
        <v>167</v>
      </c>
      <c r="E174" s="51">
        <f>'Datos T 0 ºC'!D174+273.15</f>
        <v>273.13</v>
      </c>
      <c r="F174" s="59">
        <f>'Datos T 0 ºC'!E174+273.15</f>
        <v>273.27999999999997</v>
      </c>
    </row>
    <row r="175" spans="2:6" x14ac:dyDescent="0.3">
      <c r="B175" s="46">
        <f>'Datos T 0 ºC'!B175</f>
        <v>43033</v>
      </c>
      <c r="C175" s="47">
        <f>'Datos T 0 ºC'!C175</f>
        <v>0.57430555555555551</v>
      </c>
      <c r="D175" s="16">
        <v>168</v>
      </c>
      <c r="E175" s="51">
        <f>'Datos T 0 ºC'!D175+273.15</f>
        <v>273.13</v>
      </c>
      <c r="F175" s="59">
        <f>'Datos T 0 ºC'!E175+273.15</f>
        <v>273.27999999999997</v>
      </c>
    </row>
    <row r="176" spans="2:6" x14ac:dyDescent="0.3">
      <c r="B176" s="46">
        <f>'Datos T 0 ºC'!B176</f>
        <v>43033</v>
      </c>
      <c r="C176" s="47">
        <f>'Datos T 0 ºC'!C176</f>
        <v>0.57500000000000007</v>
      </c>
      <c r="D176" s="16">
        <v>169</v>
      </c>
      <c r="E176" s="51">
        <f>'Datos T 0 ºC'!D176+273.15</f>
        <v>273.13</v>
      </c>
      <c r="F176" s="59">
        <f>'Datos T 0 ºC'!E176+273.15</f>
        <v>273.27999999999997</v>
      </c>
    </row>
    <row r="177" spans="2:6" x14ac:dyDescent="0.3">
      <c r="B177" s="46">
        <f>'Datos T 0 ºC'!B177</f>
        <v>43033</v>
      </c>
      <c r="C177" s="47">
        <f>'Datos T 0 ºC'!C177</f>
        <v>0.5756944444444444</v>
      </c>
      <c r="D177" s="16">
        <v>170</v>
      </c>
      <c r="E177" s="51">
        <f>'Datos T 0 ºC'!D177+273.15</f>
        <v>273.14</v>
      </c>
      <c r="F177" s="59">
        <f>'Datos T 0 ºC'!E177+273.15</f>
        <v>273.27999999999997</v>
      </c>
    </row>
    <row r="178" spans="2:6" x14ac:dyDescent="0.3">
      <c r="B178" s="46">
        <f>'Datos T 0 ºC'!B178</f>
        <v>43033</v>
      </c>
      <c r="C178" s="47">
        <f>'Datos T 0 ºC'!C178</f>
        <v>0.57638888888888895</v>
      </c>
      <c r="D178" s="16">
        <v>171</v>
      </c>
      <c r="E178" s="51">
        <f>'Datos T 0 ºC'!D178+273.15</f>
        <v>273.14</v>
      </c>
      <c r="F178" s="59">
        <f>'Datos T 0 ºC'!E178+273.15</f>
        <v>273.27999999999997</v>
      </c>
    </row>
    <row r="179" spans="2:6" x14ac:dyDescent="0.3">
      <c r="B179" s="46">
        <f>'Datos T 0 ºC'!B179</f>
        <v>43033</v>
      </c>
      <c r="C179" s="47">
        <f>'Datos T 0 ºC'!C179</f>
        <v>0.57708333333333328</v>
      </c>
      <c r="D179" s="16">
        <v>172</v>
      </c>
      <c r="E179" s="51">
        <f>'Datos T 0 ºC'!D179+273.15</f>
        <v>273.14</v>
      </c>
      <c r="F179" s="59">
        <f>'Datos T 0 ºC'!E179+273.15</f>
        <v>273.27999999999997</v>
      </c>
    </row>
    <row r="180" spans="2:6" x14ac:dyDescent="0.3">
      <c r="B180" s="46">
        <f>'Datos T 0 ºC'!B180</f>
        <v>43033</v>
      </c>
      <c r="C180" s="47">
        <f>'Datos T 0 ºC'!C180</f>
        <v>0.57777777777777783</v>
      </c>
      <c r="D180" s="16">
        <v>173</v>
      </c>
      <c r="E180" s="51">
        <f>'Datos T 0 ºC'!D180+273.15</f>
        <v>273.13</v>
      </c>
      <c r="F180" s="59">
        <f>'Datos T 0 ºC'!E180+273.15</f>
        <v>273.27999999999997</v>
      </c>
    </row>
    <row r="181" spans="2:6" x14ac:dyDescent="0.3">
      <c r="B181" s="46">
        <f>'Datos T 0 ºC'!B181</f>
        <v>43033</v>
      </c>
      <c r="C181" s="47">
        <f>'Datos T 0 ºC'!C181</f>
        <v>0.57847222222222217</v>
      </c>
      <c r="D181" s="16">
        <v>174</v>
      </c>
      <c r="E181" s="51">
        <f>'Datos T 0 ºC'!D181+273.15</f>
        <v>273.13</v>
      </c>
      <c r="F181" s="59">
        <f>'Datos T 0 ºC'!E181+273.15</f>
        <v>273.27999999999997</v>
      </c>
    </row>
    <row r="182" spans="2:6" x14ac:dyDescent="0.3">
      <c r="B182" s="46">
        <f>'Datos T 0 ºC'!B182</f>
        <v>43033</v>
      </c>
      <c r="C182" s="47">
        <f>'Datos T 0 ºC'!C182</f>
        <v>0.57916666666666672</v>
      </c>
      <c r="D182" s="16">
        <v>175</v>
      </c>
      <c r="E182" s="51">
        <f>'Datos T 0 ºC'!D182+273.15</f>
        <v>273.13</v>
      </c>
      <c r="F182" s="59">
        <f>'Datos T 0 ºC'!E182+273.15</f>
        <v>273.27999999999997</v>
      </c>
    </row>
    <row r="183" spans="2:6" x14ac:dyDescent="0.3">
      <c r="B183" s="46">
        <f>'Datos T 0 ºC'!B183</f>
        <v>43033</v>
      </c>
      <c r="C183" s="47">
        <f>'Datos T 0 ºC'!C183</f>
        <v>0.57986111111111105</v>
      </c>
      <c r="D183" s="16">
        <v>176</v>
      </c>
      <c r="E183" s="51">
        <f>'Datos T 0 ºC'!D183+273.15</f>
        <v>273.14</v>
      </c>
      <c r="F183" s="59">
        <f>'Datos T 0 ºC'!E183+273.15</f>
        <v>273.27999999999997</v>
      </c>
    </row>
    <row r="184" spans="2:6" x14ac:dyDescent="0.3">
      <c r="B184" s="46">
        <f>'Datos T 0 ºC'!B184</f>
        <v>43033</v>
      </c>
      <c r="C184" s="47">
        <f>'Datos T 0 ºC'!C184</f>
        <v>0.5805555555555556</v>
      </c>
      <c r="D184" s="16">
        <v>177</v>
      </c>
      <c r="E184" s="51">
        <f>'Datos T 0 ºC'!D184+273.15</f>
        <v>273.14</v>
      </c>
      <c r="F184" s="59">
        <f>'Datos T 0 ºC'!E184+273.15</f>
        <v>273.27999999999997</v>
      </c>
    </row>
    <row r="185" spans="2:6" x14ac:dyDescent="0.3">
      <c r="B185" s="46">
        <f>'Datos T 0 ºC'!B185</f>
        <v>43033</v>
      </c>
      <c r="C185" s="47">
        <f>'Datos T 0 ºC'!C185</f>
        <v>0.58124999999999993</v>
      </c>
      <c r="D185" s="16">
        <v>178</v>
      </c>
      <c r="E185" s="51">
        <f>'Datos T 0 ºC'!D185+273.15</f>
        <v>273.13</v>
      </c>
      <c r="F185" s="59">
        <f>'Datos T 0 ºC'!E185+273.15</f>
        <v>273.27999999999997</v>
      </c>
    </row>
    <row r="186" spans="2:6" x14ac:dyDescent="0.3">
      <c r="B186" s="46">
        <f>'Datos T 0 ºC'!B186</f>
        <v>43033</v>
      </c>
      <c r="C186" s="47">
        <f>'Datos T 0 ºC'!C186</f>
        <v>0.58194444444444449</v>
      </c>
      <c r="D186" s="16">
        <v>179</v>
      </c>
      <c r="E186" s="51">
        <f>'Datos T 0 ºC'!D186+273.15</f>
        <v>273.13</v>
      </c>
      <c r="F186" s="59">
        <f>'Datos T 0 ºC'!E186+273.15</f>
        <v>273.27999999999997</v>
      </c>
    </row>
    <row r="187" spans="2:6" x14ac:dyDescent="0.3">
      <c r="B187" s="46">
        <f>'Datos T 0 ºC'!B187</f>
        <v>43033</v>
      </c>
      <c r="C187" s="47">
        <f>'Datos T 0 ºC'!C187</f>
        <v>0.58263888888888882</v>
      </c>
      <c r="D187" s="16">
        <v>180</v>
      </c>
      <c r="E187" s="51">
        <f>'Datos T 0 ºC'!D187+273.15</f>
        <v>273.13</v>
      </c>
      <c r="F187" s="59">
        <f>'Datos T 0 ºC'!E187+273.15</f>
        <v>273.27999999999997</v>
      </c>
    </row>
    <row r="188" spans="2:6" x14ac:dyDescent="0.3">
      <c r="B188" s="46">
        <f>'Datos T 0 ºC'!B188</f>
        <v>43033</v>
      </c>
      <c r="C188" s="47">
        <f>'Datos T 0 ºC'!C188</f>
        <v>0.58333333333333337</v>
      </c>
      <c r="D188" s="16">
        <v>181</v>
      </c>
      <c r="E188" s="51">
        <f>'Datos T 0 ºC'!D188+273.15</f>
        <v>273.13</v>
      </c>
      <c r="F188" s="59">
        <f>'Datos T 0 ºC'!E188+273.15</f>
        <v>273.27999999999997</v>
      </c>
    </row>
    <row r="189" spans="2:6" x14ac:dyDescent="0.3">
      <c r="B189" s="46">
        <f>'Datos T 0 ºC'!B189</f>
        <v>43033</v>
      </c>
      <c r="C189" s="47">
        <f>'Datos T 0 ºC'!C189</f>
        <v>0.58402777777777781</v>
      </c>
      <c r="D189" s="16">
        <v>182</v>
      </c>
      <c r="E189" s="51">
        <f>'Datos T 0 ºC'!D189+273.15</f>
        <v>273.13</v>
      </c>
      <c r="F189" s="59">
        <f>'Datos T 0 ºC'!E189+273.15</f>
        <v>273.27999999999997</v>
      </c>
    </row>
    <row r="190" spans="2:6" x14ac:dyDescent="0.3">
      <c r="B190" s="46">
        <f>'Datos T 0 ºC'!B190</f>
        <v>43033</v>
      </c>
      <c r="C190" s="47">
        <f>'Datos T 0 ºC'!C190</f>
        <v>0.58472222222222225</v>
      </c>
      <c r="D190" s="16">
        <v>183</v>
      </c>
      <c r="E190" s="51">
        <f>'Datos T 0 ºC'!D190+273.15</f>
        <v>273.14999999999998</v>
      </c>
      <c r="F190" s="59">
        <f>'Datos T 0 ºC'!E190+273.15</f>
        <v>273.27999999999997</v>
      </c>
    </row>
    <row r="191" spans="2:6" x14ac:dyDescent="0.3">
      <c r="B191" s="46">
        <f>'Datos T 0 ºC'!B191</f>
        <v>43033</v>
      </c>
      <c r="C191" s="47">
        <f>'Datos T 0 ºC'!C191</f>
        <v>0.5854166666666667</v>
      </c>
      <c r="D191" s="16">
        <v>184</v>
      </c>
      <c r="E191" s="51">
        <f>'Datos T 0 ºC'!D191+273.15</f>
        <v>273.13</v>
      </c>
      <c r="F191" s="59">
        <f>'Datos T 0 ºC'!E191+273.15</f>
        <v>273.29999999999995</v>
      </c>
    </row>
    <row r="192" spans="2:6" x14ac:dyDescent="0.3">
      <c r="B192" s="46">
        <f>'Datos T 0 ºC'!B192</f>
        <v>43033</v>
      </c>
      <c r="C192" s="47">
        <f>'Datos T 0 ºC'!C192</f>
        <v>0.58611111111111114</v>
      </c>
      <c r="D192" s="16">
        <v>185</v>
      </c>
      <c r="E192" s="51">
        <f>'Datos T 0 ºC'!D192+273.15</f>
        <v>273.13</v>
      </c>
      <c r="F192" s="59">
        <f>'Datos T 0 ºC'!E192+273.15</f>
        <v>273.27999999999997</v>
      </c>
    </row>
    <row r="193" spans="2:6" x14ac:dyDescent="0.3">
      <c r="B193" s="46">
        <f>'Datos T 0 ºC'!B193</f>
        <v>43033</v>
      </c>
      <c r="C193" s="47">
        <f>'Datos T 0 ºC'!C193</f>
        <v>0.58680555555555558</v>
      </c>
      <c r="D193" s="16">
        <v>186</v>
      </c>
      <c r="E193" s="51">
        <f>'Datos T 0 ºC'!D193+273.15</f>
        <v>273.13</v>
      </c>
      <c r="F193" s="59">
        <f>'Datos T 0 ºC'!E193+273.15</f>
        <v>273.27999999999997</v>
      </c>
    </row>
    <row r="194" spans="2:6" x14ac:dyDescent="0.3">
      <c r="B194" s="46">
        <f>'Datos T 0 ºC'!B194</f>
        <v>43033</v>
      </c>
      <c r="C194" s="47">
        <f>'Datos T 0 ºC'!C194</f>
        <v>0.58750000000000002</v>
      </c>
      <c r="D194" s="16">
        <v>187</v>
      </c>
      <c r="E194" s="51">
        <f>'Datos T 0 ºC'!D194+273.15</f>
        <v>273.13</v>
      </c>
      <c r="F194" s="59">
        <f>'Datos T 0 ºC'!E194+273.15</f>
        <v>273.27</v>
      </c>
    </row>
    <row r="195" spans="2:6" x14ac:dyDescent="0.3">
      <c r="B195" s="46">
        <f>'Datos T 0 ºC'!B195</f>
        <v>43033</v>
      </c>
      <c r="C195" s="47">
        <f>'Datos T 0 ºC'!C195</f>
        <v>0.58819444444444446</v>
      </c>
      <c r="D195" s="16">
        <v>188</v>
      </c>
      <c r="E195" s="51">
        <f>'Datos T 0 ºC'!D195+273.15</f>
        <v>273.13</v>
      </c>
      <c r="F195" s="59">
        <f>'Datos T 0 ºC'!E195+273.15</f>
        <v>273.27</v>
      </c>
    </row>
    <row r="196" spans="2:6" ht="15" thickBot="1" x14ac:dyDescent="0.35">
      <c r="B196" s="48">
        <f>'Datos T 0 ºC'!B196</f>
        <v>43033</v>
      </c>
      <c r="C196" s="49">
        <f>'Datos T 0 ºC'!C196</f>
        <v>0.58888888888888891</v>
      </c>
      <c r="D196" s="16">
        <v>189</v>
      </c>
      <c r="E196" s="58">
        <f>'Datos T 0 ºC'!D196+273.15</f>
        <v>273.13</v>
      </c>
      <c r="F196" s="60">
        <f>'Datos T 0 ºC'!E196+273.15</f>
        <v>273.27999999999997</v>
      </c>
    </row>
    <row r="197" spans="2:6" ht="15" thickTop="1" x14ac:dyDescent="0.3">
      <c r="F197" s="1"/>
    </row>
  </sheetData>
  <mergeCells count="5">
    <mergeCell ref="H2:I2"/>
    <mergeCell ref="B4:D4"/>
    <mergeCell ref="B5:D5"/>
    <mergeCell ref="B6:D6"/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9A19B-E9B0-4DB5-A73C-79B02987C985}">
  <dimension ref="B1:R193"/>
  <sheetViews>
    <sheetView showGridLines="0" zoomScale="85" zoomScaleNormal="85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V21" sqref="V21"/>
    </sheetView>
  </sheetViews>
  <sheetFormatPr baseColWidth="10" defaultColWidth="8.88671875" defaultRowHeight="14.4" x14ac:dyDescent="0.3"/>
  <cols>
    <col min="1" max="1" width="3.77734375" customWidth="1"/>
    <col min="2" max="3" width="15.109375" customWidth="1"/>
    <col min="4" max="4" width="4.88671875" customWidth="1"/>
    <col min="5" max="8" width="11.109375" customWidth="1"/>
    <col min="9" max="9" width="3.5546875" customWidth="1"/>
    <col min="10" max="14" width="10.44140625" customWidth="1"/>
    <col min="16" max="18" width="13.21875" customWidth="1"/>
  </cols>
  <sheetData>
    <row r="1" spans="2:18" x14ac:dyDescent="0.3">
      <c r="B1" s="110" t="s">
        <v>23</v>
      </c>
      <c r="C1" s="110"/>
      <c r="E1" s="70" t="s">
        <v>18</v>
      </c>
    </row>
    <row r="2" spans="2:18" ht="102.6" customHeight="1" thickBot="1" x14ac:dyDescent="0.4">
      <c r="B2" s="111"/>
      <c r="C2" s="111"/>
      <c r="E2" s="109" t="s">
        <v>16</v>
      </c>
      <c r="F2" s="109"/>
      <c r="G2" s="109"/>
      <c r="H2" s="109"/>
      <c r="I2" s="38"/>
      <c r="J2" s="109" t="s">
        <v>17</v>
      </c>
      <c r="K2" s="109"/>
      <c r="L2" s="109"/>
      <c r="M2" s="109"/>
      <c r="N2" s="38"/>
      <c r="O2" s="109" t="s">
        <v>26</v>
      </c>
      <c r="P2" s="109"/>
      <c r="Q2" s="109"/>
      <c r="R2" s="109"/>
    </row>
    <row r="3" spans="2:18" ht="15.6" thickTop="1" thickBot="1" x14ac:dyDescent="0.35">
      <c r="B3" s="25" t="str">
        <f>'Datos T 273,15 K (0 °C)'!D7</f>
        <v>Punto</v>
      </c>
      <c r="C3" s="25" t="str">
        <f>'Datos T 273,15 K (0 °C)'!E7</f>
        <v>Tp / (K)</v>
      </c>
      <c r="E3" t="s">
        <v>8</v>
      </c>
      <c r="G3" t="s">
        <v>10</v>
      </c>
      <c r="H3" s="21">
        <v>0.05</v>
      </c>
      <c r="J3" t="s">
        <v>8</v>
      </c>
      <c r="L3" t="s">
        <v>10</v>
      </c>
      <c r="M3" s="21">
        <v>0.05</v>
      </c>
      <c r="O3" t="s">
        <v>8</v>
      </c>
      <c r="Q3" t="s">
        <v>10</v>
      </c>
      <c r="R3" s="21">
        <v>0.05</v>
      </c>
    </row>
    <row r="4" spans="2:18" x14ac:dyDescent="0.3">
      <c r="B4" s="26">
        <f>'Datos T 273,15 K (0 °C)'!D8</f>
        <v>1</v>
      </c>
      <c r="C4" s="32">
        <f>'Datos T 273,15 K (0 °C)'!E8</f>
        <v>273.38</v>
      </c>
    </row>
    <row r="5" spans="2:18" x14ac:dyDescent="0.3">
      <c r="B5" s="26">
        <f>'Datos T 273,15 K (0 °C)'!D9</f>
        <v>2</v>
      </c>
      <c r="C5" s="32">
        <f>'Datos T 273,15 K (0 °C)'!E9</f>
        <v>273.37</v>
      </c>
      <c r="E5" s="9" t="s">
        <v>11</v>
      </c>
      <c r="F5" s="9" t="s">
        <v>9</v>
      </c>
      <c r="G5" s="9" t="s">
        <v>12</v>
      </c>
      <c r="H5" s="9" t="s">
        <v>13</v>
      </c>
      <c r="J5" s="9" t="s">
        <v>11</v>
      </c>
      <c r="K5" s="9" t="s">
        <v>9</v>
      </c>
      <c r="L5" s="9" t="s">
        <v>12</v>
      </c>
      <c r="M5" s="9" t="s">
        <v>13</v>
      </c>
      <c r="O5" s="9" t="s">
        <v>11</v>
      </c>
      <c r="P5" s="9" t="s">
        <v>9</v>
      </c>
      <c r="Q5" s="9" t="s">
        <v>12</v>
      </c>
      <c r="R5" s="9" t="s">
        <v>13</v>
      </c>
    </row>
    <row r="6" spans="2:18" ht="14.4" customHeight="1" x14ac:dyDescent="0.3">
      <c r="B6" s="26">
        <f>'Datos T 273,15 K (0 °C)'!D10</f>
        <v>3</v>
      </c>
      <c r="C6" s="32">
        <f>'Datos T 273,15 K (0 °C)'!E10</f>
        <v>273.34999999999997</v>
      </c>
      <c r="E6">
        <v>0</v>
      </c>
      <c r="F6" s="1">
        <f>[1]!ACF($C$4:$C$1971,E6)</f>
        <v>1</v>
      </c>
      <c r="J6">
        <v>0</v>
      </c>
      <c r="K6" s="1">
        <f>[1]!ACF($C$64:$C$192,J6)</f>
        <v>1</v>
      </c>
      <c r="O6">
        <v>0</v>
      </c>
      <c r="P6" s="1">
        <f>[1]!ACF($C$96:$C$192,O6)</f>
        <v>1</v>
      </c>
    </row>
    <row r="7" spans="2:18" x14ac:dyDescent="0.3">
      <c r="B7" s="26">
        <f>'Datos T 273,15 K (0 °C)'!D11</f>
        <v>4</v>
      </c>
      <c r="C7" s="32">
        <f>'Datos T 273,15 K (0 °C)'!E11</f>
        <v>273.34999999999997</v>
      </c>
      <c r="E7">
        <f>E6+1</f>
        <v>1</v>
      </c>
      <c r="F7" s="1">
        <f>[1]!ACF($C$4:$C$1971,E7)</f>
        <v>0.93080959117086792</v>
      </c>
      <c r="G7" s="1">
        <f>-H7</f>
        <v>-0.1425664018816199</v>
      </c>
      <c r="H7" s="1">
        <f>_xlfn.NORM.S.INV(1-$H$3/2)/SQRT(COUNT($C$4:$C$1971))</f>
        <v>0.1425664018816199</v>
      </c>
      <c r="J7">
        <f>J6+1</f>
        <v>1</v>
      </c>
      <c r="K7" s="1">
        <f>[1]!ACF($C$64:$C$192,J7)</f>
        <v>0.41333189148492305</v>
      </c>
      <c r="L7" s="1">
        <f>-M7</f>
        <v>-0.1725652066553871</v>
      </c>
      <c r="M7" s="1">
        <f>_xlfn.NORM.S.INV(1-$M$3/2)/SQRT(COUNT($C$64:$C$192))</f>
        <v>0.1725652066553871</v>
      </c>
      <c r="O7">
        <f>O6+1</f>
        <v>1</v>
      </c>
      <c r="P7" s="1">
        <f>[1]!ACF($C$96:$C$192,O7)</f>
        <v>0.11918355936941279</v>
      </c>
      <c r="Q7" s="1">
        <f>-R7</f>
        <v>-0.19900419155027513</v>
      </c>
      <c r="R7" s="1">
        <f>_xlfn.NORM.S.INV(1-$R$3/2)/SQRT(COUNT($C$96:$C$192))</f>
        <v>0.19900419155027513</v>
      </c>
    </row>
    <row r="8" spans="2:18" x14ac:dyDescent="0.3">
      <c r="B8" s="26">
        <f>'Datos T 273,15 K (0 °C)'!D12</f>
        <v>5</v>
      </c>
      <c r="C8" s="32">
        <f>'Datos T 273,15 K (0 °C)'!E12</f>
        <v>273.33</v>
      </c>
      <c r="E8">
        <f t="shared" ref="E8:E36" si="0">E7+1</f>
        <v>2</v>
      </c>
      <c r="F8" s="1">
        <f>[1]!ACF($C$4:$C$1971,E8)</f>
        <v>0.87132639677774537</v>
      </c>
      <c r="G8" s="1">
        <f>-H8</f>
        <v>-0.23567968314408538</v>
      </c>
      <c r="H8" s="1">
        <f>_xlfn.NORM.S.INV(1-$H$3/2)*SQRT((1+2*SUMSQ(F$7:F7))/COUNT($C$4:$C$1971))</f>
        <v>0.23567968314408538</v>
      </c>
      <c r="J8">
        <f t="shared" ref="J8:J36" si="1">J7+1</f>
        <v>2</v>
      </c>
      <c r="K8" s="1">
        <f>[1]!ACF($C$64:$C$192,J8)</f>
        <v>0.25226440296472596</v>
      </c>
      <c r="L8" s="1">
        <f>-M8</f>
        <v>-0.19988433592239563</v>
      </c>
      <c r="M8" s="1">
        <f>_xlfn.NORM.S.INV(1-$M$3/2)*SQRT((1+2*SUMSQ(K$7:K7))/COUNT($C$64:$C$192))</f>
        <v>0.19988433592239563</v>
      </c>
      <c r="O8">
        <f t="shared" ref="O8:O36" si="2">O7+1</f>
        <v>2</v>
      </c>
      <c r="P8" s="1">
        <f>[1]!ACF($C$96:$C$192,O8)</f>
        <v>-0.16385145151589917</v>
      </c>
      <c r="Q8" s="1">
        <f>-R8</f>
        <v>-0.20181119381109452</v>
      </c>
      <c r="R8" s="1">
        <f>_xlfn.NORM.S.INV(1-$R$3/2)*SQRT((1+2*SUMSQ(P$7:P7))/COUNT($C$96:$C$192))</f>
        <v>0.20181119381109452</v>
      </c>
    </row>
    <row r="9" spans="2:18" x14ac:dyDescent="0.3">
      <c r="B9" s="26">
        <f>'Datos T 273,15 K (0 °C)'!D13</f>
        <v>6</v>
      </c>
      <c r="C9" s="32">
        <f>'Datos T 273,15 K (0 °C)'!E13</f>
        <v>273.29999999999995</v>
      </c>
      <c r="E9">
        <f t="shared" si="0"/>
        <v>3</v>
      </c>
      <c r="F9" s="1">
        <f>[1]!ACF($C$4:$C$1971,E9)</f>
        <v>0.82092276445450318</v>
      </c>
      <c r="G9" s="1">
        <f t="shared" ref="G9:G36" si="3">-H9</f>
        <v>-0.29395077589343932</v>
      </c>
      <c r="H9" s="1">
        <f>_xlfn.NORM.S.INV(1-$H$3/2)*SQRT((1+2*SUMSQ(F$7:F8))/COUNT($C$4:$C$1971))</f>
        <v>0.29395077589343932</v>
      </c>
      <c r="J9">
        <f t="shared" si="1"/>
        <v>3</v>
      </c>
      <c r="K9" s="1">
        <f>[1]!ACF($C$64:$C$192,J9)</f>
        <v>0.23211657344732492</v>
      </c>
      <c r="L9" s="1">
        <f t="shared" ref="L9:L36" si="4">-M9</f>
        <v>-0.20915025230439191</v>
      </c>
      <c r="M9" s="1">
        <f>_xlfn.NORM.S.INV(1-$M$3/2)*SQRT((1+2*SUMSQ(K$7:K8))/COUNT($C$64:$C$192))</f>
        <v>0.20915025230439191</v>
      </c>
      <c r="O9">
        <f t="shared" si="2"/>
        <v>3</v>
      </c>
      <c r="P9" s="1">
        <f>[1]!ACF($C$96:$C$192,O9)</f>
        <v>-0.15518555853925295</v>
      </c>
      <c r="Q9" s="1">
        <f t="shared" ref="Q9:Q36" si="5">-R9</f>
        <v>-0.20701257747511365</v>
      </c>
      <c r="R9" s="1">
        <f>_xlfn.NORM.S.INV(1-$R$3/2)*SQRT((1+2*SUMSQ(P$7:P8))/COUNT($C$96:$C$192))</f>
        <v>0.20701257747511365</v>
      </c>
    </row>
    <row r="10" spans="2:18" x14ac:dyDescent="0.3">
      <c r="B10" s="26">
        <f>'Datos T 273,15 K (0 °C)'!D14</f>
        <v>7</v>
      </c>
      <c r="C10" s="32">
        <f>'Datos T 273,15 K (0 °C)'!E14</f>
        <v>273.29999999999995</v>
      </c>
      <c r="E10">
        <f t="shared" si="0"/>
        <v>4</v>
      </c>
      <c r="F10" s="1">
        <f>[1]!ACF($C$4:$C$1971,E10)</f>
        <v>0.76804775093942768</v>
      </c>
      <c r="G10" s="1">
        <f t="shared" si="3"/>
        <v>-0.33734538897768118</v>
      </c>
      <c r="H10" s="1">
        <f>_xlfn.NORM.S.INV(1-$H$3/2)*SQRT((1+2*SUMSQ(F$7:F9))/COUNT($C$4:$C$1971))</f>
        <v>0.33734538897768118</v>
      </c>
      <c r="J10">
        <f t="shared" si="1"/>
        <v>4</v>
      </c>
      <c r="K10" s="1">
        <f>[1]!ACF($C$64:$C$192,J10)</f>
        <v>0.3528884029327205</v>
      </c>
      <c r="L10" s="1">
        <f t="shared" si="4"/>
        <v>-0.21668565540271723</v>
      </c>
      <c r="M10" s="1">
        <f>_xlfn.NORM.S.INV(1-$M$3/2)*SQRT((1+2*SUMSQ(K$7:K9))/COUNT($C$64:$C$192))</f>
        <v>0.21668565540271723</v>
      </c>
      <c r="O10">
        <f t="shared" si="2"/>
        <v>4</v>
      </c>
      <c r="P10" s="1">
        <f>[1]!ACF($C$96:$C$192,O10)</f>
        <v>-2.6963379613551598E-2</v>
      </c>
      <c r="Q10" s="1">
        <f t="shared" si="5"/>
        <v>-0.2115695495810937</v>
      </c>
      <c r="R10" s="1">
        <f>_xlfn.NORM.S.INV(1-$R$3/2)*SQRT((1+2*SUMSQ(P$7:P9))/COUNT($C$96:$C$192))</f>
        <v>0.2115695495810937</v>
      </c>
    </row>
    <row r="11" spans="2:18" x14ac:dyDescent="0.3">
      <c r="B11" s="26">
        <f>'Datos T 273,15 K (0 °C)'!D15</f>
        <v>8</v>
      </c>
      <c r="C11" s="32">
        <f>'Datos T 273,15 K (0 °C)'!E15</f>
        <v>273.28999999999996</v>
      </c>
      <c r="E11">
        <f t="shared" si="0"/>
        <v>5</v>
      </c>
      <c r="F11" s="1">
        <f>[1]!ACF($C$4:$C$1971,E11)</f>
        <v>0.72088223423262643</v>
      </c>
      <c r="G11" s="1">
        <f t="shared" si="3"/>
        <v>-0.37118923713971785</v>
      </c>
      <c r="H11" s="1">
        <f>_xlfn.NORM.S.INV(1-$H$3/2)*SQRT((1+2*SUMSQ(F$7:F10))/COUNT($C$4:$C$1971))</f>
        <v>0.37118923713971785</v>
      </c>
      <c r="J11">
        <f t="shared" si="1"/>
        <v>5</v>
      </c>
      <c r="K11" s="1">
        <f>[1]!ACF($C$64:$C$192,J11)</f>
        <v>0.31607821226832988</v>
      </c>
      <c r="L11" s="1">
        <f t="shared" si="4"/>
        <v>-0.23317243032727872</v>
      </c>
      <c r="M11" s="1">
        <f>_xlfn.NORM.S.INV(1-$M$3/2)*SQRT((1+2*SUMSQ(K$7:K10))/COUNT($C$64:$C$192))</f>
        <v>0.23317243032727872</v>
      </c>
      <c r="O11">
        <f t="shared" si="2"/>
        <v>5</v>
      </c>
      <c r="P11" s="1">
        <f>[1]!ACF($C$96:$C$192,O11)</f>
        <v>2.1554608679446245E-2</v>
      </c>
      <c r="Q11" s="1">
        <f t="shared" si="5"/>
        <v>-0.21170559387474588</v>
      </c>
      <c r="R11" s="1">
        <f>_xlfn.NORM.S.INV(1-$R$3/2)*SQRT((1+2*SUMSQ(P$7:P10))/COUNT($C$96:$C$192))</f>
        <v>0.21170559387474588</v>
      </c>
    </row>
    <row r="12" spans="2:18" x14ac:dyDescent="0.3">
      <c r="B12" s="26">
        <f>'Datos T 273,15 K (0 °C)'!D16</f>
        <v>9</v>
      </c>
      <c r="C12" s="32">
        <f>'Datos T 273,15 K (0 °C)'!E16</f>
        <v>273.28999999999996</v>
      </c>
      <c r="E12">
        <f t="shared" si="0"/>
        <v>6</v>
      </c>
      <c r="F12" s="1">
        <f>[1]!ACF($C$4:$C$1971,E12)</f>
        <v>0.68508935045624564</v>
      </c>
      <c r="G12" s="1">
        <f t="shared" si="3"/>
        <v>-0.39863049288335917</v>
      </c>
      <c r="H12" s="1">
        <f>_xlfn.NORM.S.INV(1-$H$3/2)*SQRT((1+2*SUMSQ(F$7:F11))/COUNT($C$4:$C$1971))</f>
        <v>0.39863049288335917</v>
      </c>
      <c r="J12">
        <f t="shared" si="1"/>
        <v>6</v>
      </c>
      <c r="K12" s="1">
        <f>[1]!ACF($C$64:$C$192,J12)</f>
        <v>0.3368758748717835</v>
      </c>
      <c r="L12" s="1">
        <f t="shared" si="4"/>
        <v>-0.24560028582011892</v>
      </c>
      <c r="M12" s="1">
        <f>_xlfn.NORM.S.INV(1-$M$3/2)*SQRT((1+2*SUMSQ(K$7:K11))/COUNT($C$64:$C$192))</f>
        <v>0.24560028582011892</v>
      </c>
      <c r="O12">
        <f t="shared" si="2"/>
        <v>6</v>
      </c>
      <c r="P12" s="1">
        <f>[1]!ACF($C$96:$C$192,O12)</f>
        <v>9.7188455641299562E-2</v>
      </c>
      <c r="Q12" s="1">
        <f t="shared" si="5"/>
        <v>-0.21179248657284525</v>
      </c>
      <c r="R12" s="1">
        <f>_xlfn.NORM.S.INV(1-$R$3/2)*SQRT((1+2*SUMSQ(P$7:P11))/COUNT($C$96:$C$192))</f>
        <v>0.21179248657284525</v>
      </c>
    </row>
    <row r="13" spans="2:18" x14ac:dyDescent="0.3">
      <c r="B13" s="26">
        <f>'Datos T 273,15 K (0 °C)'!D17</f>
        <v>10</v>
      </c>
      <c r="C13" s="32">
        <f>'Datos T 273,15 K (0 °C)'!E17</f>
        <v>273.27999999999997</v>
      </c>
      <c r="E13">
        <f t="shared" si="0"/>
        <v>7</v>
      </c>
      <c r="F13" s="1">
        <f>[1]!ACF($C$4:$C$1971,E13)</f>
        <v>0.64920374530755531</v>
      </c>
      <c r="G13" s="1">
        <f t="shared" si="3"/>
        <v>-0.42188317147965615</v>
      </c>
      <c r="H13" s="1">
        <f>_xlfn.NORM.S.INV(1-$H$3/2)*SQRT((1+2*SUMSQ(F$7:F12))/COUNT($C$4:$C$1971))</f>
        <v>0.42188317147965615</v>
      </c>
      <c r="J13">
        <f t="shared" si="1"/>
        <v>7</v>
      </c>
      <c r="K13" s="1">
        <f>[1]!ACF($C$64:$C$192,J13)</f>
        <v>0.31814886684762494</v>
      </c>
      <c r="L13" s="1">
        <f t="shared" si="4"/>
        <v>-0.25899498943787852</v>
      </c>
      <c r="M13" s="1">
        <f>_xlfn.NORM.S.INV(1-$M$3/2)*SQRT((1+2*SUMSQ(K$7:K12))/COUNT($C$64:$C$192))</f>
        <v>0.25899498943787852</v>
      </c>
      <c r="O13">
        <f t="shared" si="2"/>
        <v>7</v>
      </c>
      <c r="P13" s="1">
        <f>[1]!ACF($C$96:$C$192,O13)</f>
        <v>9.1474726596586411E-2</v>
      </c>
      <c r="Q13" s="1">
        <f t="shared" si="5"/>
        <v>-0.21355139655662575</v>
      </c>
      <c r="R13" s="1">
        <f>_xlfn.NORM.S.INV(1-$R$3/2)*SQRT((1+2*SUMSQ(P$7:P12))/COUNT($C$96:$C$192))</f>
        <v>0.21355139655662575</v>
      </c>
    </row>
    <row r="14" spans="2:18" x14ac:dyDescent="0.3">
      <c r="B14" s="26">
        <f>'Datos T 273,15 K (0 °C)'!D18</f>
        <v>11</v>
      </c>
      <c r="C14" s="32">
        <f>'Datos T 273,15 K (0 °C)'!E18</f>
        <v>273.27</v>
      </c>
      <c r="E14">
        <f t="shared" si="0"/>
        <v>8</v>
      </c>
      <c r="F14" s="1">
        <f>[1]!ACF($C$4:$C$1971,E14)</f>
        <v>0.61300788018245078</v>
      </c>
      <c r="G14" s="1">
        <f t="shared" si="3"/>
        <v>-0.44172178337746992</v>
      </c>
      <c r="H14" s="1">
        <f>_xlfn.NORM.S.INV(1-$H$3/2)*SQRT((1+2*SUMSQ(F$7:F13))/COUNT($C$4:$C$1971))</f>
        <v>0.44172178337746992</v>
      </c>
      <c r="J14">
        <f t="shared" si="1"/>
        <v>8</v>
      </c>
      <c r="K14" s="1">
        <f>[1]!ACF($C$64:$C$192,J14)</f>
        <v>0.23897236256913629</v>
      </c>
      <c r="L14" s="1">
        <f t="shared" si="4"/>
        <v>-0.27038257613620037</v>
      </c>
      <c r="M14" s="1">
        <f>_xlfn.NORM.S.INV(1-$M$3/2)*SQRT((1+2*SUMSQ(K$7:K13))/COUNT($C$64:$C$192))</f>
        <v>0.27038257613620037</v>
      </c>
      <c r="O14">
        <f t="shared" si="2"/>
        <v>8</v>
      </c>
      <c r="P14" s="1">
        <f>[1]!ACF($C$96:$C$192,O14)</f>
        <v>-7.2003998339670403E-2</v>
      </c>
      <c r="Q14" s="1">
        <f t="shared" si="5"/>
        <v>-0.21509755826876503</v>
      </c>
      <c r="R14" s="1">
        <f>_xlfn.NORM.S.INV(1-$R$3/2)*SQRT((1+2*SUMSQ(P$7:P13))/COUNT($C$96:$C$192))</f>
        <v>0.21509755826876503</v>
      </c>
    </row>
    <row r="15" spans="2:18" x14ac:dyDescent="0.3">
      <c r="B15" s="26">
        <f>'Datos T 273,15 K (0 °C)'!D19</f>
        <v>12</v>
      </c>
      <c r="C15" s="32">
        <f>'Datos T 273,15 K (0 °C)'!E19</f>
        <v>273.26</v>
      </c>
      <c r="E15">
        <f t="shared" si="0"/>
        <v>9</v>
      </c>
      <c r="F15" s="1">
        <f>[1]!ACF($C$4:$C$1971,E15)</f>
        <v>0.57434063386552281</v>
      </c>
      <c r="G15" s="1">
        <f t="shared" si="3"/>
        <v>-0.45868689862949097</v>
      </c>
      <c r="H15" s="1">
        <f>_xlfn.NORM.S.INV(1-$H$3/2)*SQRT((1+2*SUMSQ(F$7:F14))/COUNT($C$4:$C$1971))</f>
        <v>0.45868689862949097</v>
      </c>
      <c r="J15">
        <f t="shared" si="1"/>
        <v>9</v>
      </c>
      <c r="K15" s="1">
        <f>[1]!ACF($C$64:$C$192,J15)</f>
        <v>0.18549981075775401</v>
      </c>
      <c r="L15" s="1">
        <f t="shared" si="4"/>
        <v>-0.27660067741754696</v>
      </c>
      <c r="M15" s="1">
        <f>_xlfn.NORM.S.INV(1-$M$3/2)*SQRT((1+2*SUMSQ(K$7:K14))/COUNT($C$64:$C$192))</f>
        <v>0.27660067741754696</v>
      </c>
      <c r="O15">
        <f t="shared" si="2"/>
        <v>9</v>
      </c>
      <c r="P15" s="1">
        <f>[1]!ACF($C$96:$C$192,O15)</f>
        <v>-4.895848334166495E-2</v>
      </c>
      <c r="Q15" s="1">
        <f t="shared" si="5"/>
        <v>-0.21605000727204643</v>
      </c>
      <c r="R15" s="1">
        <f>_xlfn.NORM.S.INV(1-$R$3/2)*SQRT((1+2*SUMSQ(P$7:P14))/COUNT($C$96:$C$192))</f>
        <v>0.21605000727204643</v>
      </c>
    </row>
    <row r="16" spans="2:18" x14ac:dyDescent="0.3">
      <c r="B16" s="26">
        <f>'Datos T 273,15 K (0 °C)'!D20</f>
        <v>13</v>
      </c>
      <c r="C16" s="32">
        <f>'Datos T 273,15 K (0 °C)'!E20</f>
        <v>273.25</v>
      </c>
      <c r="E16">
        <f t="shared" si="0"/>
        <v>10</v>
      </c>
      <c r="F16" s="1">
        <f>[1]!ACF($C$4:$C$1971,E16)</f>
        <v>0.54268454977533775</v>
      </c>
      <c r="G16" s="1">
        <f t="shared" si="3"/>
        <v>-0.47307810056647537</v>
      </c>
      <c r="H16" s="1">
        <f>_xlfn.NORM.S.INV(1-$H$3/2)*SQRT((1+2*SUMSQ(F$7:F15))/COUNT($C$4:$C$1971))</f>
        <v>0.47307810056647537</v>
      </c>
      <c r="J16">
        <f t="shared" si="1"/>
        <v>10</v>
      </c>
      <c r="K16" s="1">
        <f>[1]!ACF($C$64:$C$192,J16)</f>
        <v>0.33959636253713132</v>
      </c>
      <c r="L16" s="1">
        <f t="shared" si="4"/>
        <v>-0.28028078612076268</v>
      </c>
      <c r="M16" s="1">
        <f>_xlfn.NORM.S.INV(1-$M$3/2)*SQRT((1+2*SUMSQ(K$7:K15))/COUNT($C$64:$C$192))</f>
        <v>0.28028078612076268</v>
      </c>
      <c r="O16">
        <f t="shared" si="2"/>
        <v>10</v>
      </c>
      <c r="P16" s="1">
        <f>[1]!ACF($C$96:$C$192,O16)</f>
        <v>0.18608374488559465</v>
      </c>
      <c r="Q16" s="1">
        <f t="shared" si="5"/>
        <v>-0.21648892704783559</v>
      </c>
      <c r="R16" s="1">
        <f>_xlfn.NORM.S.INV(1-$R$3/2)*SQRT((1+2*SUMSQ(P$7:P15))/COUNT($C$96:$C$192))</f>
        <v>0.21648892704783559</v>
      </c>
    </row>
    <row r="17" spans="2:18" x14ac:dyDescent="0.3">
      <c r="B17" s="26">
        <f>'Datos T 273,15 K (0 °C)'!D21</f>
        <v>14</v>
      </c>
      <c r="C17" s="32">
        <f>'Datos T 273,15 K (0 °C)'!E21</f>
        <v>273.25</v>
      </c>
      <c r="E17">
        <f t="shared" si="0"/>
        <v>11</v>
      </c>
      <c r="F17" s="1">
        <f>[1]!ACF($C$4:$C$1971,E17)</f>
        <v>0.50950212924923466</v>
      </c>
      <c r="G17" s="1">
        <f t="shared" si="3"/>
        <v>-0.48556635457758213</v>
      </c>
      <c r="H17" s="1">
        <f>_xlfn.NORM.S.INV(1-$H$3/2)*SQRT((1+2*SUMSQ(F$7:F16))/COUNT($C$4:$C$1971))</f>
        <v>0.48556635457758213</v>
      </c>
      <c r="J17">
        <f t="shared" si="1"/>
        <v>11</v>
      </c>
      <c r="K17" s="1">
        <f>[1]!ACF($C$64:$C$192,J17)</f>
        <v>0.29374458055262365</v>
      </c>
      <c r="L17" s="1">
        <f t="shared" si="4"/>
        <v>-0.29227697299684691</v>
      </c>
      <c r="M17" s="1">
        <f>_xlfn.NORM.S.INV(1-$M$3/2)*SQRT((1+2*SUMSQ(K$7:K16))/COUNT($C$64:$C$192))</f>
        <v>0.29227697299684691</v>
      </c>
      <c r="O17">
        <f t="shared" si="2"/>
        <v>11</v>
      </c>
      <c r="P17" s="1">
        <f>[1]!ACF($C$96:$C$192,O17)</f>
        <v>0.18201340121474502</v>
      </c>
      <c r="Q17" s="1">
        <f t="shared" si="5"/>
        <v>-0.22273327412679805</v>
      </c>
      <c r="R17" s="1">
        <f>_xlfn.NORM.S.INV(1-$R$3/2)*SQRT((1+2*SUMSQ(P$7:P16))/COUNT($C$96:$C$192))</f>
        <v>0.22273327412679805</v>
      </c>
    </row>
    <row r="18" spans="2:18" x14ac:dyDescent="0.3">
      <c r="B18" s="26">
        <f>'Datos T 273,15 K (0 °C)'!D22</f>
        <v>15</v>
      </c>
      <c r="C18" s="32">
        <f>'Datos T 273,15 K (0 °C)'!E22</f>
        <v>273.23999999999995</v>
      </c>
      <c r="E18">
        <f t="shared" si="0"/>
        <v>12</v>
      </c>
      <c r="F18" s="1">
        <f>[1]!ACF($C$4:$C$1971,E18)</f>
        <v>0.47861277958367415</v>
      </c>
      <c r="G18" s="1">
        <f t="shared" si="3"/>
        <v>-0.49631362006772434</v>
      </c>
      <c r="H18" s="1">
        <f>_xlfn.NORM.S.INV(1-$H$3/2)*SQRT((1+2*SUMSQ(F$7:F17))/COUNT($C$4:$C$1971))</f>
        <v>0.49631362006772434</v>
      </c>
      <c r="J18">
        <f t="shared" si="1"/>
        <v>12</v>
      </c>
      <c r="K18" s="1">
        <f>[1]!ACF($C$64:$C$192,J18)</f>
        <v>0.14029786185929863</v>
      </c>
      <c r="L18" s="1">
        <f t="shared" si="4"/>
        <v>-0.30093986152341412</v>
      </c>
      <c r="M18" s="1">
        <f>_xlfn.NORM.S.INV(1-$M$3/2)*SQRT((1+2*SUMSQ(K$7:K17))/COUNT($C$64:$C$192))</f>
        <v>0.30093986152341412</v>
      </c>
      <c r="O18">
        <f t="shared" si="2"/>
        <v>12</v>
      </c>
      <c r="P18" s="1">
        <f>[1]!ACF($C$96:$C$192,O18)</f>
        <v>-0.12813746833942288</v>
      </c>
      <c r="Q18" s="1">
        <f t="shared" si="5"/>
        <v>-0.22854779664430966</v>
      </c>
      <c r="R18" s="1">
        <f>_xlfn.NORM.S.INV(1-$R$3/2)*SQRT((1+2*SUMSQ(P$7:P17))/COUNT($C$96:$C$192))</f>
        <v>0.22854779664430966</v>
      </c>
    </row>
    <row r="19" spans="2:18" x14ac:dyDescent="0.3">
      <c r="B19" s="26">
        <f>'Datos T 273,15 K (0 °C)'!D23</f>
        <v>16</v>
      </c>
      <c r="C19" s="32">
        <f>'Datos T 273,15 K (0 °C)'!E23</f>
        <v>273.22999999999996</v>
      </c>
      <c r="E19">
        <f t="shared" si="0"/>
        <v>13</v>
      </c>
      <c r="F19" s="1">
        <f>[1]!ACF($C$4:$C$1971,E19)</f>
        <v>0.45378954738895105</v>
      </c>
      <c r="G19" s="1">
        <f t="shared" si="3"/>
        <v>-0.5056075501645686</v>
      </c>
      <c r="H19" s="1">
        <f>_xlfn.NORM.S.INV(1-$H$3/2)*SQRT((1+2*SUMSQ(F$7:F18))/COUNT($C$4:$C$1971))</f>
        <v>0.5056075501645686</v>
      </c>
      <c r="J19">
        <f t="shared" si="1"/>
        <v>13</v>
      </c>
      <c r="K19" s="1">
        <f>[1]!ACF($C$64:$C$192,J19)</f>
        <v>0.16251634595599487</v>
      </c>
      <c r="L19" s="1">
        <f t="shared" si="4"/>
        <v>-0.30288132945676788</v>
      </c>
      <c r="M19" s="1">
        <f>_xlfn.NORM.S.INV(1-$M$3/2)*SQRT((1+2*SUMSQ(K$7:K18))/COUNT($C$64:$C$192))</f>
        <v>0.30288132945676788</v>
      </c>
      <c r="O19">
        <f t="shared" si="2"/>
        <v>13</v>
      </c>
      <c r="P19" s="1">
        <f>[1]!ACF($C$96:$C$192,O19)</f>
        <v>-6.688324339892833E-2</v>
      </c>
      <c r="Q19" s="1">
        <f t="shared" si="5"/>
        <v>-0.2313754188910275</v>
      </c>
      <c r="R19" s="1">
        <f>_xlfn.NORM.S.INV(1-$R$3/2)*SQRT((1+2*SUMSQ(P$7:P18))/COUNT($C$96:$C$192))</f>
        <v>0.2313754188910275</v>
      </c>
    </row>
    <row r="20" spans="2:18" x14ac:dyDescent="0.3">
      <c r="B20" s="26">
        <f>'Datos T 273,15 K (0 °C)'!D24</f>
        <v>17</v>
      </c>
      <c r="C20" s="32">
        <f>'Datos T 273,15 K (0 °C)'!E24</f>
        <v>273.21999999999997</v>
      </c>
      <c r="E20">
        <f t="shared" si="0"/>
        <v>14</v>
      </c>
      <c r="F20" s="1">
        <f>[1]!ACF($C$4:$C$1971,E20)</f>
        <v>0.42694427603727991</v>
      </c>
      <c r="G20" s="1">
        <f t="shared" si="3"/>
        <v>-0.51381895433559943</v>
      </c>
      <c r="H20" s="1">
        <f>_xlfn.NORM.S.INV(1-$H$3/2)*SQRT((1+2*SUMSQ(F$7:F19))/COUNT($C$4:$C$1971))</f>
        <v>0.51381895433559943</v>
      </c>
      <c r="J20">
        <f t="shared" si="1"/>
        <v>14</v>
      </c>
      <c r="K20" s="1">
        <f>[1]!ACF($C$64:$C$192,J20)</f>
        <v>0.23330109200042054</v>
      </c>
      <c r="L20" s="1">
        <f t="shared" si="4"/>
        <v>-0.3054670299854379</v>
      </c>
      <c r="M20" s="1">
        <f>_xlfn.NORM.S.INV(1-$M$3/2)*SQRT((1+2*SUMSQ(K$7:K19))/COUNT($C$64:$C$192))</f>
        <v>0.3054670299854379</v>
      </c>
      <c r="O20">
        <f t="shared" si="2"/>
        <v>14</v>
      </c>
      <c r="P20" s="1">
        <f>[1]!ACF($C$96:$C$192,O20)</f>
        <v>-5.6290184584342484E-3</v>
      </c>
      <c r="Q20" s="1">
        <f t="shared" si="5"/>
        <v>-0.2321398266226109</v>
      </c>
      <c r="R20" s="1">
        <f>_xlfn.NORM.S.INV(1-$R$3/2)*SQRT((1+2*SUMSQ(P$7:P19))/COUNT($C$96:$C$192))</f>
        <v>0.2321398266226109</v>
      </c>
    </row>
    <row r="21" spans="2:18" x14ac:dyDescent="0.3">
      <c r="B21" s="26">
        <f>'Datos T 273,15 K (0 °C)'!D25</f>
        <v>18</v>
      </c>
      <c r="C21" s="32">
        <f>'Datos T 273,15 K (0 °C)'!E25</f>
        <v>273.21999999999997</v>
      </c>
      <c r="E21">
        <f t="shared" si="0"/>
        <v>15</v>
      </c>
      <c r="F21" s="1">
        <f>[1]!ACF($C$4:$C$1971,E21)</f>
        <v>0.40311244928464329</v>
      </c>
      <c r="G21" s="1">
        <f t="shared" si="3"/>
        <v>-0.52097957981545007</v>
      </c>
      <c r="H21" s="1">
        <f>_xlfn.NORM.S.INV(1-$H$3/2)*SQRT((1+2*SUMSQ(F$7:F20))/COUNT($C$4:$C$1971))</f>
        <v>0.52097957981545007</v>
      </c>
      <c r="J21">
        <f t="shared" si="1"/>
        <v>15</v>
      </c>
      <c r="K21" s="1">
        <f>[1]!ACF($C$64:$C$192,J21)</f>
        <v>0.23743639345688367</v>
      </c>
      <c r="L21" s="1">
        <f t="shared" si="4"/>
        <v>-0.3107278317598936</v>
      </c>
      <c r="M21" s="1">
        <f>_xlfn.NORM.S.INV(1-$M$3/2)*SQRT((1+2*SUMSQ(K$7:K20))/COUNT($C$64:$C$192))</f>
        <v>0.3107278317598936</v>
      </c>
      <c r="O21">
        <f t="shared" si="2"/>
        <v>15</v>
      </c>
      <c r="P21" s="1">
        <f>[1]!ACF($C$96:$C$192,O21)</f>
        <v>7.0004828503419048E-2</v>
      </c>
      <c r="Q21" s="1">
        <f t="shared" si="5"/>
        <v>-0.23214523211277255</v>
      </c>
      <c r="R21" s="1">
        <f>_xlfn.NORM.S.INV(1-$R$3/2)*SQRT((1+2*SUMSQ(P$7:P20))/COUNT($C$96:$C$192))</f>
        <v>0.23214523211277255</v>
      </c>
    </row>
    <row r="22" spans="2:18" x14ac:dyDescent="0.3">
      <c r="B22" s="26">
        <f>'Datos T 273,15 K (0 °C)'!D26</f>
        <v>19</v>
      </c>
      <c r="C22" s="32">
        <f>'Datos T 273,15 K (0 °C)'!E26</f>
        <v>273.21999999999997</v>
      </c>
      <c r="E22">
        <f t="shared" si="0"/>
        <v>16</v>
      </c>
      <c r="F22" s="1">
        <f>[1]!ACF($C$4:$C$1971,E22)</f>
        <v>0.38022566728791851</v>
      </c>
      <c r="G22" s="1">
        <f t="shared" si="3"/>
        <v>-0.5272811312601321</v>
      </c>
      <c r="H22" s="1">
        <f>_xlfn.NORM.S.INV(1-$H$3/2)*SQRT((1+2*SUMSQ(F$7:F21))/COUNT($C$4:$C$1971))</f>
        <v>0.5272811312601321</v>
      </c>
      <c r="J22">
        <f t="shared" si="1"/>
        <v>16</v>
      </c>
      <c r="K22" s="1">
        <f>[1]!ACF($C$64:$C$192,J22)</f>
        <v>0.1249351668844136</v>
      </c>
      <c r="L22" s="1">
        <f t="shared" si="4"/>
        <v>-0.31608448482984491</v>
      </c>
      <c r="M22" s="1">
        <f>_xlfn.NORM.S.INV(1-$M$3/2)*SQRT((1+2*SUMSQ(K$7:K21))/COUNT($C$64:$C$192))</f>
        <v>0.31608448482984491</v>
      </c>
      <c r="O22">
        <f t="shared" si="2"/>
        <v>16</v>
      </c>
      <c r="P22" s="1">
        <f>[1]!ACF($C$96:$C$192,O22)</f>
        <v>-5.3621801116486373E-2</v>
      </c>
      <c r="Q22" s="1">
        <f t="shared" si="5"/>
        <v>-0.23297975981936259</v>
      </c>
      <c r="R22" s="1">
        <f>_xlfn.NORM.S.INV(1-$R$3/2)*SQRT((1+2*SUMSQ(P$7:P21))/COUNT($C$96:$C$192))</f>
        <v>0.23297975981936259</v>
      </c>
    </row>
    <row r="23" spans="2:18" x14ac:dyDescent="0.3">
      <c r="B23" s="26">
        <f>'Datos T 273,15 K (0 °C)'!D27</f>
        <v>20</v>
      </c>
      <c r="C23" s="32">
        <f>'Datos T 273,15 K (0 °C)'!E27</f>
        <v>273.20999999999998</v>
      </c>
      <c r="E23">
        <f t="shared" si="0"/>
        <v>17</v>
      </c>
      <c r="F23" s="1">
        <f>[1]!ACF($C$4:$C$1971,E23)</f>
        <v>0.36479938955282026</v>
      </c>
      <c r="G23" s="1">
        <f t="shared" si="3"/>
        <v>-0.53282480888106143</v>
      </c>
      <c r="H23" s="1">
        <f>_xlfn.NORM.S.INV(1-$H$3/2)*SQRT((1+2*SUMSQ(F$7:F22))/COUNT($C$4:$C$1971))</f>
        <v>0.53282480888106143</v>
      </c>
      <c r="J23">
        <f t="shared" si="1"/>
        <v>17</v>
      </c>
      <c r="K23" s="1">
        <f>[1]!ACF($C$64:$C$192,J23)</f>
        <v>0.15477442080798409</v>
      </c>
      <c r="L23" s="1">
        <f t="shared" si="4"/>
        <v>-0.31755160593284021</v>
      </c>
      <c r="M23" s="1">
        <f>_xlfn.NORM.S.INV(1-$M$3/2)*SQRT((1+2*SUMSQ(K$7:K22))/COUNT($C$64:$C$192))</f>
        <v>0.31755160593284021</v>
      </c>
      <c r="O23">
        <f t="shared" si="2"/>
        <v>17</v>
      </c>
      <c r="P23" s="1">
        <f>[1]!ACF($C$96:$C$192,O23)</f>
        <v>-5.1038128234881961E-3</v>
      </c>
      <c r="Q23" s="1">
        <f t="shared" si="5"/>
        <v>-0.23346800079645544</v>
      </c>
      <c r="R23" s="1">
        <f>_xlfn.NORM.S.INV(1-$R$3/2)*SQRT((1+2*SUMSQ(P$7:P22))/COUNT($C$96:$C$192))</f>
        <v>0.23346800079645544</v>
      </c>
    </row>
    <row r="24" spans="2:18" x14ac:dyDescent="0.3">
      <c r="B24" s="26">
        <f>'Datos T 273,15 K (0 °C)'!D28</f>
        <v>21</v>
      </c>
      <c r="C24" s="32">
        <f>'Datos T 273,15 K (0 °C)'!E28</f>
        <v>273.20999999999998</v>
      </c>
      <c r="E24">
        <f t="shared" si="0"/>
        <v>18</v>
      </c>
      <c r="F24" s="1">
        <f>[1]!ACF($C$4:$C$1971,E24)</f>
        <v>0.34730471197461804</v>
      </c>
      <c r="G24" s="1">
        <f t="shared" si="3"/>
        <v>-0.53787728103907628</v>
      </c>
      <c r="H24" s="1">
        <f>_xlfn.NORM.S.INV(1-$H$3/2)*SQRT((1+2*SUMSQ(F$7:F23))/COUNT($C$4:$C$1971))</f>
        <v>0.53787728103907628</v>
      </c>
      <c r="J24">
        <f t="shared" si="1"/>
        <v>18</v>
      </c>
      <c r="K24" s="1">
        <f>[1]!ACF($C$64:$C$192,J24)</f>
        <v>0.11796423014359253</v>
      </c>
      <c r="L24" s="1">
        <f t="shared" si="4"/>
        <v>-0.31979013367484754</v>
      </c>
      <c r="M24" s="1">
        <f>_xlfn.NORM.S.INV(1-$M$3/2)*SQRT((1+2*SUMSQ(K$7:K23))/COUNT($C$64:$C$192))</f>
        <v>0.31979013367484754</v>
      </c>
      <c r="O24">
        <f t="shared" si="2"/>
        <v>18</v>
      </c>
      <c r="P24" s="1">
        <f>[1]!ACF($C$96:$C$192,O24)</f>
        <v>-0.1431100644647528</v>
      </c>
      <c r="Q24" s="1">
        <f t="shared" si="5"/>
        <v>-0.23347241937369528</v>
      </c>
      <c r="R24" s="1">
        <f>_xlfn.NORM.S.INV(1-$R$3/2)*SQRT((1+2*SUMSQ(P$7:P23))/COUNT($C$96:$C$192))</f>
        <v>0.23347241937369528</v>
      </c>
    </row>
    <row r="25" spans="2:18" x14ac:dyDescent="0.3">
      <c r="B25" s="26">
        <f>'Datos T 273,15 K (0 °C)'!D29</f>
        <v>22</v>
      </c>
      <c r="C25" s="32">
        <f>'Datos T 273,15 K (0 °C)'!E29</f>
        <v>273.20999999999998</v>
      </c>
      <c r="E25">
        <f t="shared" si="0"/>
        <v>19</v>
      </c>
      <c r="F25" s="1">
        <f>[1]!ACF($C$4:$C$1971,E25)</f>
        <v>0.32756332422203199</v>
      </c>
      <c r="G25" s="1">
        <f t="shared" si="3"/>
        <v>-0.54241611195770301</v>
      </c>
      <c r="H25" s="1">
        <f>_xlfn.NORM.S.INV(1-$H$3/2)*SQRT((1+2*SUMSQ(F$7:F24))/COUNT($C$4:$C$1971))</f>
        <v>0.54241611195770301</v>
      </c>
      <c r="J25">
        <f t="shared" si="1"/>
        <v>19</v>
      </c>
      <c r="K25" s="1">
        <f>[1]!ACF($C$64:$C$192,J25)</f>
        <v>7.3533269652326788E-2</v>
      </c>
      <c r="L25" s="1">
        <f t="shared" si="4"/>
        <v>-0.32108333116421806</v>
      </c>
      <c r="M25" s="1">
        <f>_xlfn.NORM.S.INV(1-$M$3/2)*SQRT((1+2*SUMSQ(K$7:K24))/COUNT($C$64:$C$192))</f>
        <v>0.32108333116421806</v>
      </c>
      <c r="O25">
        <f t="shared" si="2"/>
        <v>19</v>
      </c>
      <c r="P25" s="1">
        <f>[1]!ACF($C$96:$C$192,O25)</f>
        <v>-0.17429626680445842</v>
      </c>
      <c r="Q25" s="1">
        <f t="shared" si="5"/>
        <v>-0.23692094621240137</v>
      </c>
      <c r="R25" s="1">
        <f>_xlfn.NORM.S.INV(1-$R$3/2)*SQRT((1+2*SUMSQ(P$7:P24))/COUNT($C$96:$C$192))</f>
        <v>0.23692094621240137</v>
      </c>
    </row>
    <row r="26" spans="2:18" x14ac:dyDescent="0.3">
      <c r="B26" s="26">
        <f>'Datos T 273,15 K (0 °C)'!D30</f>
        <v>23</v>
      </c>
      <c r="C26" s="32">
        <f>'Datos T 273,15 K (0 °C)'!E30</f>
        <v>273.2</v>
      </c>
      <c r="E26">
        <f t="shared" si="0"/>
        <v>20</v>
      </c>
      <c r="F26" s="1">
        <f>[1]!ACF($C$4:$C$1971,E26)</f>
        <v>0.31370974360899972</v>
      </c>
      <c r="G26" s="1">
        <f t="shared" si="3"/>
        <v>-0.54642193375870907</v>
      </c>
      <c r="H26" s="1">
        <f>_xlfn.NORM.S.INV(1-$H$3/2)*SQRT((1+2*SUMSQ(F$7:F25))/COUNT($C$4:$C$1971))</f>
        <v>0.54642193375870907</v>
      </c>
      <c r="J26">
        <f t="shared" si="1"/>
        <v>20</v>
      </c>
      <c r="K26" s="1">
        <f>[1]!ACF($C$64:$C$192,J26)</f>
        <v>0.12003488472288744</v>
      </c>
      <c r="L26" s="1">
        <f t="shared" si="4"/>
        <v>-0.32158442344423427</v>
      </c>
      <c r="M26" s="1">
        <f>_xlfn.NORM.S.INV(1-$M$3/2)*SQRT((1+2*SUMSQ(K$7:K25))/COUNT($C$64:$C$192))</f>
        <v>0.32158442344423427</v>
      </c>
      <c r="O26">
        <f t="shared" si="2"/>
        <v>20</v>
      </c>
      <c r="P26" s="1">
        <f>[1]!ACF($C$96:$C$192,O26)</f>
        <v>3.363010275394638E-2</v>
      </c>
      <c r="Q26" s="1">
        <f t="shared" si="5"/>
        <v>-0.24194571418369443</v>
      </c>
      <c r="R26" s="1">
        <f>_xlfn.NORM.S.INV(1-$R$3/2)*SQRT((1+2*SUMSQ(P$7:P25))/COUNT($C$96:$C$192))</f>
        <v>0.24194571418369443</v>
      </c>
    </row>
    <row r="27" spans="2:18" x14ac:dyDescent="0.3">
      <c r="B27" s="26">
        <f>'Datos T 273,15 K (0 °C)'!D31</f>
        <v>24</v>
      </c>
      <c r="C27" s="32">
        <f>'Datos T 273,15 K (0 °C)'!E31</f>
        <v>273.2</v>
      </c>
      <c r="E27">
        <f t="shared" si="0"/>
        <v>21</v>
      </c>
      <c r="F27" s="1">
        <f>[1]!ACF($C$4:$C$1971,E27)</f>
        <v>0.29720647147286128</v>
      </c>
      <c r="G27" s="1">
        <f t="shared" si="3"/>
        <v>-0.55007043732191963</v>
      </c>
      <c r="H27" s="1">
        <f>_xlfn.NORM.S.INV(1-$H$3/2)*SQRT((1+2*SUMSQ(F$7:F26))/COUNT($C$4:$C$1971))</f>
        <v>0.55007043732191963</v>
      </c>
      <c r="J27">
        <f t="shared" si="1"/>
        <v>21</v>
      </c>
      <c r="K27" s="1">
        <f>[1]!ACF($C$64:$C$192,J27)</f>
        <v>0.10750782503236046</v>
      </c>
      <c r="L27" s="1">
        <f t="shared" si="4"/>
        <v>-0.32291588397829352</v>
      </c>
      <c r="M27" s="1">
        <f>_xlfn.NORM.S.INV(1-$M$3/2)*SQRT((1+2*SUMSQ(K$7:K26))/COUNT($C$64:$C$192))</f>
        <v>0.32291588397829352</v>
      </c>
      <c r="O27">
        <f t="shared" si="2"/>
        <v>21</v>
      </c>
      <c r="P27" s="1">
        <f>[1]!ACF($C$96:$C$192,O27)</f>
        <v>0.16185228167964749</v>
      </c>
      <c r="Q27" s="1">
        <f t="shared" si="5"/>
        <v>-0.24213076748982917</v>
      </c>
      <c r="R27" s="1">
        <f>_xlfn.NORM.S.INV(1-$R$3/2)*SQRT((1+2*SUMSQ(P$7:P26))/COUNT($C$96:$C$192))</f>
        <v>0.24213076748982917</v>
      </c>
    </row>
    <row r="28" spans="2:18" x14ac:dyDescent="0.3">
      <c r="B28" s="26">
        <f>'Datos T 273,15 K (0 °C)'!D32</f>
        <v>25</v>
      </c>
      <c r="C28" s="32">
        <f>'Datos T 273,15 K (0 °C)'!E32</f>
        <v>273.2</v>
      </c>
      <c r="E28">
        <f t="shared" si="0"/>
        <v>22</v>
      </c>
      <c r="F28" s="1">
        <f>[1]!ACF($C$4:$C$1971,E28)</f>
        <v>0.27935517323208253</v>
      </c>
      <c r="G28" s="1">
        <f t="shared" si="3"/>
        <v>-0.55332467927284601</v>
      </c>
      <c r="H28" s="1">
        <f>_xlfn.NORM.S.INV(1-$H$3/2)*SQRT((1+2*SUMSQ(F$7:F27))/COUNT($C$4:$C$1971))</f>
        <v>0.55332467927284601</v>
      </c>
      <c r="J28">
        <f t="shared" si="1"/>
        <v>22</v>
      </c>
      <c r="K28" s="1">
        <f>[1]!ACF($C$64:$C$192,J28)</f>
        <v>0.11164312648882388</v>
      </c>
      <c r="L28" s="1">
        <f t="shared" si="4"/>
        <v>-0.32397998348607249</v>
      </c>
      <c r="M28" s="1">
        <f>_xlfn.NORM.S.INV(1-$M$3/2)*SQRT((1+2*SUMSQ(K$7:K27))/COUNT($C$64:$C$192))</f>
        <v>0.32397998348607249</v>
      </c>
      <c r="O28">
        <f t="shared" si="2"/>
        <v>22</v>
      </c>
      <c r="P28" s="1">
        <f>[1]!ACF($C$96:$C$192,O28)</f>
        <v>9.0813984023590338E-2</v>
      </c>
      <c r="Q28" s="1">
        <f t="shared" si="5"/>
        <v>-0.24637813279427204</v>
      </c>
      <c r="R28" s="1">
        <f>_xlfn.NORM.S.INV(1-$R$3/2)*SQRT((1+2*SUMSQ(P$7:P27))/COUNT($C$96:$C$192))</f>
        <v>0.24637813279427204</v>
      </c>
    </row>
    <row r="29" spans="2:18" x14ac:dyDescent="0.3">
      <c r="B29" s="26">
        <f>'Datos T 273,15 K (0 °C)'!D33</f>
        <v>26</v>
      </c>
      <c r="C29" s="32">
        <f>'Datos T 273,15 K (0 °C)'!E33</f>
        <v>273.2</v>
      </c>
      <c r="E29">
        <f t="shared" si="0"/>
        <v>23</v>
      </c>
      <c r="F29" s="1">
        <f>[1]!ACF($C$4:$C$1971,E29)</f>
        <v>0.26559431399135669</v>
      </c>
      <c r="G29" s="1">
        <f t="shared" si="3"/>
        <v>-0.55618389646568311</v>
      </c>
      <c r="H29" s="1">
        <f>_xlfn.NORM.S.INV(1-$H$3/2)*SQRT((1+2*SUMSQ(F$7:F28))/COUNT($C$4:$C$1971))</f>
        <v>0.55618389646568311</v>
      </c>
      <c r="J29">
        <f t="shared" si="1"/>
        <v>23</v>
      </c>
      <c r="K29" s="1">
        <f>[1]!ACF($C$64:$C$192,J29)</f>
        <v>8.2453705651306428E-2</v>
      </c>
      <c r="L29" s="1">
        <f t="shared" si="4"/>
        <v>-0.32512361583215571</v>
      </c>
      <c r="M29" s="1">
        <f>_xlfn.NORM.S.INV(1-$M$3/2)*SQRT((1+2*SUMSQ(K$7:K28))/COUNT($C$64:$C$192))</f>
        <v>0.32512361583215571</v>
      </c>
      <c r="O29">
        <f t="shared" si="2"/>
        <v>23</v>
      </c>
      <c r="P29" s="1">
        <f>[1]!ACF($C$96:$C$192,O29)</f>
        <v>7.039449720036923E-3</v>
      </c>
      <c r="Q29" s="1">
        <f t="shared" si="5"/>
        <v>-0.24770023205908681</v>
      </c>
      <c r="R29" s="1">
        <f>_xlfn.NORM.S.INV(1-$R$3/2)*SQRT((1+2*SUMSQ(P$7:P28))/COUNT($C$96:$C$192))</f>
        <v>0.24770023205908681</v>
      </c>
    </row>
    <row r="30" spans="2:18" x14ac:dyDescent="0.3">
      <c r="B30" s="26">
        <f>'Datos T 273,15 K (0 °C)'!D34</f>
        <v>27</v>
      </c>
      <c r="C30" s="32">
        <f>'Datos T 273,15 K (0 °C)'!E34</f>
        <v>273.17999999999995</v>
      </c>
      <c r="E30">
        <f t="shared" si="0"/>
        <v>24</v>
      </c>
      <c r="F30" s="1">
        <f>[1]!ACF($C$4:$C$1971,E30)</f>
        <v>0.25133775202960212</v>
      </c>
      <c r="G30" s="1">
        <f t="shared" si="3"/>
        <v>-0.55875577557573031</v>
      </c>
      <c r="H30" s="1">
        <f>_xlfn.NORM.S.INV(1-$H$3/2)*SQRT((1+2*SUMSQ(F$7:F29))/COUNT($C$4:$C$1971))</f>
        <v>0.55875577557573031</v>
      </c>
      <c r="J30">
        <f t="shared" si="1"/>
        <v>24</v>
      </c>
      <c r="K30" s="1">
        <f>[1]!ACF($C$64:$C$192,J30)</f>
        <v>1.2318792692934233E-2</v>
      </c>
      <c r="L30" s="1">
        <f t="shared" si="4"/>
        <v>-0.32574571986022688</v>
      </c>
      <c r="M30" s="1">
        <f>_xlfn.NORM.S.INV(1-$M$3/2)*SQRT((1+2*SUMSQ(K$7:K29))/COUNT($C$64:$C$192))</f>
        <v>0.32574571986022688</v>
      </c>
      <c r="O30">
        <f t="shared" si="2"/>
        <v>24</v>
      </c>
      <c r="P30" s="1">
        <f>[1]!ACF($C$96:$C$192,O30)</f>
        <v>-9.1114706604875861E-2</v>
      </c>
      <c r="Q30" s="1">
        <f t="shared" si="5"/>
        <v>-0.2477081546733515</v>
      </c>
      <c r="R30" s="1">
        <f>_xlfn.NORM.S.INV(1-$R$3/2)*SQRT((1+2*SUMSQ(P$7:P29))/COUNT($C$96:$C$192))</f>
        <v>0.2477081546733515</v>
      </c>
    </row>
    <row r="31" spans="2:18" x14ac:dyDescent="0.3">
      <c r="B31" s="26">
        <f>'Datos T 273,15 K (0 °C)'!D35</f>
        <v>28</v>
      </c>
      <c r="C31" s="32">
        <f>'Datos T 273,15 K (0 °C)'!E35</f>
        <v>273.19</v>
      </c>
      <c r="E31">
        <f t="shared" si="0"/>
        <v>25</v>
      </c>
      <c r="F31" s="1">
        <f>[1]!ACF($C$4:$C$1971,E31)</f>
        <v>0.23533018261448482</v>
      </c>
      <c r="G31" s="1">
        <f t="shared" si="3"/>
        <v>-0.56104895232403174</v>
      </c>
      <c r="H31" s="1">
        <f>_xlfn.NORM.S.INV(1-$H$3/2)*SQRT((1+2*SUMSQ(F$7:F30))/COUNT($C$4:$C$1971))</f>
        <v>0.56104895232403174</v>
      </c>
      <c r="J31">
        <f t="shared" si="1"/>
        <v>25</v>
      </c>
      <c r="K31" s="1">
        <f>[1]!ACF($C$64:$C$192,J31)</f>
        <v>2.4074863976271701E-2</v>
      </c>
      <c r="L31" s="1">
        <f t="shared" si="4"/>
        <v>-0.32575959236234203</v>
      </c>
      <c r="M31" s="1">
        <f>_xlfn.NORM.S.INV(1-$M$3/2)*SQRT((1+2*SUMSQ(K$7:K30))/COUNT($C$64:$C$192))</f>
        <v>0.32575959236234203</v>
      </c>
      <c r="O31">
        <f t="shared" si="2"/>
        <v>25</v>
      </c>
      <c r="P31" s="1">
        <f>[1]!ACF($C$96:$C$192,O31)</f>
        <v>-8.2448813628229714E-2</v>
      </c>
      <c r="Q31" s="1">
        <f t="shared" si="5"/>
        <v>-0.2490318932662148</v>
      </c>
      <c r="R31" s="1">
        <f>_xlfn.NORM.S.INV(1-$R$3/2)*SQRT((1+2*SUMSQ(P$7:P30))/COUNT($C$96:$C$192))</f>
        <v>0.2490318932662148</v>
      </c>
    </row>
    <row r="32" spans="2:18" x14ac:dyDescent="0.3">
      <c r="B32" s="26">
        <f>'Datos T 273,15 K (0 °C)'!D36</f>
        <v>29</v>
      </c>
      <c r="C32" s="32">
        <f>'Datos T 273,15 K (0 °C)'!E36</f>
        <v>273.19</v>
      </c>
      <c r="E32">
        <f t="shared" si="0"/>
        <v>26</v>
      </c>
      <c r="F32" s="1">
        <f>[1]!ACF($C$4:$C$1971,E32)</f>
        <v>0.21932261319936738</v>
      </c>
      <c r="G32" s="1">
        <f t="shared" si="3"/>
        <v>-0.56305164568592314</v>
      </c>
      <c r="H32" s="1">
        <f>_xlfn.NORM.S.INV(1-$H$3/2)*SQRT((1+2*SUMSQ(F$7:F31))/COUNT($C$4:$C$1971))</f>
        <v>0.56305164568592314</v>
      </c>
      <c r="J32">
        <f t="shared" si="1"/>
        <v>26</v>
      </c>
      <c r="K32" s="1">
        <f>[1]!ACF($C$64:$C$192,J32)</f>
        <v>6.1534887726715934E-2</v>
      </c>
      <c r="L32" s="1">
        <f t="shared" si="4"/>
        <v>-0.32581257110285383</v>
      </c>
      <c r="M32" s="1">
        <f>_xlfn.NORM.S.INV(1-$M$3/2)*SQRT((1+2*SUMSQ(K$7:K31))/COUNT($C$64:$C$192))</f>
        <v>0.32581257110285383</v>
      </c>
      <c r="O32">
        <f t="shared" si="2"/>
        <v>26</v>
      </c>
      <c r="P32" s="1">
        <f>[1]!ACF($C$96:$C$192,O32)</f>
        <v>-6.8149666663763729E-3</v>
      </c>
      <c r="Q32" s="1">
        <f t="shared" si="5"/>
        <v>-0.25011058842902922</v>
      </c>
      <c r="R32" s="1">
        <f>_xlfn.NORM.S.INV(1-$R$3/2)*SQRT((1+2*SUMSQ(P$7:P31))/COUNT($C$96:$C$192))</f>
        <v>0.25011058842902922</v>
      </c>
    </row>
    <row r="33" spans="2:18" x14ac:dyDescent="0.3">
      <c r="B33" s="26">
        <f>'Datos T 273,15 K (0 °C)'!D37</f>
        <v>30</v>
      </c>
      <c r="C33" s="32">
        <f>'Datos T 273,15 K (0 °C)'!E37</f>
        <v>273.17999999999995</v>
      </c>
      <c r="E33">
        <f t="shared" si="0"/>
        <v>27</v>
      </c>
      <c r="F33" s="1">
        <f>[1]!ACF($C$4:$C$1971,E33)</f>
        <v>0.21239460585413089</v>
      </c>
      <c r="G33" s="1">
        <f t="shared" si="3"/>
        <v>-0.56478538918521626</v>
      </c>
      <c r="H33" s="1">
        <f>_xlfn.NORM.S.INV(1-$H$3/2)*SQRT((1+2*SUMSQ(F$7:F32))/COUNT($C$4:$C$1971))</f>
        <v>0.56478538918521626</v>
      </c>
      <c r="J33">
        <f t="shared" si="1"/>
        <v>27</v>
      </c>
      <c r="K33" s="1">
        <f>[1]!ACF($C$64:$C$192,J33)</f>
        <v>6.5670189183179309E-2</v>
      </c>
      <c r="L33" s="1">
        <f t="shared" si="4"/>
        <v>-0.32615847144024851</v>
      </c>
      <c r="M33" s="1">
        <f>_xlfn.NORM.S.INV(1-$M$3/2)*SQRT((1+2*SUMSQ(K$7:K32))/COUNT($C$64:$C$192))</f>
        <v>0.32615847144024851</v>
      </c>
      <c r="O33">
        <f t="shared" si="2"/>
        <v>27</v>
      </c>
      <c r="P33" s="1">
        <f>[1]!ACF($C$96:$C$192,O33)</f>
        <v>-7.7853264322433613E-2</v>
      </c>
      <c r="Q33" s="1">
        <f t="shared" si="5"/>
        <v>-0.25011794225684697</v>
      </c>
      <c r="R33" s="1">
        <f>_xlfn.NORM.S.INV(1-$R$3/2)*SQRT((1+2*SUMSQ(P$7:P32))/COUNT($C$96:$C$192))</f>
        <v>0.25011794225684697</v>
      </c>
    </row>
    <row r="34" spans="2:18" x14ac:dyDescent="0.3">
      <c r="B34" s="26">
        <f>'Datos T 273,15 K (0 °C)'!D38</f>
        <v>31</v>
      </c>
      <c r="C34" s="32">
        <f>'Datos T 273,15 K (0 °C)'!E38</f>
        <v>273.17999999999995</v>
      </c>
      <c r="E34">
        <f t="shared" si="0"/>
        <v>28</v>
      </c>
      <c r="F34" s="1">
        <f>[1]!ACF($C$4:$C$1971,E34)</f>
        <v>0.2004311147529072</v>
      </c>
      <c r="G34" s="1">
        <f t="shared" si="3"/>
        <v>-0.56640650877307797</v>
      </c>
      <c r="H34" s="1">
        <f>_xlfn.NORM.S.INV(1-$H$3/2)*SQRT((1+2*SUMSQ(F$7:F33))/COUNT($C$4:$C$1971))</f>
        <v>0.56640650877307797</v>
      </c>
      <c r="J34">
        <f t="shared" si="1"/>
        <v>28</v>
      </c>
      <c r="K34" s="1">
        <f>[1]!ACF($C$64:$C$192,J34)</f>
        <v>1.9818407198671558E-2</v>
      </c>
      <c r="L34" s="1">
        <f t="shared" si="4"/>
        <v>-0.3265519784167969</v>
      </c>
      <c r="M34" s="1">
        <f>_xlfn.NORM.S.INV(1-$M$3/2)*SQRT((1+2*SUMSQ(K$7:K33))/COUNT($C$64:$C$192))</f>
        <v>0.3265519784167969</v>
      </c>
      <c r="O34">
        <f t="shared" si="2"/>
        <v>28</v>
      </c>
      <c r="P34" s="1">
        <f>[1]!ACF($C$96:$C$192,O34)</f>
        <v>-5.6451134698291369E-2</v>
      </c>
      <c r="Q34" s="1">
        <f t="shared" si="5"/>
        <v>-0.25107580317648975</v>
      </c>
      <c r="R34" s="1">
        <f>_xlfn.NORM.S.INV(1-$R$3/2)*SQRT((1+2*SUMSQ(P$7:P33))/COUNT($C$96:$C$192))</f>
        <v>0.25107580317648975</v>
      </c>
    </row>
    <row r="35" spans="2:18" x14ac:dyDescent="0.3">
      <c r="B35" s="26">
        <f>'Datos T 273,15 K (0 °C)'!D39</f>
        <v>32</v>
      </c>
      <c r="C35" s="32">
        <f>'Datos T 273,15 K (0 °C)'!E39</f>
        <v>273.17999999999995</v>
      </c>
      <c r="E35">
        <f t="shared" si="0"/>
        <v>29</v>
      </c>
      <c r="F35" s="1">
        <f>[1]!ACF($C$4:$C$1971,E35)</f>
        <v>0.18756893958192999</v>
      </c>
      <c r="G35" s="1">
        <f t="shared" si="3"/>
        <v>-0.56784625123268739</v>
      </c>
      <c r="H35" s="1">
        <f>_xlfn.NORM.S.INV(1-$H$3/2)*SQRT((1+2*SUMSQ(F$7:F34))/COUNT($C$4:$C$1971))</f>
        <v>0.56784625123268739</v>
      </c>
      <c r="J35">
        <f t="shared" si="1"/>
        <v>29</v>
      </c>
      <c r="K35" s="1">
        <f>[1]!ACF($C$64:$C$192,J35)</f>
        <v>7.2913475081445725E-3</v>
      </c>
      <c r="L35" s="1">
        <f t="shared" si="4"/>
        <v>-0.32658779365400192</v>
      </c>
      <c r="M35" s="1">
        <f>_xlfn.NORM.S.INV(1-$M$3/2)*SQRT((1+2*SUMSQ(K$7:K34))/COUNT($C$64:$C$192))</f>
        <v>0.32658779365400192</v>
      </c>
      <c r="O35">
        <f t="shared" si="2"/>
        <v>29</v>
      </c>
      <c r="P35" s="1">
        <f>[1]!ACF($C$96:$C$192,O35)</f>
        <v>-0.1274894323543487</v>
      </c>
      <c r="Q35" s="1">
        <f t="shared" si="5"/>
        <v>-0.25157795016842699</v>
      </c>
      <c r="R35" s="1">
        <f>_xlfn.NORM.S.INV(1-$R$3/2)*SQRT((1+2*SUMSQ(P$7:P34))/COUNT($C$96:$C$192))</f>
        <v>0.25157795016842699</v>
      </c>
    </row>
    <row r="36" spans="2:18" x14ac:dyDescent="0.3">
      <c r="B36" s="26">
        <f>'Datos T 273,15 K (0 °C)'!D40</f>
        <v>33</v>
      </c>
      <c r="C36" s="32">
        <f>'Datos T 273,15 K (0 °C)'!E40</f>
        <v>273.17999999999995</v>
      </c>
      <c r="E36" s="23">
        <f t="shared" si="0"/>
        <v>30</v>
      </c>
      <c r="F36" s="24">
        <f>[1]!ACF($C$4:$C$1971,E36)</f>
        <v>0.18014522951565687</v>
      </c>
      <c r="G36" s="24">
        <f t="shared" si="3"/>
        <v>-0.5691041471328615</v>
      </c>
      <c r="H36" s="24">
        <f>_xlfn.NORM.S.INV(1-$H$3/2)*SQRT((1+2*SUMSQ(F$7:F35))/COUNT($C$4:$C$1971))</f>
        <v>0.5691041471328615</v>
      </c>
      <c r="J36" s="23">
        <f t="shared" si="1"/>
        <v>30</v>
      </c>
      <c r="K36" s="24">
        <f>[1]!ACF($C$64:$C$192,J36)</f>
        <v>0.12044240716666683</v>
      </c>
      <c r="L36" s="24">
        <f t="shared" si="4"/>
        <v>-0.32659264116602138</v>
      </c>
      <c r="M36" s="24">
        <f>_xlfn.NORM.S.INV(1-$M$3/2)*SQRT((1+2*SUMSQ(K$7:K35))/COUNT($C$64:$C$192))</f>
        <v>0.32659264116602138</v>
      </c>
      <c r="O36" s="23">
        <f t="shared" si="2"/>
        <v>30</v>
      </c>
      <c r="P36" s="24">
        <f>[1]!ACF($C$96:$C$192,O36)</f>
        <v>8.0436937204056064E-2</v>
      </c>
      <c r="Q36" s="24">
        <f t="shared" si="5"/>
        <v>-0.25412365756235222</v>
      </c>
      <c r="R36" s="24">
        <f>_xlfn.NORM.S.INV(1-$R$3/2)*SQRT((1+2*SUMSQ(P$7:P35))/COUNT($C$96:$C$192))</f>
        <v>0.25412365756235222</v>
      </c>
    </row>
    <row r="37" spans="2:18" x14ac:dyDescent="0.3">
      <c r="B37" s="26">
        <f>'Datos T 273,15 K (0 °C)'!D41</f>
        <v>34</v>
      </c>
      <c r="C37" s="32">
        <f>'Datos T 273,15 K (0 °C)'!E41</f>
        <v>273.17999999999995</v>
      </c>
    </row>
    <row r="38" spans="2:18" x14ac:dyDescent="0.3">
      <c r="B38" s="26">
        <f>'Datos T 273,15 K (0 °C)'!D42</f>
        <v>35</v>
      </c>
      <c r="C38" s="32">
        <f>'Datos T 273,15 K (0 °C)'!E42</f>
        <v>273.16999999999996</v>
      </c>
    </row>
    <row r="39" spans="2:18" x14ac:dyDescent="0.3">
      <c r="B39" s="26">
        <f>'Datos T 273,15 K (0 °C)'!D43</f>
        <v>36</v>
      </c>
      <c r="C39" s="32">
        <f>'Datos T 273,15 K (0 °C)'!E43</f>
        <v>273.16999999999996</v>
      </c>
    </row>
    <row r="40" spans="2:18" x14ac:dyDescent="0.3">
      <c r="B40" s="26">
        <f>'Datos T 273,15 K (0 °C)'!D44</f>
        <v>37</v>
      </c>
      <c r="C40" s="32">
        <f>'Datos T 273,15 K (0 °C)'!E44</f>
        <v>273.16999999999996</v>
      </c>
    </row>
    <row r="41" spans="2:18" x14ac:dyDescent="0.3">
      <c r="B41" s="26">
        <f>'Datos T 273,15 K (0 °C)'!D45</f>
        <v>38</v>
      </c>
      <c r="C41" s="32">
        <f>'Datos T 273,15 K (0 °C)'!E45</f>
        <v>273.16999999999996</v>
      </c>
    </row>
    <row r="42" spans="2:18" x14ac:dyDescent="0.3">
      <c r="B42" s="26">
        <f>'Datos T 273,15 K (0 °C)'!D46</f>
        <v>39</v>
      </c>
      <c r="C42" s="32">
        <f>'Datos T 273,15 K (0 °C)'!E46</f>
        <v>273.16999999999996</v>
      </c>
    </row>
    <row r="43" spans="2:18" x14ac:dyDescent="0.3">
      <c r="B43" s="26">
        <f>'Datos T 273,15 K (0 °C)'!D47</f>
        <v>40</v>
      </c>
      <c r="C43" s="32">
        <f>'Datos T 273,15 K (0 °C)'!E47</f>
        <v>273.15999999999997</v>
      </c>
    </row>
    <row r="44" spans="2:18" x14ac:dyDescent="0.3">
      <c r="B44" s="26">
        <f>'Datos T 273,15 K (0 °C)'!D48</f>
        <v>41</v>
      </c>
      <c r="C44" s="32">
        <f>'Datos T 273,15 K (0 °C)'!E48</f>
        <v>273.15999999999997</v>
      </c>
    </row>
    <row r="45" spans="2:18" x14ac:dyDescent="0.3">
      <c r="B45" s="26">
        <f>'Datos T 273,15 K (0 °C)'!D49</f>
        <v>42</v>
      </c>
      <c r="C45" s="32">
        <f>'Datos T 273,15 K (0 °C)'!E49</f>
        <v>273.16999999999996</v>
      </c>
    </row>
    <row r="46" spans="2:18" x14ac:dyDescent="0.3">
      <c r="B46" s="26">
        <f>'Datos T 273,15 K (0 °C)'!D50</f>
        <v>43</v>
      </c>
      <c r="C46" s="32">
        <f>'Datos T 273,15 K (0 °C)'!E50</f>
        <v>273.16999999999996</v>
      </c>
    </row>
    <row r="47" spans="2:18" x14ac:dyDescent="0.3">
      <c r="B47" s="26">
        <f>'Datos T 273,15 K (0 °C)'!D51</f>
        <v>44</v>
      </c>
      <c r="C47" s="32">
        <f>'Datos T 273,15 K (0 °C)'!E51</f>
        <v>273.15999999999997</v>
      </c>
    </row>
    <row r="48" spans="2:18" x14ac:dyDescent="0.3">
      <c r="B48" s="26">
        <f>'Datos T 273,15 K (0 °C)'!D52</f>
        <v>45</v>
      </c>
      <c r="C48" s="32">
        <f>'Datos T 273,15 K (0 °C)'!E52</f>
        <v>273.15999999999997</v>
      </c>
    </row>
    <row r="49" spans="2:3" x14ac:dyDescent="0.3">
      <c r="B49" s="26">
        <f>'Datos T 273,15 K (0 °C)'!D53</f>
        <v>46</v>
      </c>
      <c r="C49" s="32">
        <f>'Datos T 273,15 K (0 °C)'!E53</f>
        <v>273.14999999999998</v>
      </c>
    </row>
    <row r="50" spans="2:3" x14ac:dyDescent="0.3">
      <c r="B50" s="26">
        <f>'Datos T 273,15 K (0 °C)'!D54</f>
        <v>47</v>
      </c>
      <c r="C50" s="32">
        <f>'Datos T 273,15 K (0 °C)'!E54</f>
        <v>273.15999999999997</v>
      </c>
    </row>
    <row r="51" spans="2:3" x14ac:dyDescent="0.3">
      <c r="B51" s="26">
        <f>'Datos T 273,15 K (0 °C)'!D55</f>
        <v>48</v>
      </c>
      <c r="C51" s="32">
        <f>'Datos T 273,15 K (0 °C)'!E55</f>
        <v>273.14999999999998</v>
      </c>
    </row>
    <row r="52" spans="2:3" x14ac:dyDescent="0.3">
      <c r="B52" s="26">
        <f>'Datos T 273,15 K (0 °C)'!D56</f>
        <v>49</v>
      </c>
      <c r="C52" s="32">
        <f>'Datos T 273,15 K (0 °C)'!E56</f>
        <v>273.15999999999997</v>
      </c>
    </row>
    <row r="53" spans="2:3" x14ac:dyDescent="0.3">
      <c r="B53" s="26">
        <f>'Datos T 273,15 K (0 °C)'!D57</f>
        <v>50</v>
      </c>
      <c r="C53" s="32">
        <f>'Datos T 273,15 K (0 °C)'!E57</f>
        <v>273.15999999999997</v>
      </c>
    </row>
    <row r="54" spans="2:3" x14ac:dyDescent="0.3">
      <c r="B54" s="26">
        <f>'Datos T 273,15 K (0 °C)'!D58</f>
        <v>51</v>
      </c>
      <c r="C54" s="32">
        <f>'Datos T 273,15 K (0 °C)'!E58</f>
        <v>273.14999999999998</v>
      </c>
    </row>
    <row r="55" spans="2:3" x14ac:dyDescent="0.3">
      <c r="B55" s="26">
        <f>'Datos T 273,15 K (0 °C)'!D59</f>
        <v>52</v>
      </c>
      <c r="C55" s="32">
        <f>'Datos T 273,15 K (0 °C)'!E59</f>
        <v>273.14999999999998</v>
      </c>
    </row>
    <row r="56" spans="2:3" x14ac:dyDescent="0.3">
      <c r="B56" s="26">
        <f>'Datos T 273,15 K (0 °C)'!D60</f>
        <v>53</v>
      </c>
      <c r="C56" s="32">
        <f>'Datos T 273,15 K (0 °C)'!E60</f>
        <v>273.14</v>
      </c>
    </row>
    <row r="57" spans="2:3" x14ac:dyDescent="0.3">
      <c r="B57" s="26">
        <f>'Datos T 273,15 K (0 °C)'!D61</f>
        <v>54</v>
      </c>
      <c r="C57" s="32">
        <f>'Datos T 273,15 K (0 °C)'!E61</f>
        <v>273.14999999999998</v>
      </c>
    </row>
    <row r="58" spans="2:3" x14ac:dyDescent="0.3">
      <c r="B58" s="26">
        <f>'Datos T 273,15 K (0 °C)'!D62</f>
        <v>55</v>
      </c>
      <c r="C58" s="32">
        <f>'Datos T 273,15 K (0 °C)'!E62</f>
        <v>273.14999999999998</v>
      </c>
    </row>
    <row r="59" spans="2:3" x14ac:dyDescent="0.3">
      <c r="B59" s="26">
        <f>'Datos T 273,15 K (0 °C)'!D63</f>
        <v>56</v>
      </c>
      <c r="C59" s="32">
        <f>'Datos T 273,15 K (0 °C)'!E63</f>
        <v>273.14</v>
      </c>
    </row>
    <row r="60" spans="2:3" x14ac:dyDescent="0.3">
      <c r="B60" s="26">
        <f>'Datos T 273,15 K (0 °C)'!D64</f>
        <v>57</v>
      </c>
      <c r="C60" s="32">
        <f>'Datos T 273,15 K (0 °C)'!E64</f>
        <v>273.14999999999998</v>
      </c>
    </row>
    <row r="61" spans="2:3" x14ac:dyDescent="0.3">
      <c r="B61" s="26">
        <f>'Datos T 273,15 K (0 °C)'!D65</f>
        <v>58</v>
      </c>
      <c r="C61" s="32">
        <f>'Datos T 273,15 K (0 °C)'!E65</f>
        <v>273.14999999999998</v>
      </c>
    </row>
    <row r="62" spans="2:3" x14ac:dyDescent="0.3">
      <c r="B62" s="26">
        <f>'Datos T 273,15 K (0 °C)'!D66</f>
        <v>59</v>
      </c>
      <c r="C62" s="32">
        <f>'Datos T 273,15 K (0 °C)'!E66</f>
        <v>273.14999999999998</v>
      </c>
    </row>
    <row r="63" spans="2:3" x14ac:dyDescent="0.3">
      <c r="B63" s="27">
        <f>'Datos T 273,15 K (0 °C)'!D67</f>
        <v>60</v>
      </c>
      <c r="C63" s="33">
        <f>'Datos T 273,15 K (0 °C)'!E67</f>
        <v>273.14999999999998</v>
      </c>
    </row>
    <row r="64" spans="2:3" x14ac:dyDescent="0.3">
      <c r="B64" s="28">
        <f>'Datos T 273,15 K (0 °C)'!D68</f>
        <v>61</v>
      </c>
      <c r="C64" s="34">
        <f>'Datos T 273,15 K (0 °C)'!E68</f>
        <v>273.14999999999998</v>
      </c>
    </row>
    <row r="65" spans="2:3" x14ac:dyDescent="0.3">
      <c r="B65" s="28">
        <f>'Datos T 273,15 K (0 °C)'!D69</f>
        <v>62</v>
      </c>
      <c r="C65" s="34">
        <f>'Datos T 273,15 K (0 °C)'!E69</f>
        <v>273.15999999999997</v>
      </c>
    </row>
    <row r="66" spans="2:3" x14ac:dyDescent="0.3">
      <c r="B66" s="28">
        <f>'Datos T 273,15 K (0 °C)'!D70</f>
        <v>63</v>
      </c>
      <c r="C66" s="34">
        <f>'Datos T 273,15 K (0 °C)'!E70</f>
        <v>273.14999999999998</v>
      </c>
    </row>
    <row r="67" spans="2:3" x14ac:dyDescent="0.3">
      <c r="B67" s="28">
        <f>'Datos T 273,15 K (0 °C)'!D71</f>
        <v>64</v>
      </c>
      <c r="C67" s="34">
        <f>'Datos T 273,15 K (0 °C)'!E71</f>
        <v>273.14</v>
      </c>
    </row>
    <row r="68" spans="2:3" x14ac:dyDescent="0.3">
      <c r="B68" s="28">
        <f>'Datos T 273,15 K (0 °C)'!D72</f>
        <v>65</v>
      </c>
      <c r="C68" s="34">
        <f>'Datos T 273,15 K (0 °C)'!E72</f>
        <v>273.14999999999998</v>
      </c>
    </row>
    <row r="69" spans="2:3" x14ac:dyDescent="0.3">
      <c r="B69" s="28">
        <f>'Datos T 273,15 K (0 °C)'!D73</f>
        <v>66</v>
      </c>
      <c r="C69" s="34">
        <f>'Datos T 273,15 K (0 °C)'!E73</f>
        <v>273.14</v>
      </c>
    </row>
    <row r="70" spans="2:3" x14ac:dyDescent="0.3">
      <c r="B70" s="28">
        <f>'Datos T 273,15 K (0 °C)'!D74</f>
        <v>67</v>
      </c>
      <c r="C70" s="34">
        <f>'Datos T 273,15 K (0 °C)'!E74</f>
        <v>273.14999999999998</v>
      </c>
    </row>
    <row r="71" spans="2:3" x14ac:dyDescent="0.3">
      <c r="B71" s="28">
        <f>'Datos T 273,15 K (0 °C)'!D75</f>
        <v>68</v>
      </c>
      <c r="C71" s="34">
        <f>'Datos T 273,15 K (0 °C)'!E75</f>
        <v>273.14</v>
      </c>
    </row>
    <row r="72" spans="2:3" x14ac:dyDescent="0.3">
      <c r="B72" s="28">
        <f>'Datos T 273,15 K (0 °C)'!D76</f>
        <v>69</v>
      </c>
      <c r="C72" s="34">
        <f>'Datos T 273,15 K (0 °C)'!E76</f>
        <v>273.14999999999998</v>
      </c>
    </row>
    <row r="73" spans="2:3" x14ac:dyDescent="0.3">
      <c r="B73" s="28">
        <f>'Datos T 273,15 K (0 °C)'!D77</f>
        <v>70</v>
      </c>
      <c r="C73" s="34">
        <f>'Datos T 273,15 K (0 °C)'!E77</f>
        <v>273.14</v>
      </c>
    </row>
    <row r="74" spans="2:3" x14ac:dyDescent="0.3">
      <c r="B74" s="28">
        <f>'Datos T 273,15 K (0 °C)'!D78</f>
        <v>71</v>
      </c>
      <c r="C74" s="34">
        <f>'Datos T 273,15 K (0 °C)'!E78</f>
        <v>273.14</v>
      </c>
    </row>
    <row r="75" spans="2:3" x14ac:dyDescent="0.3">
      <c r="B75" s="28">
        <f>'Datos T 273,15 K (0 °C)'!D79</f>
        <v>72</v>
      </c>
      <c r="C75" s="34">
        <f>'Datos T 273,15 K (0 °C)'!E79</f>
        <v>273.14999999999998</v>
      </c>
    </row>
    <row r="76" spans="2:3" x14ac:dyDescent="0.3">
      <c r="B76" s="28">
        <f>'Datos T 273,15 K (0 °C)'!D80</f>
        <v>73</v>
      </c>
      <c r="C76" s="34">
        <f>'Datos T 273,15 K (0 °C)'!E80</f>
        <v>273.14999999999998</v>
      </c>
    </row>
    <row r="77" spans="2:3" x14ac:dyDescent="0.3">
      <c r="B77" s="28">
        <f>'Datos T 273,15 K (0 °C)'!D81</f>
        <v>74</v>
      </c>
      <c r="C77" s="34">
        <f>'Datos T 273,15 K (0 °C)'!E81</f>
        <v>273.13</v>
      </c>
    </row>
    <row r="78" spans="2:3" x14ac:dyDescent="0.3">
      <c r="B78" s="28">
        <f>'Datos T 273,15 K (0 °C)'!D82</f>
        <v>75</v>
      </c>
      <c r="C78" s="34">
        <f>'Datos T 273,15 K (0 °C)'!E82</f>
        <v>273.14</v>
      </c>
    </row>
    <row r="79" spans="2:3" x14ac:dyDescent="0.3">
      <c r="B79" s="28">
        <f>'Datos T 273,15 K (0 °C)'!D83</f>
        <v>76</v>
      </c>
      <c r="C79" s="34">
        <f>'Datos T 273,15 K (0 °C)'!E83</f>
        <v>273.14</v>
      </c>
    </row>
    <row r="80" spans="2:3" x14ac:dyDescent="0.3">
      <c r="B80" s="28">
        <f>'Datos T 273,15 K (0 °C)'!D84</f>
        <v>77</v>
      </c>
      <c r="C80" s="34">
        <f>'Datos T 273,15 K (0 °C)'!E84</f>
        <v>273.14999999999998</v>
      </c>
    </row>
    <row r="81" spans="2:3" x14ac:dyDescent="0.3">
      <c r="B81" s="28">
        <f>'Datos T 273,15 K (0 °C)'!D85</f>
        <v>78</v>
      </c>
      <c r="C81" s="34">
        <f>'Datos T 273,15 K (0 °C)'!E85</f>
        <v>273.14</v>
      </c>
    </row>
    <row r="82" spans="2:3" x14ac:dyDescent="0.3">
      <c r="B82" s="28">
        <f>'Datos T 273,15 K (0 °C)'!D86</f>
        <v>79</v>
      </c>
      <c r="C82" s="34">
        <f>'Datos T 273,15 K (0 °C)'!E86</f>
        <v>273.14999999999998</v>
      </c>
    </row>
    <row r="83" spans="2:3" x14ac:dyDescent="0.3">
      <c r="B83" s="28">
        <f>'Datos T 273,15 K (0 °C)'!D87</f>
        <v>80</v>
      </c>
      <c r="C83" s="34">
        <f>'Datos T 273,15 K (0 °C)'!E87</f>
        <v>273.14</v>
      </c>
    </row>
    <row r="84" spans="2:3" x14ac:dyDescent="0.3">
      <c r="B84" s="28">
        <f>'Datos T 273,15 K (0 °C)'!D88</f>
        <v>81</v>
      </c>
      <c r="C84" s="34">
        <f>'Datos T 273,15 K (0 °C)'!E88</f>
        <v>273.14</v>
      </c>
    </row>
    <row r="85" spans="2:3" x14ac:dyDescent="0.3">
      <c r="B85" s="28">
        <f>'Datos T 273,15 K (0 °C)'!D89</f>
        <v>82</v>
      </c>
      <c r="C85" s="34">
        <f>'Datos T 273,15 K (0 °C)'!E89</f>
        <v>273.14</v>
      </c>
    </row>
    <row r="86" spans="2:3" x14ac:dyDescent="0.3">
      <c r="B86" s="28">
        <f>'Datos T 273,15 K (0 °C)'!D90</f>
        <v>83</v>
      </c>
      <c r="C86" s="34">
        <f>'Datos T 273,15 K (0 °C)'!E90</f>
        <v>273.14</v>
      </c>
    </row>
    <row r="87" spans="2:3" x14ac:dyDescent="0.3">
      <c r="B87" s="28">
        <f>'Datos T 273,15 K (0 °C)'!D91</f>
        <v>84</v>
      </c>
      <c r="C87" s="34">
        <f>'Datos T 273,15 K (0 °C)'!E91</f>
        <v>273.14</v>
      </c>
    </row>
    <row r="88" spans="2:3" x14ac:dyDescent="0.3">
      <c r="B88" s="28">
        <f>'Datos T 273,15 K (0 °C)'!D92</f>
        <v>85</v>
      </c>
      <c r="C88" s="34">
        <f>'Datos T 273,15 K (0 °C)'!E92</f>
        <v>273.13</v>
      </c>
    </row>
    <row r="89" spans="2:3" x14ac:dyDescent="0.3">
      <c r="B89" s="28">
        <f>'Datos T 273,15 K (0 °C)'!D93</f>
        <v>86</v>
      </c>
      <c r="C89" s="34">
        <f>'Datos T 273,15 K (0 °C)'!E93</f>
        <v>273.14</v>
      </c>
    </row>
    <row r="90" spans="2:3" x14ac:dyDescent="0.3">
      <c r="B90" s="28">
        <f>'Datos T 273,15 K (0 °C)'!D94</f>
        <v>87</v>
      </c>
      <c r="C90" s="34">
        <f>'Datos T 273,15 K (0 °C)'!E94</f>
        <v>273.14</v>
      </c>
    </row>
    <row r="91" spans="2:3" x14ac:dyDescent="0.3">
      <c r="B91" s="28">
        <f>'Datos T 273,15 K (0 °C)'!D95</f>
        <v>88</v>
      </c>
      <c r="C91" s="34">
        <f>'Datos T 273,15 K (0 °C)'!E95</f>
        <v>273.13</v>
      </c>
    </row>
    <row r="92" spans="2:3" x14ac:dyDescent="0.3">
      <c r="B92" s="28">
        <f>'Datos T 273,15 K (0 °C)'!D96</f>
        <v>89</v>
      </c>
      <c r="C92" s="34">
        <f>'Datos T 273,15 K (0 °C)'!E96</f>
        <v>273.13</v>
      </c>
    </row>
    <row r="93" spans="2:3" x14ac:dyDescent="0.3">
      <c r="B93" s="28">
        <f>'Datos T 273,15 K (0 °C)'!D97</f>
        <v>90</v>
      </c>
      <c r="C93" s="34">
        <f>'Datos T 273,15 K (0 °C)'!E97</f>
        <v>273.14</v>
      </c>
    </row>
    <row r="94" spans="2:3" x14ac:dyDescent="0.3">
      <c r="B94" s="28">
        <f>'Datos T 273,15 K (0 °C)'!D98</f>
        <v>91</v>
      </c>
      <c r="C94" s="34">
        <f>'Datos T 273,15 K (0 °C)'!E98</f>
        <v>273.14</v>
      </c>
    </row>
    <row r="95" spans="2:3" x14ac:dyDescent="0.3">
      <c r="B95" s="29">
        <f>'Datos T 273,15 K (0 °C)'!D99</f>
        <v>92</v>
      </c>
      <c r="C95" s="35">
        <f>'Datos T 273,15 K (0 °C)'!E99</f>
        <v>273.14</v>
      </c>
    </row>
    <row r="96" spans="2:3" x14ac:dyDescent="0.3">
      <c r="B96" s="30">
        <f>'Datos T 273,15 K (0 °C)'!D100</f>
        <v>93</v>
      </c>
      <c r="C96" s="36">
        <f>'Datos T 273,15 K (0 °C)'!E100</f>
        <v>273.13</v>
      </c>
    </row>
    <row r="97" spans="2:3" x14ac:dyDescent="0.3">
      <c r="B97" s="30">
        <f>'Datos T 273,15 K (0 °C)'!D101</f>
        <v>94</v>
      </c>
      <c r="C97" s="36">
        <f>'Datos T 273,15 K (0 °C)'!E101</f>
        <v>273.13</v>
      </c>
    </row>
    <row r="98" spans="2:3" x14ac:dyDescent="0.3">
      <c r="B98" s="30">
        <f>'Datos T 273,15 K (0 °C)'!D102</f>
        <v>95</v>
      </c>
      <c r="C98" s="36">
        <f>'Datos T 273,15 K (0 °C)'!E102</f>
        <v>273.14</v>
      </c>
    </row>
    <row r="99" spans="2:3" x14ac:dyDescent="0.3">
      <c r="B99" s="30">
        <f>'Datos T 273,15 K (0 °C)'!D103</f>
        <v>96</v>
      </c>
      <c r="C99" s="36">
        <f>'Datos T 273,15 K (0 °C)'!E103</f>
        <v>273.14</v>
      </c>
    </row>
    <row r="100" spans="2:3" x14ac:dyDescent="0.3">
      <c r="B100" s="30">
        <f>'Datos T 273,15 K (0 °C)'!D104</f>
        <v>97</v>
      </c>
      <c r="C100" s="36">
        <f>'Datos T 273,15 K (0 °C)'!E104</f>
        <v>273.14</v>
      </c>
    </row>
    <row r="101" spans="2:3" x14ac:dyDescent="0.3">
      <c r="B101" s="30">
        <f>'Datos T 273,15 K (0 °C)'!D105</f>
        <v>98</v>
      </c>
      <c r="C101" s="36">
        <f>'Datos T 273,15 K (0 °C)'!E105</f>
        <v>273.13</v>
      </c>
    </row>
    <row r="102" spans="2:3" x14ac:dyDescent="0.3">
      <c r="B102" s="30">
        <f>'Datos T 273,15 K (0 °C)'!D106</f>
        <v>99</v>
      </c>
      <c r="C102" s="36">
        <f>'Datos T 273,15 K (0 °C)'!E106</f>
        <v>273.14</v>
      </c>
    </row>
    <row r="103" spans="2:3" x14ac:dyDescent="0.3">
      <c r="B103" s="30">
        <f>'Datos T 273,15 K (0 °C)'!D107</f>
        <v>100</v>
      </c>
      <c r="C103" s="36">
        <f>'Datos T 273,15 K (0 °C)'!E107</f>
        <v>273.13</v>
      </c>
    </row>
    <row r="104" spans="2:3" x14ac:dyDescent="0.3">
      <c r="B104" s="30">
        <f>'Datos T 273,15 K (0 °C)'!D108</f>
        <v>101</v>
      </c>
      <c r="C104" s="36">
        <f>'Datos T 273,15 K (0 °C)'!E108</f>
        <v>273.12</v>
      </c>
    </row>
    <row r="105" spans="2:3" x14ac:dyDescent="0.3">
      <c r="B105" s="30">
        <f>'Datos T 273,15 K (0 °C)'!D109</f>
        <v>102</v>
      </c>
      <c r="C105" s="36">
        <f>'Datos T 273,15 K (0 °C)'!E109</f>
        <v>273.13</v>
      </c>
    </row>
    <row r="106" spans="2:3" x14ac:dyDescent="0.3">
      <c r="B106" s="30">
        <f>'Datos T 273,15 K (0 °C)'!D110</f>
        <v>103</v>
      </c>
      <c r="C106" s="36">
        <f>'Datos T 273,15 K (0 °C)'!E110</f>
        <v>273.13</v>
      </c>
    </row>
    <row r="107" spans="2:3" x14ac:dyDescent="0.3">
      <c r="B107" s="30">
        <f>'Datos T 273,15 K (0 °C)'!D111</f>
        <v>104</v>
      </c>
      <c r="C107" s="36">
        <f>'Datos T 273,15 K (0 °C)'!E111</f>
        <v>273.14</v>
      </c>
    </row>
    <row r="108" spans="2:3" x14ac:dyDescent="0.3">
      <c r="B108" s="30">
        <f>'Datos T 273,15 K (0 °C)'!D112</f>
        <v>105</v>
      </c>
      <c r="C108" s="36">
        <f>'Datos T 273,15 K (0 °C)'!E112</f>
        <v>273.14</v>
      </c>
    </row>
    <row r="109" spans="2:3" x14ac:dyDescent="0.3">
      <c r="B109" s="30">
        <f>'Datos T 273,15 K (0 °C)'!D113</f>
        <v>106</v>
      </c>
      <c r="C109" s="36">
        <f>'Datos T 273,15 K (0 °C)'!E113</f>
        <v>273.14</v>
      </c>
    </row>
    <row r="110" spans="2:3" x14ac:dyDescent="0.3">
      <c r="B110" s="30">
        <f>'Datos T 273,15 K (0 °C)'!D114</f>
        <v>107</v>
      </c>
      <c r="C110" s="36">
        <f>'Datos T 273,15 K (0 °C)'!E114</f>
        <v>273.13</v>
      </c>
    </row>
    <row r="111" spans="2:3" x14ac:dyDescent="0.3">
      <c r="B111" s="30">
        <f>'Datos T 273,15 K (0 °C)'!D115</f>
        <v>108</v>
      </c>
      <c r="C111" s="36">
        <f>'Datos T 273,15 K (0 °C)'!E115</f>
        <v>273.13</v>
      </c>
    </row>
    <row r="112" spans="2:3" x14ac:dyDescent="0.3">
      <c r="B112" s="30">
        <f>'Datos T 273,15 K (0 °C)'!D116</f>
        <v>109</v>
      </c>
      <c r="C112" s="36">
        <f>'Datos T 273,15 K (0 °C)'!E116</f>
        <v>273.14</v>
      </c>
    </row>
    <row r="113" spans="2:3" x14ac:dyDescent="0.3">
      <c r="B113" s="30">
        <f>'Datos T 273,15 K (0 °C)'!D117</f>
        <v>110</v>
      </c>
      <c r="C113" s="36">
        <f>'Datos T 273,15 K (0 °C)'!E117</f>
        <v>273.14</v>
      </c>
    </row>
    <row r="114" spans="2:3" x14ac:dyDescent="0.3">
      <c r="B114" s="30">
        <f>'Datos T 273,15 K (0 °C)'!D118</f>
        <v>111</v>
      </c>
      <c r="C114" s="36">
        <f>'Datos T 273,15 K (0 °C)'!E118</f>
        <v>273.13</v>
      </c>
    </row>
    <row r="115" spans="2:3" x14ac:dyDescent="0.3">
      <c r="B115" s="30">
        <f>'Datos T 273,15 K (0 °C)'!D119</f>
        <v>112</v>
      </c>
      <c r="C115" s="36">
        <f>'Datos T 273,15 K (0 °C)'!E119</f>
        <v>273.13</v>
      </c>
    </row>
    <row r="116" spans="2:3" x14ac:dyDescent="0.3">
      <c r="B116" s="30">
        <f>'Datos T 273,15 K (0 °C)'!D120</f>
        <v>113</v>
      </c>
      <c r="C116" s="36">
        <f>'Datos T 273,15 K (0 °C)'!E120</f>
        <v>273.14</v>
      </c>
    </row>
    <row r="117" spans="2:3" x14ac:dyDescent="0.3">
      <c r="B117" s="30">
        <f>'Datos T 273,15 K (0 °C)'!D121</f>
        <v>114</v>
      </c>
      <c r="C117" s="36">
        <f>'Datos T 273,15 K (0 °C)'!E121</f>
        <v>273.14</v>
      </c>
    </row>
    <row r="118" spans="2:3" x14ac:dyDescent="0.3">
      <c r="B118" s="30">
        <f>'Datos T 273,15 K (0 °C)'!D122</f>
        <v>115</v>
      </c>
      <c r="C118" s="36">
        <f>'Datos T 273,15 K (0 °C)'!E122</f>
        <v>273.13</v>
      </c>
    </row>
    <row r="119" spans="2:3" x14ac:dyDescent="0.3">
      <c r="B119" s="30">
        <f>'Datos T 273,15 K (0 °C)'!D123</f>
        <v>116</v>
      </c>
      <c r="C119" s="36">
        <f>'Datos T 273,15 K (0 °C)'!E123</f>
        <v>273.14</v>
      </c>
    </row>
    <row r="120" spans="2:3" x14ac:dyDescent="0.3">
      <c r="B120" s="30">
        <f>'Datos T 273,15 K (0 °C)'!D124</f>
        <v>117</v>
      </c>
      <c r="C120" s="36">
        <f>'Datos T 273,15 K (0 °C)'!E124</f>
        <v>273.14</v>
      </c>
    </row>
    <row r="121" spans="2:3" x14ac:dyDescent="0.3">
      <c r="B121" s="30">
        <f>'Datos T 273,15 K (0 °C)'!D125</f>
        <v>118</v>
      </c>
      <c r="C121" s="36">
        <f>'Datos T 273,15 K (0 °C)'!E125</f>
        <v>273.13</v>
      </c>
    </row>
    <row r="122" spans="2:3" x14ac:dyDescent="0.3">
      <c r="B122" s="30">
        <f>'Datos T 273,15 K (0 °C)'!D126</f>
        <v>119</v>
      </c>
      <c r="C122" s="36">
        <f>'Datos T 273,15 K (0 °C)'!E126</f>
        <v>273.14</v>
      </c>
    </row>
    <row r="123" spans="2:3" x14ac:dyDescent="0.3">
      <c r="B123" s="41">
        <f>'Datos T 273,15 K (0 °C)'!D127</f>
        <v>120</v>
      </c>
      <c r="C123" s="36">
        <f>'Datos T 273,15 K (0 °C)'!E127</f>
        <v>273.14</v>
      </c>
    </row>
    <row r="124" spans="2:3" x14ac:dyDescent="0.3">
      <c r="B124" s="30">
        <f>'Datos T 273,15 K (0 °C)'!D128</f>
        <v>121</v>
      </c>
      <c r="C124" s="36">
        <f>'Datos T 273,15 K (0 °C)'!E128</f>
        <v>273.13</v>
      </c>
    </row>
    <row r="125" spans="2:3" x14ac:dyDescent="0.3">
      <c r="B125" s="30">
        <f>'Datos T 273,15 K (0 °C)'!D129</f>
        <v>122</v>
      </c>
      <c r="C125" s="36">
        <f>'Datos T 273,15 K (0 °C)'!E129</f>
        <v>273.13</v>
      </c>
    </row>
    <row r="126" spans="2:3" x14ac:dyDescent="0.3">
      <c r="B126" s="30">
        <f>'Datos T 273,15 K (0 °C)'!D130</f>
        <v>123</v>
      </c>
      <c r="C126" s="36">
        <f>'Datos T 273,15 K (0 °C)'!E130</f>
        <v>273.13</v>
      </c>
    </row>
    <row r="127" spans="2:3" x14ac:dyDescent="0.3">
      <c r="B127" s="30">
        <f>'Datos T 273,15 K (0 °C)'!D131</f>
        <v>124</v>
      </c>
      <c r="C127" s="36">
        <f>'Datos T 273,15 K (0 °C)'!E131</f>
        <v>273.13</v>
      </c>
    </row>
    <row r="128" spans="2:3" x14ac:dyDescent="0.3">
      <c r="B128" s="30">
        <f>'Datos T 273,15 K (0 °C)'!D132</f>
        <v>125</v>
      </c>
      <c r="C128" s="36">
        <f>'Datos T 273,15 K (0 °C)'!E132</f>
        <v>273.13</v>
      </c>
    </row>
    <row r="129" spans="2:3" x14ac:dyDescent="0.3">
      <c r="B129" s="30">
        <f>'Datos T 273,15 K (0 °C)'!D133</f>
        <v>126</v>
      </c>
      <c r="C129" s="36">
        <f>'Datos T 273,15 K (0 °C)'!E133</f>
        <v>273.13</v>
      </c>
    </row>
    <row r="130" spans="2:3" x14ac:dyDescent="0.3">
      <c r="B130" s="30">
        <f>'Datos T 273,15 K (0 °C)'!D134</f>
        <v>127</v>
      </c>
      <c r="C130" s="36">
        <f>'Datos T 273,15 K (0 °C)'!E134</f>
        <v>273.14</v>
      </c>
    </row>
    <row r="131" spans="2:3" x14ac:dyDescent="0.3">
      <c r="B131" s="30">
        <f>'Datos T 273,15 K (0 °C)'!D135</f>
        <v>128</v>
      </c>
      <c r="C131" s="36">
        <f>'Datos T 273,15 K (0 °C)'!E135</f>
        <v>273.13</v>
      </c>
    </row>
    <row r="132" spans="2:3" x14ac:dyDescent="0.3">
      <c r="B132" s="30">
        <f>'Datos T 273,15 K (0 °C)'!D136</f>
        <v>129</v>
      </c>
      <c r="C132" s="36">
        <f>'Datos T 273,15 K (0 °C)'!E136</f>
        <v>273.13</v>
      </c>
    </row>
    <row r="133" spans="2:3" x14ac:dyDescent="0.3">
      <c r="B133" s="30">
        <f>'Datos T 273,15 K (0 °C)'!D137</f>
        <v>130</v>
      </c>
      <c r="C133" s="36">
        <f>'Datos T 273,15 K (0 °C)'!E137</f>
        <v>273.13</v>
      </c>
    </row>
    <row r="134" spans="2:3" x14ac:dyDescent="0.3">
      <c r="B134" s="30">
        <f>'Datos T 273,15 K (0 °C)'!D138</f>
        <v>131</v>
      </c>
      <c r="C134" s="36">
        <f>'Datos T 273,15 K (0 °C)'!E138</f>
        <v>273.13</v>
      </c>
    </row>
    <row r="135" spans="2:3" x14ac:dyDescent="0.3">
      <c r="B135" s="30">
        <f>'Datos T 273,15 K (0 °C)'!D139</f>
        <v>132</v>
      </c>
      <c r="C135" s="36">
        <f>'Datos T 273,15 K (0 °C)'!E139</f>
        <v>273.13</v>
      </c>
    </row>
    <row r="136" spans="2:3" x14ac:dyDescent="0.3">
      <c r="B136" s="30">
        <f>'Datos T 273,15 K (0 °C)'!D140</f>
        <v>133</v>
      </c>
      <c r="C136" s="36">
        <f>'Datos T 273,15 K (0 °C)'!E140</f>
        <v>273.13</v>
      </c>
    </row>
    <row r="137" spans="2:3" x14ac:dyDescent="0.3">
      <c r="B137" s="30">
        <f>'Datos T 273,15 K (0 °C)'!D141</f>
        <v>134</v>
      </c>
      <c r="C137" s="36">
        <f>'Datos T 273,15 K (0 °C)'!E141</f>
        <v>273.13</v>
      </c>
    </row>
    <row r="138" spans="2:3" x14ac:dyDescent="0.3">
      <c r="B138" s="30">
        <f>'Datos T 273,15 K (0 °C)'!D142</f>
        <v>135</v>
      </c>
      <c r="C138" s="36">
        <f>'Datos T 273,15 K (0 °C)'!E142</f>
        <v>273.14</v>
      </c>
    </row>
    <row r="139" spans="2:3" x14ac:dyDescent="0.3">
      <c r="B139" s="30">
        <f>'Datos T 273,15 K (0 °C)'!D143</f>
        <v>136</v>
      </c>
      <c r="C139" s="36">
        <f>'Datos T 273,15 K (0 °C)'!E143</f>
        <v>273.13</v>
      </c>
    </row>
    <row r="140" spans="2:3" x14ac:dyDescent="0.3">
      <c r="B140" s="30">
        <f>'Datos T 273,15 K (0 °C)'!D144</f>
        <v>137</v>
      </c>
      <c r="C140" s="36">
        <f>'Datos T 273,15 K (0 °C)'!E144</f>
        <v>273.13</v>
      </c>
    </row>
    <row r="141" spans="2:3" x14ac:dyDescent="0.3">
      <c r="B141" s="30">
        <f>'Datos T 273,15 K (0 °C)'!D145</f>
        <v>138</v>
      </c>
      <c r="C141" s="36">
        <f>'Datos T 273,15 K (0 °C)'!E145</f>
        <v>273.13</v>
      </c>
    </row>
    <row r="142" spans="2:3" x14ac:dyDescent="0.3">
      <c r="B142" s="30">
        <f>'Datos T 273,15 K (0 °C)'!D146</f>
        <v>139</v>
      </c>
      <c r="C142" s="36">
        <f>'Datos T 273,15 K (0 °C)'!E146</f>
        <v>273.13</v>
      </c>
    </row>
    <row r="143" spans="2:3" x14ac:dyDescent="0.3">
      <c r="B143" s="30">
        <f>'Datos T 273,15 K (0 °C)'!D147</f>
        <v>140</v>
      </c>
      <c r="C143" s="36">
        <f>'Datos T 273,15 K (0 °C)'!E147</f>
        <v>273.14</v>
      </c>
    </row>
    <row r="144" spans="2:3" x14ac:dyDescent="0.3">
      <c r="B144" s="30">
        <f>'Datos T 273,15 K (0 °C)'!D148</f>
        <v>141</v>
      </c>
      <c r="C144" s="36">
        <f>'Datos T 273,15 K (0 °C)'!E148</f>
        <v>273.13</v>
      </c>
    </row>
    <row r="145" spans="2:3" x14ac:dyDescent="0.3">
      <c r="B145" s="30">
        <f>'Datos T 273,15 K (0 °C)'!D149</f>
        <v>142</v>
      </c>
      <c r="C145" s="36">
        <f>'Datos T 273,15 K (0 °C)'!E149</f>
        <v>273.13</v>
      </c>
    </row>
    <row r="146" spans="2:3" x14ac:dyDescent="0.3">
      <c r="B146" s="30">
        <f>'Datos T 273,15 K (0 °C)'!D150</f>
        <v>143</v>
      </c>
      <c r="C146" s="36">
        <f>'Datos T 273,15 K (0 °C)'!E150</f>
        <v>273.13</v>
      </c>
    </row>
    <row r="147" spans="2:3" x14ac:dyDescent="0.3">
      <c r="B147" s="30">
        <f>'Datos T 273,15 K (0 °C)'!D151</f>
        <v>144</v>
      </c>
      <c r="C147" s="36">
        <f>'Datos T 273,15 K (0 °C)'!E151</f>
        <v>273.13</v>
      </c>
    </row>
    <row r="148" spans="2:3" x14ac:dyDescent="0.3">
      <c r="B148" s="30">
        <f>'Datos T 273,15 K (0 °C)'!D152</f>
        <v>145</v>
      </c>
      <c r="C148" s="36">
        <f>'Datos T 273,15 K (0 °C)'!E152</f>
        <v>273.13</v>
      </c>
    </row>
    <row r="149" spans="2:3" x14ac:dyDescent="0.3">
      <c r="B149" s="30">
        <f>'Datos T 273,15 K (0 °C)'!D153</f>
        <v>146</v>
      </c>
      <c r="C149" s="36">
        <f>'Datos T 273,15 K (0 °C)'!E153</f>
        <v>273.14</v>
      </c>
    </row>
    <row r="150" spans="2:3" x14ac:dyDescent="0.3">
      <c r="B150" s="30">
        <f>'Datos T 273,15 K (0 °C)'!D154</f>
        <v>147</v>
      </c>
      <c r="C150" s="36">
        <f>'Datos T 273,15 K (0 °C)'!E154</f>
        <v>273.13</v>
      </c>
    </row>
    <row r="151" spans="2:3" x14ac:dyDescent="0.3">
      <c r="B151" s="30">
        <f>'Datos T 273,15 K (0 °C)'!D155</f>
        <v>148</v>
      </c>
      <c r="C151" s="36">
        <f>'Datos T 273,15 K (0 °C)'!E155</f>
        <v>273.13</v>
      </c>
    </row>
    <row r="152" spans="2:3" x14ac:dyDescent="0.3">
      <c r="B152" s="30">
        <f>'Datos T 273,15 K (0 °C)'!D156</f>
        <v>149</v>
      </c>
      <c r="C152" s="36">
        <f>'Datos T 273,15 K (0 °C)'!E156</f>
        <v>273.13</v>
      </c>
    </row>
    <row r="153" spans="2:3" x14ac:dyDescent="0.3">
      <c r="B153" s="30">
        <f>'Datos T 273,15 K (0 °C)'!D157</f>
        <v>150</v>
      </c>
      <c r="C153" s="36">
        <f>'Datos T 273,15 K (0 °C)'!E157</f>
        <v>273.14</v>
      </c>
    </row>
    <row r="154" spans="2:3" x14ac:dyDescent="0.3">
      <c r="B154" s="30">
        <f>'Datos T 273,15 K (0 °C)'!D158</f>
        <v>151</v>
      </c>
      <c r="C154" s="36">
        <f>'Datos T 273,15 K (0 °C)'!E158</f>
        <v>273.13</v>
      </c>
    </row>
    <row r="155" spans="2:3" x14ac:dyDescent="0.3">
      <c r="B155" s="30">
        <f>'Datos T 273,15 K (0 °C)'!D159</f>
        <v>152</v>
      </c>
      <c r="C155" s="36">
        <f>'Datos T 273,15 K (0 °C)'!E159</f>
        <v>273.13</v>
      </c>
    </row>
    <row r="156" spans="2:3" x14ac:dyDescent="0.3">
      <c r="B156" s="30">
        <f>'Datos T 273,15 K (0 °C)'!D160</f>
        <v>153</v>
      </c>
      <c r="C156" s="36">
        <f>'Datos T 273,15 K (0 °C)'!E160</f>
        <v>273.13</v>
      </c>
    </row>
    <row r="157" spans="2:3" x14ac:dyDescent="0.3">
      <c r="B157" s="30">
        <f>'Datos T 273,15 K (0 °C)'!D161</f>
        <v>154</v>
      </c>
      <c r="C157" s="36">
        <f>'Datos T 273,15 K (0 °C)'!E161</f>
        <v>273.13</v>
      </c>
    </row>
    <row r="158" spans="2:3" x14ac:dyDescent="0.3">
      <c r="B158" s="30">
        <f>'Datos T 273,15 K (0 °C)'!D162</f>
        <v>155</v>
      </c>
      <c r="C158" s="36">
        <f>'Datos T 273,15 K (0 °C)'!E162</f>
        <v>273.14</v>
      </c>
    </row>
    <row r="159" spans="2:3" x14ac:dyDescent="0.3">
      <c r="B159" s="30">
        <f>'Datos T 273,15 K (0 °C)'!D163</f>
        <v>156</v>
      </c>
      <c r="C159" s="36">
        <f>'Datos T 273,15 K (0 °C)'!E163</f>
        <v>273.13</v>
      </c>
    </row>
    <row r="160" spans="2:3" x14ac:dyDescent="0.3">
      <c r="B160" s="30">
        <f>'Datos T 273,15 K (0 °C)'!D164</f>
        <v>157</v>
      </c>
      <c r="C160" s="36">
        <f>'Datos T 273,15 K (0 °C)'!E164</f>
        <v>273.13</v>
      </c>
    </row>
    <row r="161" spans="2:3" x14ac:dyDescent="0.3">
      <c r="B161" s="30">
        <f>'Datos T 273,15 K (0 °C)'!D165</f>
        <v>158</v>
      </c>
      <c r="C161" s="36">
        <f>'Datos T 273,15 K (0 °C)'!E165</f>
        <v>273.13</v>
      </c>
    </row>
    <row r="162" spans="2:3" x14ac:dyDescent="0.3">
      <c r="B162" s="30">
        <f>'Datos T 273,15 K (0 °C)'!D166</f>
        <v>159</v>
      </c>
      <c r="C162" s="36">
        <f>'Datos T 273,15 K (0 °C)'!E166</f>
        <v>273.13</v>
      </c>
    </row>
    <row r="163" spans="2:3" x14ac:dyDescent="0.3">
      <c r="B163" s="30">
        <f>'Datos T 273,15 K (0 °C)'!D167</f>
        <v>160</v>
      </c>
      <c r="C163" s="36">
        <f>'Datos T 273,15 K (0 °C)'!E167</f>
        <v>273.14</v>
      </c>
    </row>
    <row r="164" spans="2:3" x14ac:dyDescent="0.3">
      <c r="B164" s="30">
        <f>'Datos T 273,15 K (0 °C)'!D168</f>
        <v>161</v>
      </c>
      <c r="C164" s="36">
        <f>'Datos T 273,15 K (0 °C)'!E168</f>
        <v>273.14</v>
      </c>
    </row>
    <row r="165" spans="2:3" x14ac:dyDescent="0.3">
      <c r="B165" s="30">
        <f>'Datos T 273,15 K (0 °C)'!D169</f>
        <v>162</v>
      </c>
      <c r="C165" s="36">
        <f>'Datos T 273,15 K (0 °C)'!E169</f>
        <v>273.14</v>
      </c>
    </row>
    <row r="166" spans="2:3" x14ac:dyDescent="0.3">
      <c r="B166" s="30">
        <f>'Datos T 273,15 K (0 °C)'!D170</f>
        <v>163</v>
      </c>
      <c r="C166" s="36">
        <f>'Datos T 273,15 K (0 °C)'!E170</f>
        <v>273.13</v>
      </c>
    </row>
    <row r="167" spans="2:3" x14ac:dyDescent="0.3">
      <c r="B167" s="30">
        <f>'Datos T 273,15 K (0 °C)'!D171</f>
        <v>164</v>
      </c>
      <c r="C167" s="36">
        <f>'Datos T 273,15 K (0 °C)'!E171</f>
        <v>273.13</v>
      </c>
    </row>
    <row r="168" spans="2:3" x14ac:dyDescent="0.3">
      <c r="B168" s="30">
        <f>'Datos T 273,15 K (0 °C)'!D172</f>
        <v>165</v>
      </c>
      <c r="C168" s="36">
        <f>'Datos T 273,15 K (0 °C)'!E172</f>
        <v>273.13</v>
      </c>
    </row>
    <row r="169" spans="2:3" x14ac:dyDescent="0.3">
      <c r="B169" s="30">
        <f>'Datos T 273,15 K (0 °C)'!D173</f>
        <v>166</v>
      </c>
      <c r="C169" s="36">
        <f>'Datos T 273,15 K (0 °C)'!E173</f>
        <v>273.14</v>
      </c>
    </row>
    <row r="170" spans="2:3" x14ac:dyDescent="0.3">
      <c r="B170" s="30">
        <f>'Datos T 273,15 K (0 °C)'!D174</f>
        <v>167</v>
      </c>
      <c r="C170" s="36">
        <f>'Datos T 273,15 K (0 °C)'!E174</f>
        <v>273.13</v>
      </c>
    </row>
    <row r="171" spans="2:3" x14ac:dyDescent="0.3">
      <c r="B171" s="30">
        <f>'Datos T 273,15 K (0 °C)'!D175</f>
        <v>168</v>
      </c>
      <c r="C171" s="36">
        <f>'Datos T 273,15 K (0 °C)'!E175</f>
        <v>273.13</v>
      </c>
    </row>
    <row r="172" spans="2:3" x14ac:dyDescent="0.3">
      <c r="B172" s="30">
        <f>'Datos T 273,15 K (0 °C)'!D176</f>
        <v>169</v>
      </c>
      <c r="C172" s="36">
        <f>'Datos T 273,15 K (0 °C)'!E176</f>
        <v>273.13</v>
      </c>
    </row>
    <row r="173" spans="2:3" x14ac:dyDescent="0.3">
      <c r="B173" s="30">
        <f>'Datos T 273,15 K (0 °C)'!D177</f>
        <v>170</v>
      </c>
      <c r="C173" s="36">
        <f>'Datos T 273,15 K (0 °C)'!E177</f>
        <v>273.14</v>
      </c>
    </row>
    <row r="174" spans="2:3" x14ac:dyDescent="0.3">
      <c r="B174" s="30">
        <f>'Datos T 273,15 K (0 °C)'!D178</f>
        <v>171</v>
      </c>
      <c r="C174" s="36">
        <f>'Datos T 273,15 K (0 °C)'!E178</f>
        <v>273.14</v>
      </c>
    </row>
    <row r="175" spans="2:3" x14ac:dyDescent="0.3">
      <c r="B175" s="30">
        <f>'Datos T 273,15 K (0 °C)'!D179</f>
        <v>172</v>
      </c>
      <c r="C175" s="36">
        <f>'Datos T 273,15 K (0 °C)'!E179</f>
        <v>273.14</v>
      </c>
    </row>
    <row r="176" spans="2:3" x14ac:dyDescent="0.3">
      <c r="B176" s="30">
        <f>'Datos T 273,15 K (0 °C)'!D180</f>
        <v>173</v>
      </c>
      <c r="C176" s="36">
        <f>'Datos T 273,15 K (0 °C)'!E180</f>
        <v>273.13</v>
      </c>
    </row>
    <row r="177" spans="2:3" x14ac:dyDescent="0.3">
      <c r="B177" s="30">
        <f>'Datos T 273,15 K (0 °C)'!D181</f>
        <v>174</v>
      </c>
      <c r="C177" s="36">
        <f>'Datos T 273,15 K (0 °C)'!E181</f>
        <v>273.13</v>
      </c>
    </row>
    <row r="178" spans="2:3" x14ac:dyDescent="0.3">
      <c r="B178" s="30">
        <f>'Datos T 273,15 K (0 °C)'!D182</f>
        <v>175</v>
      </c>
      <c r="C178" s="36">
        <f>'Datos T 273,15 K (0 °C)'!E182</f>
        <v>273.13</v>
      </c>
    </row>
    <row r="179" spans="2:3" x14ac:dyDescent="0.3">
      <c r="B179" s="30">
        <f>'Datos T 273,15 K (0 °C)'!D183</f>
        <v>176</v>
      </c>
      <c r="C179" s="36">
        <f>'Datos T 273,15 K (0 °C)'!E183</f>
        <v>273.14</v>
      </c>
    </row>
    <row r="180" spans="2:3" x14ac:dyDescent="0.3">
      <c r="B180" s="30">
        <f>'Datos T 273,15 K (0 °C)'!D184</f>
        <v>177</v>
      </c>
      <c r="C180" s="36">
        <f>'Datos T 273,15 K (0 °C)'!E184</f>
        <v>273.14</v>
      </c>
    </row>
    <row r="181" spans="2:3" x14ac:dyDescent="0.3">
      <c r="B181" s="30">
        <f>'Datos T 273,15 K (0 °C)'!D185</f>
        <v>178</v>
      </c>
      <c r="C181" s="36">
        <f>'Datos T 273,15 K (0 °C)'!E185</f>
        <v>273.13</v>
      </c>
    </row>
    <row r="182" spans="2:3" x14ac:dyDescent="0.3">
      <c r="B182" s="30">
        <f>'Datos T 273,15 K (0 °C)'!D186</f>
        <v>179</v>
      </c>
      <c r="C182" s="36">
        <f>'Datos T 273,15 K (0 °C)'!E186</f>
        <v>273.13</v>
      </c>
    </row>
    <row r="183" spans="2:3" x14ac:dyDescent="0.3">
      <c r="B183" s="30">
        <f>'Datos T 273,15 K (0 °C)'!D187</f>
        <v>180</v>
      </c>
      <c r="C183" s="36">
        <f>'Datos T 273,15 K (0 °C)'!E187</f>
        <v>273.13</v>
      </c>
    </row>
    <row r="184" spans="2:3" x14ac:dyDescent="0.3">
      <c r="B184" s="30">
        <f>'Datos T 273,15 K (0 °C)'!D188</f>
        <v>181</v>
      </c>
      <c r="C184" s="36">
        <f>'Datos T 273,15 K (0 °C)'!E188</f>
        <v>273.13</v>
      </c>
    </row>
    <row r="185" spans="2:3" x14ac:dyDescent="0.3">
      <c r="B185" s="30">
        <f>'Datos T 273,15 K (0 °C)'!D189</f>
        <v>182</v>
      </c>
      <c r="C185" s="36">
        <f>'Datos T 273,15 K (0 °C)'!E189</f>
        <v>273.13</v>
      </c>
    </row>
    <row r="186" spans="2:3" x14ac:dyDescent="0.3">
      <c r="B186" s="30">
        <f>'Datos T 273,15 K (0 °C)'!D190</f>
        <v>183</v>
      </c>
      <c r="C186" s="36">
        <f>'Datos T 273,15 K (0 °C)'!E190</f>
        <v>273.14999999999998</v>
      </c>
    </row>
    <row r="187" spans="2:3" x14ac:dyDescent="0.3">
      <c r="B187" s="30">
        <f>'Datos T 273,15 K (0 °C)'!D191</f>
        <v>184</v>
      </c>
      <c r="C187" s="36">
        <f>'Datos T 273,15 K (0 °C)'!E191</f>
        <v>273.13</v>
      </c>
    </row>
    <row r="188" spans="2:3" x14ac:dyDescent="0.3">
      <c r="B188" s="30">
        <f>'Datos T 273,15 K (0 °C)'!D192</f>
        <v>185</v>
      </c>
      <c r="C188" s="36">
        <f>'Datos T 273,15 K (0 °C)'!E192</f>
        <v>273.13</v>
      </c>
    </row>
    <row r="189" spans="2:3" x14ac:dyDescent="0.3">
      <c r="B189" s="30">
        <f>'Datos T 273,15 K (0 °C)'!D193</f>
        <v>186</v>
      </c>
      <c r="C189" s="36">
        <f>'Datos T 273,15 K (0 °C)'!E193</f>
        <v>273.13</v>
      </c>
    </row>
    <row r="190" spans="2:3" x14ac:dyDescent="0.3">
      <c r="B190" s="30">
        <f>'Datos T 273,15 K (0 °C)'!D194</f>
        <v>187</v>
      </c>
      <c r="C190" s="36">
        <f>'Datos T 273,15 K (0 °C)'!E194</f>
        <v>273.13</v>
      </c>
    </row>
    <row r="191" spans="2:3" x14ac:dyDescent="0.3">
      <c r="B191" s="30">
        <f>'Datos T 273,15 K (0 °C)'!D195</f>
        <v>188</v>
      </c>
      <c r="C191" s="36">
        <f>'Datos T 273,15 K (0 °C)'!E195</f>
        <v>273.13</v>
      </c>
    </row>
    <row r="192" spans="2:3" ht="15" thickBot="1" x14ac:dyDescent="0.35">
      <c r="B192" s="31">
        <f>'Datos T 273,15 K (0 °C)'!D196</f>
        <v>189</v>
      </c>
      <c r="C192" s="37">
        <f>'Datos T 273,15 K (0 °C)'!E196</f>
        <v>273.13</v>
      </c>
    </row>
    <row r="193" ht="15" thickTop="1" x14ac:dyDescent="0.3"/>
  </sheetData>
  <mergeCells count="4">
    <mergeCell ref="E2:H2"/>
    <mergeCell ref="J2:M2"/>
    <mergeCell ref="O2:R2"/>
    <mergeCell ref="B1:C2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25221-38E1-411C-8B24-F85BF9F68D82}">
  <dimension ref="B1:R193"/>
  <sheetViews>
    <sheetView showGridLines="0" zoomScale="85" zoomScaleNormal="85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U6" sqref="U6"/>
    </sheetView>
  </sheetViews>
  <sheetFormatPr baseColWidth="10" defaultColWidth="8.88671875" defaultRowHeight="14.4" x14ac:dyDescent="0.3"/>
  <cols>
    <col min="1" max="1" width="3.77734375" customWidth="1"/>
    <col min="2" max="2" width="15.33203125" customWidth="1"/>
    <col min="3" max="3" width="15.88671875" customWidth="1"/>
    <col min="4" max="4" width="4.88671875" customWidth="1"/>
    <col min="5" max="8" width="11.109375" customWidth="1"/>
    <col min="9" max="9" width="3.5546875" customWidth="1"/>
    <col min="10" max="14" width="10.44140625" customWidth="1"/>
    <col min="16" max="17" width="13.21875" customWidth="1"/>
    <col min="18" max="18" width="9.109375" customWidth="1"/>
  </cols>
  <sheetData>
    <row r="1" spans="2:18" ht="20.399999999999999" customHeight="1" x14ac:dyDescent="0.3">
      <c r="B1" s="110" t="s">
        <v>24</v>
      </c>
      <c r="C1" s="110"/>
      <c r="E1" s="71" t="s">
        <v>18</v>
      </c>
    </row>
    <row r="2" spans="2:18" ht="95.4" customHeight="1" thickBot="1" x14ac:dyDescent="0.4">
      <c r="B2" s="111"/>
      <c r="C2" s="111"/>
      <c r="E2" s="109" t="s">
        <v>14</v>
      </c>
      <c r="F2" s="109"/>
      <c r="G2" s="109"/>
      <c r="H2" s="109"/>
      <c r="I2" s="38"/>
      <c r="J2" s="109" t="s">
        <v>15</v>
      </c>
      <c r="K2" s="109"/>
      <c r="L2" s="109"/>
      <c r="M2" s="109"/>
      <c r="N2" s="38"/>
      <c r="O2" s="109" t="s">
        <v>25</v>
      </c>
      <c r="P2" s="109"/>
      <c r="Q2" s="109"/>
      <c r="R2" s="109"/>
    </row>
    <row r="3" spans="2:18" ht="15.6" thickTop="1" thickBot="1" x14ac:dyDescent="0.35">
      <c r="B3" s="25" t="str">
        <f>'Datos T 273,15 K (0 °C)'!D7</f>
        <v>Punto</v>
      </c>
      <c r="C3" s="25" t="str">
        <f>'Datos T 273,15 K (0 °C)'!F7</f>
        <v>To / (K)</v>
      </c>
      <c r="E3" t="s">
        <v>8</v>
      </c>
      <c r="G3" t="s">
        <v>10</v>
      </c>
      <c r="H3" s="39">
        <v>0.05</v>
      </c>
      <c r="J3" t="s">
        <v>8</v>
      </c>
      <c r="L3" t="s">
        <v>10</v>
      </c>
      <c r="M3" s="39">
        <v>0.05</v>
      </c>
      <c r="O3" t="s">
        <v>8</v>
      </c>
      <c r="Q3" t="s">
        <v>10</v>
      </c>
      <c r="R3" s="39">
        <v>0.05</v>
      </c>
    </row>
    <row r="4" spans="2:18" x14ac:dyDescent="0.3">
      <c r="B4" s="26">
        <f>'Datos T 273,15 K (0 °C)'!D8</f>
        <v>1</v>
      </c>
      <c r="C4" s="32">
        <f>'Datos T 273,15 K (0 °C)'!F8</f>
        <v>273.54999999999995</v>
      </c>
    </row>
    <row r="5" spans="2:18" x14ac:dyDescent="0.3">
      <c r="B5" s="26">
        <f>'Datos T 273,15 K (0 °C)'!D9</f>
        <v>2</v>
      </c>
      <c r="C5" s="32">
        <f>'Datos T 273,15 K (0 °C)'!F9</f>
        <v>273.52999999999997</v>
      </c>
      <c r="E5" s="9" t="s">
        <v>11</v>
      </c>
      <c r="F5" s="9" t="s">
        <v>9</v>
      </c>
      <c r="G5" s="9" t="s">
        <v>12</v>
      </c>
      <c r="H5" s="9" t="s">
        <v>13</v>
      </c>
      <c r="J5" s="9" t="s">
        <v>11</v>
      </c>
      <c r="K5" s="9" t="s">
        <v>9</v>
      </c>
      <c r="L5" s="9" t="s">
        <v>12</v>
      </c>
      <c r="M5" s="9" t="s">
        <v>13</v>
      </c>
      <c r="O5" s="9" t="s">
        <v>11</v>
      </c>
      <c r="P5" s="9" t="s">
        <v>9</v>
      </c>
      <c r="Q5" s="9" t="s">
        <v>12</v>
      </c>
      <c r="R5" s="9" t="s">
        <v>13</v>
      </c>
    </row>
    <row r="6" spans="2:18" ht="14.4" customHeight="1" x14ac:dyDescent="0.3">
      <c r="B6" s="26">
        <f>'Datos T 273,15 K (0 °C)'!D10</f>
        <v>3</v>
      </c>
      <c r="C6" s="32">
        <f>'Datos T 273,15 K (0 °C)'!F10</f>
        <v>273.51</v>
      </c>
      <c r="E6">
        <v>0</v>
      </c>
      <c r="F6" s="1">
        <f>[1]!ACF($C$4:$C$1971,E6)</f>
        <v>1</v>
      </c>
      <c r="J6">
        <v>0</v>
      </c>
      <c r="K6" s="1">
        <f>[1]!ACF($C$64:$C$192,J6)</f>
        <v>1</v>
      </c>
      <c r="O6">
        <v>0</v>
      </c>
      <c r="P6" s="1">
        <f>[1]!ACF($C$96:$C$192,O6)</f>
        <v>1</v>
      </c>
    </row>
    <row r="7" spans="2:18" x14ac:dyDescent="0.3">
      <c r="B7" s="26">
        <f>'Datos T 273,15 K (0 °C)'!D11</f>
        <v>4</v>
      </c>
      <c r="C7" s="32">
        <f>'Datos T 273,15 K (0 °C)'!F11</f>
        <v>273.5</v>
      </c>
      <c r="E7">
        <f>E6+1</f>
        <v>1</v>
      </c>
      <c r="F7" s="1">
        <f>[1]!ACF($C$4:$C$1971,E7)</f>
        <v>0.927440412747493</v>
      </c>
      <c r="G7" s="1">
        <f>-H7</f>
        <v>-0.1425664018816199</v>
      </c>
      <c r="H7" s="1">
        <f>_xlfn.NORM.S.INV(1-$H$3/2)/SQRT(COUNT($C$4:$C$1971))</f>
        <v>0.1425664018816199</v>
      </c>
      <c r="J7">
        <f>J6+1</f>
        <v>1</v>
      </c>
      <c r="K7" s="1">
        <f>[1]!ACF($C$64:$C$192,J7)</f>
        <v>0.34506028551397949</v>
      </c>
      <c r="L7" s="1">
        <f>-M7</f>
        <v>-0.1725652066553871</v>
      </c>
      <c r="M7" s="1">
        <f>_xlfn.NORM.S.INV(1-$M$3/2)/SQRT(COUNT($C$64:$C$192))</f>
        <v>0.1725652066553871</v>
      </c>
      <c r="O7">
        <f>O6+1</f>
        <v>1</v>
      </c>
      <c r="P7" s="1">
        <f>[1]!ACF($C$96:$C$192,O7)</f>
        <v>-2.2687971878493349E-2</v>
      </c>
      <c r="Q7" s="1">
        <f>-R7</f>
        <v>-0.19900419155027513</v>
      </c>
      <c r="R7" s="1">
        <f>_xlfn.NORM.S.INV(1-$R$3/2)/SQRT(COUNT($C$96:$C$192))</f>
        <v>0.19900419155027513</v>
      </c>
    </row>
    <row r="8" spans="2:18" x14ac:dyDescent="0.3">
      <c r="B8" s="26">
        <f>'Datos T 273,15 K (0 °C)'!D12</f>
        <v>5</v>
      </c>
      <c r="C8" s="32">
        <f>'Datos T 273,15 K (0 °C)'!F12</f>
        <v>273.51</v>
      </c>
      <c r="E8">
        <f t="shared" ref="E8:E36" si="0">E7+1</f>
        <v>2</v>
      </c>
      <c r="F8" s="1">
        <f>[1]!ACF($C$4:$C$1971,E8)</f>
        <v>0.86866181134360365</v>
      </c>
      <c r="G8" s="1">
        <f>-H8</f>
        <v>-0.23513912960033262</v>
      </c>
      <c r="H8" s="1">
        <f>_xlfn.NORM.S.INV(1-$H$3/2)*SQRT((1+2*SUMSQ(F$7:F7))/COUNT($C$4:$C$1971))</f>
        <v>0.23513912960033262</v>
      </c>
      <c r="J8">
        <f t="shared" ref="J8:J36" si="1">J7+1</f>
        <v>2</v>
      </c>
      <c r="K8" s="1">
        <f>[1]!ACF($C$64:$C$192,J8)</f>
        <v>0.32146639726377296</v>
      </c>
      <c r="L8" s="1">
        <f>-M8</f>
        <v>-0.19201577994027982</v>
      </c>
      <c r="M8" s="1">
        <f>_xlfn.NORM.S.INV(1-$M$3/2)*SQRT((1+2*SUMSQ(K$7:K7))/COUNT($C$64:$C$192))</f>
        <v>0.19201577994027982</v>
      </c>
      <c r="O8">
        <f t="shared" ref="O8:O36" si="2">O7+1</f>
        <v>2</v>
      </c>
      <c r="P8" s="1">
        <f>[1]!ACF($C$96:$C$192,O8)</f>
        <v>-2.6127547789022623E-2</v>
      </c>
      <c r="Q8" s="1">
        <f>-R8</f>
        <v>-0.19910660142671663</v>
      </c>
      <c r="R8" s="1">
        <f>_xlfn.NORM.S.INV(1-$R$3/2)*SQRT((1+2*SUMSQ(P$7:P7))/COUNT($C$96:$C$192))</f>
        <v>0.19910660142671663</v>
      </c>
    </row>
    <row r="9" spans="2:18" x14ac:dyDescent="0.3">
      <c r="B9" s="26">
        <f>'Datos T 273,15 K (0 °C)'!D13</f>
        <v>6</v>
      </c>
      <c r="C9" s="32">
        <f>'Datos T 273,15 K (0 °C)'!F13</f>
        <v>273.47999999999996</v>
      </c>
      <c r="E9">
        <f t="shared" si="0"/>
        <v>3</v>
      </c>
      <c r="F9" s="1">
        <f>[1]!ACF($C$4:$C$1971,E9)</f>
        <v>0.81780735594915388</v>
      </c>
      <c r="G9" s="1">
        <f t="shared" ref="G9:G36" si="3">-H9</f>
        <v>-0.29319632790376754</v>
      </c>
      <c r="H9" s="1">
        <f>_xlfn.NORM.S.INV(1-$H$3/2)*SQRT((1+2*SUMSQ(F$7:F8))/COUNT($C$4:$C$1971))</f>
        <v>0.29319632790376754</v>
      </c>
      <c r="J9">
        <f t="shared" si="1"/>
        <v>3</v>
      </c>
      <c r="K9" s="1">
        <f>[1]!ACF($C$64:$C$192,J9)</f>
        <v>0.30383503030756487</v>
      </c>
      <c r="L9" s="1">
        <f t="shared" ref="L9:L36" si="4">-M9</f>
        <v>-0.20742413142713551</v>
      </c>
      <c r="M9" s="1">
        <f>_xlfn.NORM.S.INV(1-$M$3/2)*SQRT((1+2*SUMSQ(K$7:K8))/COUNT($C$64:$C$192))</f>
        <v>0.20742413142713551</v>
      </c>
      <c r="O9">
        <f t="shared" si="2"/>
        <v>3</v>
      </c>
      <c r="P9" s="1">
        <f>[1]!ACF($C$96:$C$192,O9)</f>
        <v>-7.4021752480486772E-2</v>
      </c>
      <c r="Q9" s="1">
        <f t="shared" ref="Q9:Q36" si="5">-R9</f>
        <v>-0.1992423352501505</v>
      </c>
      <c r="R9" s="1">
        <f>_xlfn.NORM.S.INV(1-$R$3/2)*SQRT((1+2*SUMSQ(P$7:P8))/COUNT($C$96:$C$192))</f>
        <v>0.1992423352501505</v>
      </c>
    </row>
    <row r="10" spans="2:18" x14ac:dyDescent="0.3">
      <c r="B10" s="26">
        <f>'Datos T 273,15 K (0 °C)'!D14</f>
        <v>7</v>
      </c>
      <c r="C10" s="32">
        <f>'Datos T 273,15 K (0 °C)'!F14</f>
        <v>273.45</v>
      </c>
      <c r="E10">
        <f t="shared" si="0"/>
        <v>4</v>
      </c>
      <c r="F10" s="1">
        <f>[1]!ACF($C$4:$C$1971,E10)</f>
        <v>0.76914684109986153</v>
      </c>
      <c r="G10" s="1">
        <f t="shared" si="3"/>
        <v>-0.33637985474922866</v>
      </c>
      <c r="H10" s="1">
        <f>_xlfn.NORM.S.INV(1-$H$3/2)*SQRT((1+2*SUMSQ(F$7:F9))/COUNT($C$4:$C$1971))</f>
        <v>0.33637985474922866</v>
      </c>
      <c r="J10">
        <f t="shared" si="1"/>
        <v>4</v>
      </c>
      <c r="K10" s="1">
        <f>[1]!ACF($C$64:$C$192,J10)</f>
        <v>0.26422751343653567</v>
      </c>
      <c r="L10" s="1">
        <f t="shared" si="4"/>
        <v>-0.22027905989768073</v>
      </c>
      <c r="M10" s="1">
        <f>_xlfn.NORM.S.INV(1-$M$3/2)*SQRT((1+2*SUMSQ(K$7:K9))/COUNT($C$64:$C$192))</f>
        <v>0.22027905989768073</v>
      </c>
      <c r="O10">
        <f t="shared" si="2"/>
        <v>4</v>
      </c>
      <c r="P10" s="1">
        <f>[1]!ACF($C$96:$C$192,O10)</f>
        <v>-0.11870789117841177</v>
      </c>
      <c r="Q10" s="1">
        <f t="shared" si="5"/>
        <v>-0.20032845930419019</v>
      </c>
      <c r="R10" s="1">
        <f>_xlfn.NORM.S.INV(1-$R$3/2)*SQRT((1+2*SUMSQ(P$7:P9))/COUNT($C$96:$C$192))</f>
        <v>0.20032845930419019</v>
      </c>
    </row>
    <row r="11" spans="2:18" x14ac:dyDescent="0.3">
      <c r="B11" s="26">
        <f>'Datos T 273,15 K (0 °C)'!D15</f>
        <v>8</v>
      </c>
      <c r="C11" s="32">
        <f>'Datos T 273,15 K (0 °C)'!F15</f>
        <v>273.44</v>
      </c>
      <c r="E11">
        <f t="shared" si="0"/>
        <v>5</v>
      </c>
      <c r="F11" s="1">
        <f>[1]!ACF($C$4:$C$1971,E11)</f>
        <v>0.71183719844482474</v>
      </c>
      <c r="G11" s="1">
        <f t="shared" si="3"/>
        <v>-0.37040467652651388</v>
      </c>
      <c r="H11" s="1">
        <f>_xlfn.NORM.S.INV(1-$H$3/2)*SQRT((1+2*SUMSQ(F$7:F10))/COUNT($C$4:$C$1971))</f>
        <v>0.37040467652651388</v>
      </c>
      <c r="J11">
        <f t="shared" si="1"/>
        <v>5</v>
      </c>
      <c r="K11" s="1">
        <f>[1]!ACF($C$64:$C$192,J11)</f>
        <v>0.24659614648032654</v>
      </c>
      <c r="L11" s="1">
        <f t="shared" si="4"/>
        <v>-0.22952329158103751</v>
      </c>
      <c r="M11" s="1">
        <f>_xlfn.NORM.S.INV(1-$M$3/2)*SQRT((1+2*SUMSQ(K$7:K10))/COUNT($C$64:$C$192))</f>
        <v>0.22952329158103751</v>
      </c>
      <c r="O11">
        <f t="shared" si="2"/>
        <v>5</v>
      </c>
      <c r="P11" s="1">
        <f>[1]!ACF($C$96:$C$192,O11)</f>
        <v>-2.6822077539993081E-2</v>
      </c>
      <c r="Q11" s="1">
        <f t="shared" si="5"/>
        <v>-0.20309509750470955</v>
      </c>
      <c r="R11" s="1">
        <f>_xlfn.NORM.S.INV(1-$R$3/2)*SQRT((1+2*SUMSQ(P$7:P10))/COUNT($C$96:$C$192))</f>
        <v>0.20309509750470955</v>
      </c>
    </row>
    <row r="12" spans="2:18" x14ac:dyDescent="0.3">
      <c r="B12" s="26">
        <f>'Datos T 273,15 K (0 °C)'!D16</f>
        <v>9</v>
      </c>
      <c r="C12" s="32">
        <f>'Datos T 273,15 K (0 °C)'!F16</f>
        <v>273.44</v>
      </c>
      <c r="E12">
        <f t="shared" si="0"/>
        <v>6</v>
      </c>
      <c r="F12" s="1">
        <f>[1]!ACF($C$4:$C$1971,E12)</f>
        <v>0.6655700732811799</v>
      </c>
      <c r="G12" s="1">
        <f t="shared" si="3"/>
        <v>-0.39723753165092157</v>
      </c>
      <c r="H12" s="1">
        <f>_xlfn.NORM.S.INV(1-$H$3/2)*SQRT((1+2*SUMSQ(F$7:F11))/COUNT($C$4:$C$1971))</f>
        <v>0.39723753165092157</v>
      </c>
      <c r="J12">
        <f t="shared" si="1"/>
        <v>6</v>
      </c>
      <c r="K12" s="1">
        <f>[1]!ACF($C$64:$C$192,J12)</f>
        <v>0.32879442177140061</v>
      </c>
      <c r="L12" s="1">
        <f t="shared" si="4"/>
        <v>-0.23728171597927553</v>
      </c>
      <c r="M12" s="1">
        <f>_xlfn.NORM.S.INV(1-$M$3/2)*SQRT((1+2*SUMSQ(K$7:K11))/COUNT($C$64:$C$192))</f>
        <v>0.23728171597927553</v>
      </c>
      <c r="O12">
        <f t="shared" si="2"/>
        <v>6</v>
      </c>
      <c r="P12" s="1">
        <f>[1]!ACF($C$96:$C$192,O12)</f>
        <v>-1.7429389476365756E-2</v>
      </c>
      <c r="Q12" s="1">
        <f t="shared" si="5"/>
        <v>-0.20323533363583582</v>
      </c>
      <c r="R12" s="1">
        <f>_xlfn.NORM.S.INV(1-$R$3/2)*SQRT((1+2*SUMSQ(P$7:P11))/COUNT($C$96:$C$192))</f>
        <v>0.20323533363583582</v>
      </c>
    </row>
    <row r="13" spans="2:18" x14ac:dyDescent="0.3">
      <c r="B13" s="26">
        <f>'Datos T 273,15 K (0 °C)'!D17</f>
        <v>10</v>
      </c>
      <c r="C13" s="32">
        <f>'Datos T 273,15 K (0 °C)'!F17</f>
        <v>273.44</v>
      </c>
      <c r="E13">
        <f t="shared" si="0"/>
        <v>7</v>
      </c>
      <c r="F13" s="1">
        <f>[1]!ACF($C$4:$C$1971,E13)</f>
        <v>0.63123507209261964</v>
      </c>
      <c r="G13" s="1">
        <f t="shared" si="3"/>
        <v>-0.41929118197190723</v>
      </c>
      <c r="H13" s="1">
        <f>_xlfn.NORM.S.INV(1-$H$3/2)*SQRT((1+2*SUMSQ(F$7:F12))/COUNT($C$4:$C$1971))</f>
        <v>0.41929118197190723</v>
      </c>
      <c r="J13">
        <f t="shared" si="1"/>
        <v>7</v>
      </c>
      <c r="K13" s="1">
        <f>[1]!ACF($C$64:$C$192,J13)</f>
        <v>0.33313920473001352</v>
      </c>
      <c r="L13" s="1">
        <f t="shared" si="4"/>
        <v>-0.25048178049475028</v>
      </c>
      <c r="M13" s="1">
        <f>_xlfn.NORM.S.INV(1-$M$3/2)*SQRT((1+2*SUMSQ(K$7:K12))/COUNT($C$64:$C$192))</f>
        <v>0.25048178049475028</v>
      </c>
      <c r="O13">
        <f t="shared" si="2"/>
        <v>7</v>
      </c>
      <c r="P13" s="1">
        <f>[1]!ACF($C$96:$C$192,O13)</f>
        <v>2.6793729387578978E-2</v>
      </c>
      <c r="Q13" s="1">
        <f t="shared" si="5"/>
        <v>-0.20329452063870546</v>
      </c>
      <c r="R13" s="1">
        <f>_xlfn.NORM.S.INV(1-$R$3/2)*SQRT((1+2*SUMSQ(P$7:P12))/COUNT($C$96:$C$192))</f>
        <v>0.20329452063870546</v>
      </c>
    </row>
    <row r="14" spans="2:18" x14ac:dyDescent="0.3">
      <c r="B14" s="26">
        <f>'Datos T 273,15 K (0 °C)'!D18</f>
        <v>11</v>
      </c>
      <c r="C14" s="32">
        <f>'Datos T 273,15 K (0 °C)'!F18</f>
        <v>273.41999999999996</v>
      </c>
      <c r="E14">
        <f t="shared" si="0"/>
        <v>8</v>
      </c>
      <c r="F14" s="1">
        <f>[1]!ACF($C$4:$C$1971,E14)</f>
        <v>0.59617508910775674</v>
      </c>
      <c r="G14" s="1">
        <f t="shared" si="3"/>
        <v>-0.43818094897993193</v>
      </c>
      <c r="H14" s="1">
        <f>_xlfn.NORM.S.INV(1-$H$3/2)*SQRT((1+2*SUMSQ(F$7:F13))/COUNT($C$4:$C$1971))</f>
        <v>0.43818094897993193</v>
      </c>
      <c r="J14">
        <f t="shared" si="1"/>
        <v>8</v>
      </c>
      <c r="K14" s="1">
        <f>[1]!ACF($C$64:$C$192,J14)</f>
        <v>0.22760323811451971</v>
      </c>
      <c r="L14" s="1">
        <f t="shared" si="4"/>
        <v>-0.2633456224237341</v>
      </c>
      <c r="M14" s="1">
        <f>_xlfn.NORM.S.INV(1-$M$3/2)*SQRT((1+2*SUMSQ(K$7:K13))/COUNT($C$64:$C$192))</f>
        <v>0.2633456224237341</v>
      </c>
      <c r="O14">
        <f t="shared" si="2"/>
        <v>8</v>
      </c>
      <c r="P14" s="1">
        <f>[1]!ACF($C$96:$C$192,O14)</f>
        <v>-5.913897209774182E-2</v>
      </c>
      <c r="Q14" s="1">
        <f t="shared" si="5"/>
        <v>-0.20343432341774076</v>
      </c>
      <c r="R14" s="1">
        <f>_xlfn.NORM.S.INV(1-$R$3/2)*SQRT((1+2*SUMSQ(P$7:P13))/COUNT($C$96:$C$192))</f>
        <v>0.20343432341774076</v>
      </c>
    </row>
    <row r="15" spans="2:18" x14ac:dyDescent="0.3">
      <c r="B15" s="26">
        <f>'Datos T 273,15 K (0 °C)'!D19</f>
        <v>12</v>
      </c>
      <c r="C15" s="32">
        <f>'Datos T 273,15 K (0 °C)'!F19</f>
        <v>273.40999999999997</v>
      </c>
      <c r="E15">
        <f t="shared" si="0"/>
        <v>9</v>
      </c>
      <c r="F15" s="1">
        <f>[1]!ACF($C$4:$C$1971,E15)</f>
        <v>0.56171345354429614</v>
      </c>
      <c r="G15" s="1">
        <f t="shared" si="3"/>
        <v>-0.45436844829512635</v>
      </c>
      <c r="H15" s="1">
        <f>_xlfn.NORM.S.INV(1-$H$3/2)*SQRT((1+2*SUMSQ(F$7:F14))/COUNT($C$4:$C$1971))</f>
        <v>0.45436844829512635</v>
      </c>
      <c r="J15">
        <f t="shared" si="1"/>
        <v>9</v>
      </c>
      <c r="K15" s="1">
        <f>[1]!ACF($C$64:$C$192,J15)</f>
        <v>0.29787647081759688</v>
      </c>
      <c r="L15" s="1">
        <f t="shared" si="4"/>
        <v>-0.26913971839081979</v>
      </c>
      <c r="M15" s="1">
        <f>_xlfn.NORM.S.INV(1-$M$3/2)*SQRT((1+2*SUMSQ(K$7:K14))/COUNT($C$64:$C$192))</f>
        <v>0.26913971839081979</v>
      </c>
      <c r="O15">
        <f t="shared" si="2"/>
        <v>9</v>
      </c>
      <c r="P15" s="1">
        <f>[1]!ACF($C$96:$C$192,O15)</f>
        <v>-1.4915853233797041E-2</v>
      </c>
      <c r="Q15" s="1">
        <f t="shared" si="5"/>
        <v>-0.20411403213812326</v>
      </c>
      <c r="R15" s="1">
        <f>_xlfn.NORM.S.INV(1-$R$3/2)*SQRT((1+2*SUMSQ(P$7:P14))/COUNT($C$96:$C$192))</f>
        <v>0.20411403213812326</v>
      </c>
    </row>
    <row r="16" spans="2:18" x14ac:dyDescent="0.3">
      <c r="B16" s="26">
        <f>'Datos T 273,15 K (0 °C)'!D20</f>
        <v>13</v>
      </c>
      <c r="C16" s="32">
        <f>'Datos T 273,15 K (0 °C)'!F20</f>
        <v>273.39999999999998</v>
      </c>
      <c r="E16">
        <f t="shared" si="0"/>
        <v>10</v>
      </c>
      <c r="F16" s="1">
        <f>[1]!ACF($C$4:$C$1971,E16)</f>
        <v>0.52565622485708385</v>
      </c>
      <c r="G16" s="1">
        <f t="shared" si="3"/>
        <v>-0.46826997468001841</v>
      </c>
      <c r="H16" s="1">
        <f>_xlfn.NORM.S.INV(1-$H$3/2)*SQRT((1+2*SUMSQ(F$7:F15))/COUNT($C$4:$C$1971))</f>
        <v>0.46826997468001841</v>
      </c>
      <c r="J16">
        <f t="shared" si="1"/>
        <v>10</v>
      </c>
      <c r="K16" s="1">
        <f>[1]!ACF($C$64:$C$192,J16)</f>
        <v>0.32419740369103056</v>
      </c>
      <c r="L16" s="1">
        <f t="shared" si="4"/>
        <v>-0.27878441209354765</v>
      </c>
      <c r="M16" s="1">
        <f>_xlfn.NORM.S.INV(1-$M$3/2)*SQRT((1+2*SUMSQ(K$7:K15))/COUNT($C$64:$C$192))</f>
        <v>0.27878441209354765</v>
      </c>
      <c r="O16">
        <f t="shared" si="2"/>
        <v>10</v>
      </c>
      <c r="P16" s="1">
        <f>[1]!ACF($C$96:$C$192,O16)</f>
        <v>7.3761894411082413E-2</v>
      </c>
      <c r="Q16" s="1">
        <f t="shared" si="5"/>
        <v>-0.20415719416919131</v>
      </c>
      <c r="R16" s="1">
        <f>_xlfn.NORM.S.INV(1-$R$3/2)*SQRT((1+2*SUMSQ(P$7:P15))/COUNT($C$96:$C$192))</f>
        <v>0.20415719416919131</v>
      </c>
    </row>
    <row r="17" spans="2:18" x14ac:dyDescent="0.3">
      <c r="B17" s="26">
        <f>'Datos T 273,15 K (0 °C)'!D21</f>
        <v>14</v>
      </c>
      <c r="C17" s="32">
        <f>'Datos T 273,15 K (0 °C)'!F21</f>
        <v>273.39</v>
      </c>
      <c r="E17">
        <f t="shared" si="0"/>
        <v>11</v>
      </c>
      <c r="F17" s="1">
        <f>[1]!ACF($C$4:$C$1971,E17)</f>
        <v>0.49313526108902245</v>
      </c>
      <c r="G17" s="1">
        <f t="shared" si="3"/>
        <v>-0.48011358150950628</v>
      </c>
      <c r="H17" s="1">
        <f>_xlfn.NORM.S.INV(1-$H$3/2)*SQRT((1+2*SUMSQ(F$7:F16))/COUNT($C$4:$C$1971))</f>
        <v>0.48011358150950628</v>
      </c>
      <c r="J17">
        <f t="shared" si="1"/>
        <v>11</v>
      </c>
      <c r="K17" s="1">
        <f>[1]!ACF($C$64:$C$192,J17)</f>
        <v>0.26261373690518008</v>
      </c>
      <c r="L17" s="1">
        <f t="shared" si="4"/>
        <v>-0.2897938533412413</v>
      </c>
      <c r="M17" s="1">
        <f>_xlfn.NORM.S.INV(1-$M$3/2)*SQRT((1+2*SUMSQ(K$7:K16))/COUNT($C$64:$C$192))</f>
        <v>0.2897938533412413</v>
      </c>
      <c r="O17">
        <f t="shared" si="2"/>
        <v>11</v>
      </c>
      <c r="P17" s="1">
        <f>[1]!ACF($C$96:$C$192,O17)</f>
        <v>2.9075755713157406E-2</v>
      </c>
      <c r="Q17" s="1">
        <f t="shared" si="5"/>
        <v>-0.20520989663688793</v>
      </c>
      <c r="R17" s="1">
        <f>_xlfn.NORM.S.INV(1-$R$3/2)*SQRT((1+2*SUMSQ(P$7:P16))/COUNT($C$96:$C$192))</f>
        <v>0.20520989663688793</v>
      </c>
    </row>
    <row r="18" spans="2:18" x14ac:dyDescent="0.3">
      <c r="B18" s="26">
        <f>'Datos T 273,15 K (0 °C)'!D22</f>
        <v>15</v>
      </c>
      <c r="C18" s="32">
        <f>'Datos T 273,15 K (0 °C)'!F22</f>
        <v>273.39999999999998</v>
      </c>
      <c r="E18">
        <f t="shared" si="0"/>
        <v>12</v>
      </c>
      <c r="F18" s="1">
        <f>[1]!ACF($C$4:$C$1971,E18)</f>
        <v>0.46487554403638975</v>
      </c>
      <c r="G18" s="1">
        <f t="shared" si="3"/>
        <v>-0.49030042031652021</v>
      </c>
      <c r="H18" s="1">
        <f>_xlfn.NORM.S.INV(1-$H$3/2)*SQRT((1+2*SUMSQ(F$7:F17))/COUNT($C$4:$C$1971))</f>
        <v>0.49030042031652021</v>
      </c>
      <c r="J18">
        <f t="shared" si="1"/>
        <v>12</v>
      </c>
      <c r="K18" s="1">
        <f>[1]!ACF($C$64:$C$192,J18)</f>
        <v>0.17905392020450822</v>
      </c>
      <c r="L18" s="1">
        <f t="shared" si="4"/>
        <v>-0.2967960891837661</v>
      </c>
      <c r="M18" s="1">
        <f>_xlfn.NORM.S.INV(1-$M$3/2)*SQRT((1+2*SUMSQ(K$7:K17))/COUNT($C$64:$C$192))</f>
        <v>0.2967960891837661</v>
      </c>
      <c r="O18">
        <f t="shared" si="2"/>
        <v>12</v>
      </c>
      <c r="P18" s="1">
        <f>[1]!ACF($C$96:$C$192,O18)</f>
        <v>-6.0065011765702489E-2</v>
      </c>
      <c r="Q18" s="1">
        <f t="shared" si="5"/>
        <v>-0.20537298224248446</v>
      </c>
      <c r="R18" s="1">
        <f>_xlfn.NORM.S.INV(1-$R$3/2)*SQRT((1+2*SUMSQ(P$7:P17))/COUNT($C$96:$C$192))</f>
        <v>0.20537298224248446</v>
      </c>
    </row>
    <row r="19" spans="2:18" x14ac:dyDescent="0.3">
      <c r="B19" s="26">
        <f>'Datos T 273,15 K (0 °C)'!D23</f>
        <v>16</v>
      </c>
      <c r="C19" s="32">
        <f>'Datos T 273,15 K (0 °C)'!F23</f>
        <v>273.38</v>
      </c>
      <c r="E19">
        <f t="shared" si="0"/>
        <v>13</v>
      </c>
      <c r="F19" s="1">
        <f>[1]!ACF($C$4:$C$1971,E19)</f>
        <v>0.44207376854199432</v>
      </c>
      <c r="G19" s="1">
        <f t="shared" si="3"/>
        <v>-0.49917874693367154</v>
      </c>
      <c r="H19" s="1">
        <f>_xlfn.NORM.S.INV(1-$H$3/2)*SQRT((1+2*SUMSQ(F$7:F18))/COUNT($C$4:$C$1971))</f>
        <v>0.49917874693367154</v>
      </c>
      <c r="J19">
        <f t="shared" si="1"/>
        <v>13</v>
      </c>
      <c r="K19" s="1">
        <f>[1]!ACF($C$64:$C$192,J19)</f>
        <v>0.24932715290758473</v>
      </c>
      <c r="L19" s="1">
        <f t="shared" si="4"/>
        <v>-0.29999558377549096</v>
      </c>
      <c r="M19" s="1">
        <f>_xlfn.NORM.S.INV(1-$M$3/2)*SQRT((1+2*SUMSQ(K$7:K18))/COUNT($C$64:$C$192))</f>
        <v>0.29999558377549096</v>
      </c>
      <c r="O19">
        <f t="shared" si="2"/>
        <v>13</v>
      </c>
      <c r="P19" s="1">
        <f>[1]!ACF($C$96:$C$192,O19)</f>
        <v>-1.5841892901757682E-2</v>
      </c>
      <c r="Q19" s="1">
        <f t="shared" si="5"/>
        <v>-0.20606751149762073</v>
      </c>
      <c r="R19" s="1">
        <f>_xlfn.NORM.S.INV(1-$R$3/2)*SQRT((1+2*SUMSQ(P$7:P18))/COUNT($C$96:$C$192))</f>
        <v>0.20606751149762073</v>
      </c>
    </row>
    <row r="20" spans="2:18" x14ac:dyDescent="0.3">
      <c r="B20" s="26">
        <f>'Datos T 273,15 K (0 °C)'!D24</f>
        <v>17</v>
      </c>
      <c r="C20" s="32">
        <f>'Datos T 273,15 K (0 °C)'!F24</f>
        <v>273.38</v>
      </c>
      <c r="E20">
        <f t="shared" si="0"/>
        <v>14</v>
      </c>
      <c r="F20" s="1">
        <f>[1]!ACF($C$4:$C$1971,E20)</f>
        <v>0.41974370609411155</v>
      </c>
      <c r="G20" s="1">
        <f t="shared" si="3"/>
        <v>-0.50707365243806102</v>
      </c>
      <c r="H20" s="1">
        <f>_xlfn.NORM.S.INV(1-$H$3/2)*SQRT((1+2*SUMSQ(F$7:F19))/COUNT($C$4:$C$1971))</f>
        <v>0.50707365243806102</v>
      </c>
      <c r="J20">
        <f t="shared" si="1"/>
        <v>14</v>
      </c>
      <c r="K20" s="1">
        <f>[1]!ACF($C$64:$C$192,J20)</f>
        <v>0.1218150363772708</v>
      </c>
      <c r="L20" s="1">
        <f t="shared" si="4"/>
        <v>-0.3061040419867741</v>
      </c>
      <c r="M20" s="1">
        <f>_xlfn.NORM.S.INV(1-$M$3/2)*SQRT((1+2*SUMSQ(K$7:K19))/COUNT($C$64:$C$192))</f>
        <v>0.3061040419867741</v>
      </c>
      <c r="O20">
        <f t="shared" si="2"/>
        <v>14</v>
      </c>
      <c r="P20" s="1">
        <f>[1]!ACF($C$96:$C$192,O20)</f>
        <v>-0.14622922316801332</v>
      </c>
      <c r="Q20" s="1">
        <f t="shared" si="5"/>
        <v>-0.2061157371655605</v>
      </c>
      <c r="R20" s="1">
        <f>_xlfn.NORM.S.INV(1-$R$3/2)*SQRT((1+2*SUMSQ(P$7:P19))/COUNT($C$96:$C$192))</f>
        <v>0.2061157371655605</v>
      </c>
    </row>
    <row r="21" spans="2:18" x14ac:dyDescent="0.3">
      <c r="B21" s="26">
        <f>'Datos T 273,15 K (0 °C)'!D25</f>
        <v>18</v>
      </c>
      <c r="C21" s="32">
        <f>'Datos T 273,15 K (0 °C)'!F25</f>
        <v>273.37</v>
      </c>
      <c r="E21">
        <f t="shared" si="0"/>
        <v>15</v>
      </c>
      <c r="F21" s="1">
        <f>[1]!ACF($C$4:$C$1971,E21)</f>
        <v>0.39295294779033124</v>
      </c>
      <c r="G21" s="1">
        <f t="shared" si="3"/>
        <v>-0.51408721371987121</v>
      </c>
      <c r="H21" s="1">
        <f>_xlfn.NORM.S.INV(1-$H$3/2)*SQRT((1+2*SUMSQ(F$7:F20))/COUNT($C$4:$C$1971))</f>
        <v>0.51408721371987121</v>
      </c>
      <c r="J21">
        <f t="shared" si="1"/>
        <v>15</v>
      </c>
      <c r="K21" s="1">
        <f>[1]!ACF($C$64:$C$192,J21)</f>
        <v>0.29600649736045465</v>
      </c>
      <c r="L21" s="1">
        <f t="shared" si="4"/>
        <v>-0.30754422853883007</v>
      </c>
      <c r="M21" s="1">
        <f>_xlfn.NORM.S.INV(1-$M$3/2)*SQRT((1+2*SUMSQ(K$7:K20))/COUNT($C$64:$C$192))</f>
        <v>0.30754422853883007</v>
      </c>
      <c r="O21">
        <f t="shared" si="2"/>
        <v>15</v>
      </c>
      <c r="P21" s="1">
        <f>[1]!ACF($C$96:$C$192,O21)</f>
        <v>7.5812410819670731E-2</v>
      </c>
      <c r="Q21" s="1">
        <f t="shared" si="5"/>
        <v>-0.21018407096138483</v>
      </c>
      <c r="R21" s="1">
        <f>_xlfn.NORM.S.INV(1-$R$3/2)*SQRT((1+2*SUMSQ(P$7:P20))/COUNT($C$96:$C$192))</f>
        <v>0.21018407096138483</v>
      </c>
    </row>
    <row r="22" spans="2:18" x14ac:dyDescent="0.3">
      <c r="B22" s="26">
        <f>'Datos T 273,15 K (0 °C)'!D26</f>
        <v>19</v>
      </c>
      <c r="C22" s="32">
        <f>'Datos T 273,15 K (0 °C)'!F26</f>
        <v>273.37</v>
      </c>
      <c r="E22">
        <f t="shared" si="0"/>
        <v>16</v>
      </c>
      <c r="F22" s="1">
        <f>[1]!ACF($C$4:$C$1971,E22)</f>
        <v>0.37209184409130314</v>
      </c>
      <c r="G22" s="1">
        <f t="shared" si="3"/>
        <v>-0.52015629108227968</v>
      </c>
      <c r="H22" s="1">
        <f>_xlfn.NORM.S.INV(1-$H$3/2)*SQRT((1+2*SUMSQ(F$7:F21))/COUNT($C$4:$C$1971))</f>
        <v>0.52015629108227968</v>
      </c>
      <c r="J22">
        <f t="shared" si="1"/>
        <v>16</v>
      </c>
      <c r="K22" s="1">
        <f>[1]!ACF($C$64:$C$192,J22)</f>
        <v>0.21244668065978242</v>
      </c>
      <c r="L22" s="1">
        <f t="shared" si="4"/>
        <v>-0.31591434220416054</v>
      </c>
      <c r="M22" s="1">
        <f>_xlfn.NORM.S.INV(1-$M$3/2)*SQRT((1+2*SUMSQ(K$7:K21))/COUNT($C$64:$C$192))</f>
        <v>0.31591434220416054</v>
      </c>
      <c r="O22">
        <f t="shared" si="2"/>
        <v>16</v>
      </c>
      <c r="P22" s="1">
        <f>[1]!ACF($C$96:$C$192,O22)</f>
        <v>3.1126272121745815E-2</v>
      </c>
      <c r="Q22" s="1">
        <f t="shared" si="5"/>
        <v>-0.21126423755817761</v>
      </c>
      <c r="R22" s="1">
        <f>_xlfn.NORM.S.INV(1-$R$3/2)*SQRT((1+2*SUMSQ(P$7:P21))/COUNT($C$96:$C$192))</f>
        <v>0.21126423755817761</v>
      </c>
    </row>
    <row r="23" spans="2:18" x14ac:dyDescent="0.3">
      <c r="B23" s="26">
        <f>'Datos T 273,15 K (0 °C)'!D27</f>
        <v>20</v>
      </c>
      <c r="C23" s="32">
        <f>'Datos T 273,15 K (0 °C)'!F27</f>
        <v>273.37</v>
      </c>
      <c r="E23">
        <f t="shared" si="0"/>
        <v>17</v>
      </c>
      <c r="F23" s="1">
        <f>[1]!ACF($C$4:$C$1971,E23)</f>
        <v>0.35143018953274652</v>
      </c>
      <c r="G23" s="1">
        <f t="shared" si="3"/>
        <v>-0.52553848987697194</v>
      </c>
      <c r="H23" s="1">
        <f>_xlfn.NORM.S.INV(1-$H$3/2)*SQRT((1+2*SUMSQ(F$7:F22))/COUNT($C$4:$C$1971))</f>
        <v>0.52553848987697194</v>
      </c>
      <c r="J23">
        <f t="shared" si="1"/>
        <v>17</v>
      </c>
      <c r="K23" s="1">
        <f>[1]!ACF($C$64:$C$192,J23)</f>
        <v>0.12888686395911114</v>
      </c>
      <c r="L23" s="1">
        <f t="shared" si="4"/>
        <v>-0.32014046225468334</v>
      </c>
      <c r="M23" s="1">
        <f>_xlfn.NORM.S.INV(1-$M$3/2)*SQRT((1+2*SUMSQ(K$7:K22))/COUNT($C$64:$C$192))</f>
        <v>0.32014046225468334</v>
      </c>
      <c r="O23">
        <f t="shared" si="2"/>
        <v>17</v>
      </c>
      <c r="P23" s="1">
        <f>[1]!ACF($C$96:$C$192,O23)</f>
        <v>-0.10567719013158809</v>
      </c>
      <c r="Q23" s="1">
        <f t="shared" si="5"/>
        <v>-0.2114457749654273</v>
      </c>
      <c r="R23" s="1">
        <f>_xlfn.NORM.S.INV(1-$R$3/2)*SQRT((1+2*SUMSQ(P$7:P22))/COUNT($C$96:$C$192))</f>
        <v>0.2114457749654273</v>
      </c>
    </row>
    <row r="24" spans="2:18" x14ac:dyDescent="0.3">
      <c r="B24" s="26">
        <f>'Datos T 273,15 K (0 °C)'!D28</f>
        <v>21</v>
      </c>
      <c r="C24" s="32">
        <f>'Datos T 273,15 K (0 °C)'!F28</f>
        <v>273.34999999999997</v>
      </c>
      <c r="E24">
        <f t="shared" si="0"/>
        <v>18</v>
      </c>
      <c r="F24" s="1">
        <f>[1]!ACF($C$4:$C$1971,E24)</f>
        <v>0.33383308684679663</v>
      </c>
      <c r="G24" s="1">
        <f t="shared" si="3"/>
        <v>-0.53029345907074199</v>
      </c>
      <c r="H24" s="1">
        <f>_xlfn.NORM.S.INV(1-$H$3/2)*SQRT((1+2*SUMSQ(F$7:F23))/COUNT($C$4:$C$1971))</f>
        <v>0.53029345907074199</v>
      </c>
      <c r="J24">
        <f t="shared" si="1"/>
        <v>18</v>
      </c>
      <c r="K24" s="1">
        <f>[1]!ACF($C$64:$C$192,J24)</f>
        <v>0.13919416821172259</v>
      </c>
      <c r="L24" s="1">
        <f t="shared" si="4"/>
        <v>-0.32168194584237164</v>
      </c>
      <c r="M24" s="1">
        <f>_xlfn.NORM.S.INV(1-$M$3/2)*SQRT((1+2*SUMSQ(K$7:K23))/COUNT($C$64:$C$192))</f>
        <v>0.32168194584237164</v>
      </c>
      <c r="O24">
        <f t="shared" si="2"/>
        <v>18</v>
      </c>
      <c r="P24" s="1">
        <f>[1]!ACF($C$96:$C$192,O24)</f>
        <v>-6.1454071267643337E-2</v>
      </c>
      <c r="Q24" s="1">
        <f t="shared" si="5"/>
        <v>-0.21352717553841419</v>
      </c>
      <c r="R24" s="1">
        <f>_xlfn.NORM.S.INV(1-$R$3/2)*SQRT((1+2*SUMSQ(P$7:P23))/COUNT($C$96:$C$192))</f>
        <v>0.21352717553841419</v>
      </c>
    </row>
    <row r="25" spans="2:18" x14ac:dyDescent="0.3">
      <c r="B25" s="26">
        <f>'Datos T 273,15 K (0 °C)'!D29</f>
        <v>22</v>
      </c>
      <c r="C25" s="32">
        <f>'Datos T 273,15 K (0 °C)'!F29</f>
        <v>273.35999999999996</v>
      </c>
      <c r="E25">
        <f t="shared" si="0"/>
        <v>19</v>
      </c>
      <c r="F25" s="1">
        <f>[1]!ACF($C$4:$C$1971,E25)</f>
        <v>0.31563763673943707</v>
      </c>
      <c r="G25" s="1">
        <f t="shared" si="3"/>
        <v>-0.53454785824803841</v>
      </c>
      <c r="H25" s="1">
        <f>_xlfn.NORM.S.INV(1-$H$3/2)*SQRT((1+2*SUMSQ(F$7:F24))/COUNT($C$4:$C$1971))</f>
        <v>0.53454785824803841</v>
      </c>
      <c r="J25">
        <f t="shared" si="1"/>
        <v>19</v>
      </c>
      <c r="K25" s="1">
        <f>[1]!ACF($C$64:$C$192,J25)</f>
        <v>0.2094674009147986</v>
      </c>
      <c r="L25" s="1">
        <f t="shared" si="4"/>
        <v>-0.32347055792642704</v>
      </c>
      <c r="M25" s="1">
        <f>_xlfn.NORM.S.INV(1-$M$3/2)*SQRT((1+2*SUMSQ(K$7:K24))/COUNT($C$64:$C$192))</f>
        <v>0.32347055792642704</v>
      </c>
      <c r="O25">
        <f t="shared" si="2"/>
        <v>19</v>
      </c>
      <c r="P25" s="1">
        <f>[1]!ACF($C$96:$C$192,O25)</f>
        <v>2.7223676377236179E-2</v>
      </c>
      <c r="Q25" s="1">
        <f t="shared" si="5"/>
        <v>-0.21422647314236812</v>
      </c>
      <c r="R25" s="1">
        <f>_xlfn.NORM.S.INV(1-$R$3/2)*SQRT((1+2*SUMSQ(P$7:P24))/COUNT($C$96:$C$192))</f>
        <v>0.21422647314236812</v>
      </c>
    </row>
    <row r="26" spans="2:18" x14ac:dyDescent="0.3">
      <c r="B26" s="26">
        <f>'Datos T 273,15 K (0 °C)'!D30</f>
        <v>23</v>
      </c>
      <c r="C26" s="32">
        <f>'Datos T 273,15 K (0 °C)'!F30</f>
        <v>273.34999999999997</v>
      </c>
      <c r="E26">
        <f t="shared" si="0"/>
        <v>20</v>
      </c>
      <c r="F26" s="1">
        <f>[1]!ACF($C$4:$C$1971,E26)</f>
        <v>0.29604604264879375</v>
      </c>
      <c r="G26" s="1">
        <f t="shared" si="3"/>
        <v>-0.53832266416043495</v>
      </c>
      <c r="H26" s="1">
        <f>_xlfn.NORM.S.INV(1-$H$3/2)*SQRT((1+2*SUMSQ(F$7:F25))/COUNT($C$4:$C$1971))</f>
        <v>0.53832266416043495</v>
      </c>
      <c r="J26">
        <f t="shared" si="1"/>
        <v>20</v>
      </c>
      <c r="K26" s="1">
        <f>[1]!ACF($C$64:$C$192,J26)</f>
        <v>0.1698598840437697</v>
      </c>
      <c r="L26" s="1">
        <f t="shared" si="4"/>
        <v>-0.32748493404140577</v>
      </c>
      <c r="M26" s="1">
        <f>_xlfn.NORM.S.INV(1-$M$3/2)*SQRT((1+2*SUMSQ(K$7:K25))/COUNT($C$64:$C$192))</f>
        <v>0.32748493404140577</v>
      </c>
      <c r="O26">
        <f t="shared" si="2"/>
        <v>20</v>
      </c>
      <c r="P26" s="1">
        <f>[1]!ACF($C$96:$C$192,O26)</f>
        <v>7.1446795241180791E-2</v>
      </c>
      <c r="Q26" s="1">
        <f t="shared" si="5"/>
        <v>-0.21436343702145685</v>
      </c>
      <c r="R26" s="1">
        <f>_xlfn.NORM.S.INV(1-$R$3/2)*SQRT((1+2*SUMSQ(P$7:P25))/COUNT($C$96:$C$192))</f>
        <v>0.21436343702145685</v>
      </c>
    </row>
    <row r="27" spans="2:18" x14ac:dyDescent="0.3">
      <c r="B27" s="26">
        <f>'Datos T 273,15 K (0 °C)'!D31</f>
        <v>24</v>
      </c>
      <c r="C27" s="32">
        <f>'Datos T 273,15 K (0 °C)'!F31</f>
        <v>273.34999999999997</v>
      </c>
      <c r="E27">
        <f t="shared" si="0"/>
        <v>21</v>
      </c>
      <c r="F27" s="1">
        <f>[1]!ACF($C$4:$C$1971,E27)</f>
        <v>0.28397969628668196</v>
      </c>
      <c r="G27" s="1">
        <f t="shared" si="3"/>
        <v>-0.54162165817923758</v>
      </c>
      <c r="H27" s="1">
        <f>_xlfn.NORM.S.INV(1-$H$3/2)*SQRT((1+2*SUMSQ(F$7:F26))/COUNT($C$4:$C$1971))</f>
        <v>0.54162165817923758</v>
      </c>
      <c r="J27">
        <f t="shared" si="1"/>
        <v>21</v>
      </c>
      <c r="K27" s="1">
        <f>[1]!ACF($C$64:$C$192,J27)</f>
        <v>0.15222851708756183</v>
      </c>
      <c r="L27" s="1">
        <f t="shared" si="4"/>
        <v>-0.33009810312985294</v>
      </c>
      <c r="M27" s="1">
        <f>_xlfn.NORM.S.INV(1-$M$3/2)*SQRT((1+2*SUMSQ(K$7:K26))/COUNT($C$64:$C$192))</f>
        <v>0.33009810312985294</v>
      </c>
      <c r="O27">
        <f t="shared" si="2"/>
        <v>21</v>
      </c>
      <c r="P27" s="1">
        <f>[1]!ACF($C$96:$C$192,O27)</f>
        <v>7.1215285324190733E-2</v>
      </c>
      <c r="Q27" s="1">
        <f t="shared" si="5"/>
        <v>-0.215304431494136</v>
      </c>
      <c r="R27" s="1">
        <f>_xlfn.NORM.S.INV(1-$R$3/2)*SQRT((1+2*SUMSQ(P$7:P26))/COUNT($C$96:$C$192))</f>
        <v>0.215304431494136</v>
      </c>
    </row>
    <row r="28" spans="2:18" x14ac:dyDescent="0.3">
      <c r="B28" s="26">
        <f>'Datos T 273,15 K (0 °C)'!D32</f>
        <v>25</v>
      </c>
      <c r="C28" s="32">
        <f>'Datos T 273,15 K (0 °C)'!F32</f>
        <v>273.34999999999997</v>
      </c>
      <c r="E28">
        <f t="shared" si="0"/>
        <v>22</v>
      </c>
      <c r="F28" s="1">
        <f>[1]!ACF($C$4:$C$1971,E28)</f>
        <v>0.26545816266398764</v>
      </c>
      <c r="G28" s="1">
        <f t="shared" si="3"/>
        <v>-0.54463955703842493</v>
      </c>
      <c r="H28" s="1">
        <f>_xlfn.NORM.S.INV(1-$H$3/2)*SQRT((1+2*SUMSQ(F$7:F27))/COUNT($C$4:$C$1971))</f>
        <v>0.54463955703842493</v>
      </c>
      <c r="J28">
        <f t="shared" si="1"/>
        <v>22</v>
      </c>
      <c r="K28" s="1">
        <f>[1]!ACF($C$64:$C$192,J28)</f>
        <v>0.1126210002165326</v>
      </c>
      <c r="L28" s="1">
        <f t="shared" si="4"/>
        <v>-0.33218205056411565</v>
      </c>
      <c r="M28" s="1">
        <f>_xlfn.NORM.S.INV(1-$M$3/2)*SQRT((1+2*SUMSQ(K$7:K27))/COUNT($C$64:$C$192))</f>
        <v>0.33218205056411565</v>
      </c>
      <c r="O28">
        <f t="shared" si="2"/>
        <v>22</v>
      </c>
      <c r="P28" s="1">
        <f>[1]!ACF($C$96:$C$192,O28)</f>
        <v>2.652914662626572E-2</v>
      </c>
      <c r="Q28" s="1">
        <f t="shared" si="5"/>
        <v>-0.21623528236935891</v>
      </c>
      <c r="R28" s="1">
        <f>_xlfn.NORM.S.INV(1-$R$3/2)*SQRT((1+2*SUMSQ(P$7:P27))/COUNT($C$96:$C$192))</f>
        <v>0.21623528236935891</v>
      </c>
    </row>
    <row r="29" spans="2:18" x14ac:dyDescent="0.3">
      <c r="B29" s="26">
        <f>'Datos T 273,15 K (0 °C)'!D33</f>
        <v>26</v>
      </c>
      <c r="C29" s="32">
        <f>'Datos T 273,15 K (0 °C)'!F33</f>
        <v>273.34999999999997</v>
      </c>
      <c r="E29">
        <f t="shared" si="0"/>
        <v>23</v>
      </c>
      <c r="F29" s="1">
        <f>[1]!ACF($C$4:$C$1971,E29)</f>
        <v>0.25179622317812667</v>
      </c>
      <c r="G29" s="1">
        <f t="shared" si="3"/>
        <v>-0.54726300622220247</v>
      </c>
      <c r="H29" s="1">
        <f>_xlfn.NORM.S.INV(1-$H$3/2)*SQRT((1+2*SUMSQ(F$7:F28))/COUNT($C$4:$C$1971))</f>
        <v>0.54726300622220247</v>
      </c>
      <c r="J29">
        <f t="shared" si="1"/>
        <v>23</v>
      </c>
      <c r="K29" s="1">
        <f>[1]!ACF($C$64:$C$192,J29)</f>
        <v>8.9027111966325984E-2</v>
      </c>
      <c r="L29" s="1">
        <f t="shared" si="4"/>
        <v>-0.33331713377514938</v>
      </c>
      <c r="M29" s="1">
        <f>_xlfn.NORM.S.INV(1-$M$3/2)*SQRT((1+2*SUMSQ(K$7:K28))/COUNT($C$64:$C$192))</f>
        <v>0.33331713377514938</v>
      </c>
      <c r="O29">
        <f t="shared" si="2"/>
        <v>23</v>
      </c>
      <c r="P29" s="1">
        <f>[1]!ACF($C$96:$C$192,O29)</f>
        <v>7.0752265490210325E-2</v>
      </c>
      <c r="Q29" s="1">
        <f t="shared" si="5"/>
        <v>-0.21636414146140071</v>
      </c>
      <c r="R29" s="1">
        <f>_xlfn.NORM.S.INV(1-$R$3/2)*SQRT((1+2*SUMSQ(P$7:P28))/COUNT($C$96:$C$192))</f>
        <v>0.21636414146140071</v>
      </c>
    </row>
    <row r="30" spans="2:18" x14ac:dyDescent="0.3">
      <c r="B30" s="26">
        <f>'Datos T 273,15 K (0 °C)'!D34</f>
        <v>27</v>
      </c>
      <c r="C30" s="32">
        <f>'Datos T 273,15 K (0 °C)'!F34</f>
        <v>273.33999999999997</v>
      </c>
      <c r="E30">
        <f t="shared" si="0"/>
        <v>24</v>
      </c>
      <c r="F30" s="1">
        <f>[1]!ACF($C$4:$C$1971,E30)</f>
        <v>0.23753593627085703</v>
      </c>
      <c r="G30" s="1">
        <f t="shared" si="3"/>
        <v>-0.549612668212899</v>
      </c>
      <c r="H30" s="1">
        <f>_xlfn.NORM.S.INV(1-$H$3/2)*SQRT((1+2*SUMSQ(F$7:F29))/COUNT($C$4:$C$1971))</f>
        <v>0.549612668212899</v>
      </c>
      <c r="J30">
        <f t="shared" si="1"/>
        <v>24</v>
      </c>
      <c r="K30" s="1">
        <f>[1]!ACF($C$64:$C$192,J30)</f>
        <v>7.1395745010117834E-2</v>
      </c>
      <c r="L30" s="1">
        <f t="shared" si="4"/>
        <v>-0.33402448128598655</v>
      </c>
      <c r="M30" s="1">
        <f>_xlfn.NORM.S.INV(1-$M$3/2)*SQRT((1+2*SUMSQ(K$7:K29))/COUNT($C$64:$C$192))</f>
        <v>0.33402448128598655</v>
      </c>
      <c r="O30">
        <f t="shared" si="2"/>
        <v>24</v>
      </c>
      <c r="P30" s="1">
        <f>[1]!ACF($C$96:$C$192,O30)</f>
        <v>-1.8388501988649469E-2</v>
      </c>
      <c r="Q30" s="1">
        <f t="shared" si="5"/>
        <v>-0.21727847192847255</v>
      </c>
      <c r="R30" s="1">
        <f>_xlfn.NORM.S.INV(1-$R$3/2)*SQRT((1+2*SUMSQ(P$7:P29))/COUNT($C$96:$C$192))</f>
        <v>0.21727847192847255</v>
      </c>
    </row>
    <row r="31" spans="2:18" x14ac:dyDescent="0.3">
      <c r="B31" s="26">
        <f>'Datos T 273,15 K (0 °C)'!D35</f>
        <v>28</v>
      </c>
      <c r="C31" s="32">
        <f>'Datos T 273,15 K (0 °C)'!F35</f>
        <v>273.33</v>
      </c>
      <c r="E31">
        <f t="shared" si="0"/>
        <v>25</v>
      </c>
      <c r="F31" s="1">
        <f>[1]!ACF($C$4:$C$1971,E31)</f>
        <v>0.22068281053748981</v>
      </c>
      <c r="G31" s="1">
        <f t="shared" si="3"/>
        <v>-0.55169530834779057</v>
      </c>
      <c r="H31" s="1">
        <f>_xlfn.NORM.S.INV(1-$H$3/2)*SQRT((1+2*SUMSQ(F$7:F30))/COUNT($C$4:$C$1971))</f>
        <v>0.55169530834779057</v>
      </c>
      <c r="J31">
        <f t="shared" si="1"/>
        <v>25</v>
      </c>
      <c r="K31" s="1">
        <f>[1]!ACF($C$64:$C$192,J31)</f>
        <v>9.8120782242674415E-3</v>
      </c>
      <c r="L31" s="1">
        <f t="shared" si="4"/>
        <v>-0.33447860868798884</v>
      </c>
      <c r="M31" s="1">
        <f>_xlfn.NORM.S.INV(1-$M$3/2)*SQRT((1+2*SUMSQ(K$7:K30))/COUNT($C$64:$C$192))</f>
        <v>0.33447860868798884</v>
      </c>
      <c r="O31">
        <f t="shared" si="2"/>
        <v>25</v>
      </c>
      <c r="P31" s="1">
        <f>[1]!ACF($C$96:$C$192,O31)</f>
        <v>-5.9866574693035239E-2</v>
      </c>
      <c r="Q31" s="1">
        <f t="shared" si="5"/>
        <v>-0.21734009436565055</v>
      </c>
      <c r="R31" s="1">
        <f>_xlfn.NORM.S.INV(1-$R$3/2)*SQRT((1+2*SUMSQ(P$7:P30))/COUNT($C$96:$C$192))</f>
        <v>0.21734009436565055</v>
      </c>
    </row>
    <row r="32" spans="2:18" x14ac:dyDescent="0.3">
      <c r="B32" s="26">
        <f>'Datos T 273,15 K (0 °C)'!D36</f>
        <v>29</v>
      </c>
      <c r="C32" s="32">
        <f>'Datos T 273,15 K (0 °C)'!F36</f>
        <v>273.33</v>
      </c>
      <c r="E32">
        <f t="shared" si="0"/>
        <v>26</v>
      </c>
      <c r="F32" s="1">
        <f>[1]!ACF($C$4:$C$1971,E32)</f>
        <v>0.20582417620881271</v>
      </c>
      <c r="G32" s="1">
        <f t="shared" si="3"/>
        <v>-0.55348660542429406</v>
      </c>
      <c r="H32" s="1">
        <f>_xlfn.NORM.S.INV(1-$H$3/2)*SQRT((1+2*SUMSQ(F$7:F31))/COUNT($C$4:$C$1971))</f>
        <v>0.55348660542429406</v>
      </c>
      <c r="J32">
        <f t="shared" si="1"/>
        <v>26</v>
      </c>
      <c r="K32" s="1">
        <f>[1]!ACF($C$64:$C$192,J32)</f>
        <v>9.6098939548166354E-2</v>
      </c>
      <c r="L32" s="1">
        <f t="shared" si="4"/>
        <v>-0.33448718014325163</v>
      </c>
      <c r="M32" s="1">
        <f>_xlfn.NORM.S.INV(1-$M$3/2)*SQRT((1+2*SUMSQ(K$7:K31))/COUNT($C$64:$C$192))</f>
        <v>0.33448718014325163</v>
      </c>
      <c r="O32">
        <f t="shared" si="2"/>
        <v>26</v>
      </c>
      <c r="P32" s="1">
        <f>[1]!ACF($C$96:$C$192,O32)</f>
        <v>2.8811172951844228E-2</v>
      </c>
      <c r="Q32" s="1">
        <f t="shared" si="5"/>
        <v>-0.21799217665040313</v>
      </c>
      <c r="R32" s="1">
        <f>_xlfn.NORM.S.INV(1-$R$3/2)*SQRT((1+2*SUMSQ(P$7:P31))/COUNT($C$96:$C$192))</f>
        <v>0.21799217665040313</v>
      </c>
    </row>
    <row r="33" spans="2:18" x14ac:dyDescent="0.3">
      <c r="B33" s="26">
        <f>'Datos T 273,15 K (0 °C)'!D37</f>
        <v>30</v>
      </c>
      <c r="C33" s="32">
        <f>'Datos T 273,15 K (0 °C)'!F37</f>
        <v>273.33</v>
      </c>
      <c r="E33">
        <f t="shared" si="0"/>
        <v>27</v>
      </c>
      <c r="F33" s="1">
        <f>[1]!ACF($C$4:$C$1971,E33)</f>
        <v>0.19256113500388602</v>
      </c>
      <c r="G33" s="1">
        <f t="shared" si="3"/>
        <v>-0.55504010444347007</v>
      </c>
      <c r="H33" s="1">
        <f>_xlfn.NORM.S.INV(1-$H$3/2)*SQRT((1+2*SUMSQ(F$7:F32))/COUNT($C$4:$C$1971))</f>
        <v>0.55504010444347007</v>
      </c>
      <c r="J33">
        <f t="shared" si="1"/>
        <v>27</v>
      </c>
      <c r="K33" s="1">
        <f>[1]!ACF($C$64:$C$192,J33)</f>
        <v>-3.4745057733277756E-3</v>
      </c>
      <c r="L33" s="1">
        <f t="shared" si="4"/>
        <v>-0.33530834700467449</v>
      </c>
      <c r="M33" s="1">
        <f>_xlfn.NORM.S.INV(1-$M$3/2)*SQRT((1+2*SUMSQ(K$7:K32))/COUNT($C$64:$C$192))</f>
        <v>0.33530834700467449</v>
      </c>
      <c r="O33">
        <f t="shared" si="2"/>
        <v>27</v>
      </c>
      <c r="P33" s="1">
        <f>[1]!ACF($C$96:$C$192,O33)</f>
        <v>-5.7121528533476441E-2</v>
      </c>
      <c r="Q33" s="1">
        <f t="shared" si="5"/>
        <v>-0.21814292594198226</v>
      </c>
      <c r="R33" s="1">
        <f>_xlfn.NORM.S.INV(1-$R$3/2)*SQRT((1+2*SUMSQ(P$7:P32))/COUNT($C$96:$C$192))</f>
        <v>0.21814292594198226</v>
      </c>
    </row>
    <row r="34" spans="2:18" x14ac:dyDescent="0.3">
      <c r="B34" s="26">
        <f>'Datos T 273,15 K (0 °C)'!D38</f>
        <v>31</v>
      </c>
      <c r="C34" s="32">
        <f>'Datos T 273,15 K (0 °C)'!F38</f>
        <v>273.32</v>
      </c>
      <c r="E34">
        <f t="shared" si="0"/>
        <v>28</v>
      </c>
      <c r="F34" s="1">
        <f>[1]!ACF($C$4:$C$1971,E34)</f>
        <v>0.18582609582512144</v>
      </c>
      <c r="G34" s="1">
        <f t="shared" si="3"/>
        <v>-0.55639628350993042</v>
      </c>
      <c r="H34" s="1">
        <f>_xlfn.NORM.S.INV(1-$H$3/2)*SQRT((1+2*SUMSQ(F$7:F33))/COUNT($C$4:$C$1971))</f>
        <v>0.55639628350993042</v>
      </c>
      <c r="J34">
        <f t="shared" si="1"/>
        <v>28</v>
      </c>
      <c r="K34" s="1">
        <f>[1]!ACF($C$64:$C$192,J34)</f>
        <v>8.8774876844569556E-2</v>
      </c>
      <c r="L34" s="1">
        <f t="shared" si="4"/>
        <v>-0.33530941913477214</v>
      </c>
      <c r="M34" s="1">
        <f>_xlfn.NORM.S.INV(1-$M$3/2)*SQRT((1+2*SUMSQ(K$7:K33))/COUNT($C$64:$C$192))</f>
        <v>0.33530941913477214</v>
      </c>
      <c r="O34">
        <f t="shared" si="2"/>
        <v>28</v>
      </c>
      <c r="P34" s="1">
        <f>[1]!ACF($C$96:$C$192,O34)</f>
        <v>7.6010847892337974E-2</v>
      </c>
      <c r="Q34" s="1">
        <f t="shared" si="5"/>
        <v>-0.21873448008350679</v>
      </c>
      <c r="R34" s="1">
        <f>_xlfn.NORM.S.INV(1-$R$3/2)*SQRT((1+2*SUMSQ(P$7:P33))/COUNT($C$96:$C$192))</f>
        <v>0.21873448008350679</v>
      </c>
    </row>
    <row r="35" spans="2:18" x14ac:dyDescent="0.3">
      <c r="B35" s="26">
        <f>'Datos T 273,15 K (0 °C)'!D39</f>
        <v>32</v>
      </c>
      <c r="C35" s="32">
        <f>'Datos T 273,15 K (0 °C)'!F39</f>
        <v>273.33</v>
      </c>
      <c r="E35">
        <f t="shared" si="0"/>
        <v>29</v>
      </c>
      <c r="F35" s="1">
        <f>[1]!ACF($C$4:$C$1971,E35)</f>
        <v>0.17390537899416167</v>
      </c>
      <c r="G35" s="1">
        <f t="shared" si="3"/>
        <v>-0.55765628800124589</v>
      </c>
      <c r="H35" s="1">
        <f>_xlfn.NORM.S.INV(1-$H$3/2)*SQRT((1+2*SUMSQ(F$7:F34))/COUNT($C$4:$C$1971))</f>
        <v>0.55765628800124589</v>
      </c>
      <c r="J35">
        <f t="shared" si="1"/>
        <v>29</v>
      </c>
      <c r="K35" s="1">
        <f>[1]!ACF($C$64:$C$192,J35)</f>
        <v>-4.4699760979742528E-2</v>
      </c>
      <c r="L35" s="1">
        <f t="shared" si="4"/>
        <v>-0.336008598047076</v>
      </c>
      <c r="M35" s="1">
        <f>_xlfn.NORM.S.INV(1-$M$3/2)*SQRT((1+2*SUMSQ(K$7:K34))/COUNT($C$64:$C$192))</f>
        <v>0.336008598047076</v>
      </c>
      <c r="O35">
        <f t="shared" si="2"/>
        <v>29</v>
      </c>
      <c r="P35" s="1">
        <f>[1]!ACF($C$96:$C$192,O35)</f>
        <v>-0.14328573993578728</v>
      </c>
      <c r="Q35" s="1">
        <f t="shared" si="5"/>
        <v>-0.21977805488825755</v>
      </c>
      <c r="R35" s="1">
        <f>_xlfn.NORM.S.INV(1-$R$3/2)*SQRT((1+2*SUMSQ(P$7:P34))/COUNT($C$96:$C$192))</f>
        <v>0.21977805488825755</v>
      </c>
    </row>
    <row r="36" spans="2:18" x14ac:dyDescent="0.3">
      <c r="B36" s="26">
        <f>'Datos T 273,15 K (0 °C)'!D40</f>
        <v>33</v>
      </c>
      <c r="C36" s="32">
        <f>'Datos T 273,15 K (0 °C)'!F40</f>
        <v>273.33</v>
      </c>
      <c r="E36" s="23">
        <f t="shared" si="0"/>
        <v>30</v>
      </c>
      <c r="F36" s="24">
        <f>[1]!ACF($C$4:$C$1971,E36)</f>
        <v>0.16537529755117583</v>
      </c>
      <c r="G36" s="24">
        <f t="shared" si="3"/>
        <v>-0.55875748550451232</v>
      </c>
      <c r="H36" s="24">
        <f>_xlfn.NORM.S.INV(1-$H$3/2)*SQRT((1+2*SUMSQ(F$7:F35))/COUNT($C$4:$C$1971))</f>
        <v>0.55875748550451232</v>
      </c>
      <c r="J36" s="23">
        <f t="shared" si="1"/>
        <v>30</v>
      </c>
      <c r="K36" s="24">
        <f>[1]!ACF($C$64:$C$192,J36)</f>
        <v>0.10751555008861968</v>
      </c>
      <c r="L36" s="24">
        <f t="shared" si="4"/>
        <v>-0.33618563017517672</v>
      </c>
      <c r="M36" s="24">
        <f>_xlfn.NORM.S.INV(1-$M$3/2)*SQRT((1+2*SUMSQ(K$7:K35))/COUNT($C$64:$C$192))</f>
        <v>0.33618563017517672</v>
      </c>
      <c r="O36" s="23">
        <f t="shared" si="2"/>
        <v>30</v>
      </c>
      <c r="P36" s="24">
        <f>[1]!ACF($C$96:$C$192,O36)</f>
        <v>0.1232105228328316</v>
      </c>
      <c r="Q36" s="24">
        <f t="shared" si="5"/>
        <v>-0.22344695699916367</v>
      </c>
      <c r="R36" s="24">
        <f>_xlfn.NORM.S.INV(1-$R$3/2)*SQRT((1+2*SUMSQ(P$7:P35))/COUNT($C$96:$C$192))</f>
        <v>0.22344695699916367</v>
      </c>
    </row>
    <row r="37" spans="2:18" x14ac:dyDescent="0.3">
      <c r="B37" s="26">
        <f>'Datos T 273,15 K (0 °C)'!D41</f>
        <v>34</v>
      </c>
      <c r="C37" s="32">
        <f>'Datos T 273,15 K (0 °C)'!F41</f>
        <v>273.32</v>
      </c>
    </row>
    <row r="38" spans="2:18" x14ac:dyDescent="0.3">
      <c r="B38" s="26">
        <f>'Datos T 273,15 K (0 °C)'!D42</f>
        <v>35</v>
      </c>
      <c r="C38" s="32">
        <f>'Datos T 273,15 K (0 °C)'!F42</f>
        <v>273.32</v>
      </c>
    </row>
    <row r="39" spans="2:18" x14ac:dyDescent="0.3">
      <c r="B39" s="26">
        <f>'Datos T 273,15 K (0 °C)'!D43</f>
        <v>36</v>
      </c>
      <c r="C39" s="32">
        <f>'Datos T 273,15 K (0 °C)'!F43</f>
        <v>273.32</v>
      </c>
    </row>
    <row r="40" spans="2:18" x14ac:dyDescent="0.3">
      <c r="B40" s="26">
        <f>'Datos T 273,15 K (0 °C)'!D44</f>
        <v>37</v>
      </c>
      <c r="C40" s="32">
        <f>'Datos T 273,15 K (0 °C)'!F44</f>
        <v>273.32</v>
      </c>
    </row>
    <row r="41" spans="2:18" x14ac:dyDescent="0.3">
      <c r="B41" s="26">
        <f>'Datos T 273,15 K (0 °C)'!D45</f>
        <v>38</v>
      </c>
      <c r="C41" s="32">
        <f>'Datos T 273,15 K (0 °C)'!F45</f>
        <v>273.32</v>
      </c>
    </row>
    <row r="42" spans="2:18" x14ac:dyDescent="0.3">
      <c r="B42" s="26">
        <f>'Datos T 273,15 K (0 °C)'!D46</f>
        <v>39</v>
      </c>
      <c r="C42" s="32">
        <f>'Datos T 273,15 K (0 °C)'!F46</f>
        <v>273.32</v>
      </c>
    </row>
    <row r="43" spans="2:18" x14ac:dyDescent="0.3">
      <c r="B43" s="26">
        <f>'Datos T 273,15 K (0 °C)'!D47</f>
        <v>40</v>
      </c>
      <c r="C43" s="32">
        <f>'Datos T 273,15 K (0 °C)'!F47</f>
        <v>273.31</v>
      </c>
    </row>
    <row r="44" spans="2:18" x14ac:dyDescent="0.3">
      <c r="B44" s="26">
        <f>'Datos T 273,15 K (0 °C)'!D48</f>
        <v>41</v>
      </c>
      <c r="C44" s="32">
        <f>'Datos T 273,15 K (0 °C)'!F48</f>
        <v>273.31</v>
      </c>
    </row>
    <row r="45" spans="2:18" x14ac:dyDescent="0.3">
      <c r="B45" s="26">
        <f>'Datos T 273,15 K (0 °C)'!D49</f>
        <v>42</v>
      </c>
      <c r="C45" s="32">
        <f>'Datos T 273,15 K (0 °C)'!F49</f>
        <v>273.31</v>
      </c>
    </row>
    <row r="46" spans="2:18" x14ac:dyDescent="0.3">
      <c r="B46" s="26">
        <f>'Datos T 273,15 K (0 °C)'!D50</f>
        <v>43</v>
      </c>
      <c r="C46" s="32">
        <f>'Datos T 273,15 K (0 °C)'!F50</f>
        <v>273.32</v>
      </c>
    </row>
    <row r="47" spans="2:18" x14ac:dyDescent="0.3">
      <c r="B47" s="26">
        <f>'Datos T 273,15 K (0 °C)'!D51</f>
        <v>44</v>
      </c>
      <c r="C47" s="32">
        <f>'Datos T 273,15 K (0 °C)'!F51</f>
        <v>273.31</v>
      </c>
    </row>
    <row r="48" spans="2:18" x14ac:dyDescent="0.3">
      <c r="B48" s="26">
        <f>'Datos T 273,15 K (0 °C)'!D52</f>
        <v>45</v>
      </c>
      <c r="C48" s="32">
        <f>'Datos T 273,15 K (0 °C)'!F52</f>
        <v>273.31</v>
      </c>
    </row>
    <row r="49" spans="2:3" x14ac:dyDescent="0.3">
      <c r="B49" s="26">
        <f>'Datos T 273,15 K (0 °C)'!D53</f>
        <v>46</v>
      </c>
      <c r="C49" s="32">
        <f>'Datos T 273,15 K (0 °C)'!F53</f>
        <v>273.31</v>
      </c>
    </row>
    <row r="50" spans="2:3" x14ac:dyDescent="0.3">
      <c r="B50" s="26">
        <f>'Datos T 273,15 K (0 °C)'!D54</f>
        <v>47</v>
      </c>
      <c r="C50" s="32">
        <f>'Datos T 273,15 K (0 °C)'!F54</f>
        <v>273.28999999999996</v>
      </c>
    </row>
    <row r="51" spans="2:3" x14ac:dyDescent="0.3">
      <c r="B51" s="26">
        <f>'Datos T 273,15 K (0 °C)'!D55</f>
        <v>48</v>
      </c>
      <c r="C51" s="32">
        <f>'Datos T 273,15 K (0 °C)'!F55</f>
        <v>273.29999999999995</v>
      </c>
    </row>
    <row r="52" spans="2:3" x14ac:dyDescent="0.3">
      <c r="B52" s="26">
        <f>'Datos T 273,15 K (0 °C)'!D56</f>
        <v>49</v>
      </c>
      <c r="C52" s="32">
        <f>'Datos T 273,15 K (0 °C)'!F56</f>
        <v>273.29999999999995</v>
      </c>
    </row>
    <row r="53" spans="2:3" x14ac:dyDescent="0.3">
      <c r="B53" s="26">
        <f>'Datos T 273,15 K (0 °C)'!D57</f>
        <v>50</v>
      </c>
      <c r="C53" s="32">
        <f>'Datos T 273,15 K (0 °C)'!F57</f>
        <v>273.31</v>
      </c>
    </row>
    <row r="54" spans="2:3" x14ac:dyDescent="0.3">
      <c r="B54" s="26">
        <f>'Datos T 273,15 K (0 °C)'!D58</f>
        <v>51</v>
      </c>
      <c r="C54" s="32">
        <f>'Datos T 273,15 K (0 °C)'!F58</f>
        <v>273.29999999999995</v>
      </c>
    </row>
    <row r="55" spans="2:3" x14ac:dyDescent="0.3">
      <c r="B55" s="26">
        <f>'Datos T 273,15 K (0 °C)'!D59</f>
        <v>52</v>
      </c>
      <c r="C55" s="32">
        <f>'Datos T 273,15 K (0 °C)'!F59</f>
        <v>273.29999999999995</v>
      </c>
    </row>
    <row r="56" spans="2:3" x14ac:dyDescent="0.3">
      <c r="B56" s="26">
        <f>'Datos T 273,15 K (0 °C)'!D60</f>
        <v>53</v>
      </c>
      <c r="C56" s="32">
        <f>'Datos T 273,15 K (0 °C)'!F60</f>
        <v>273.29999999999995</v>
      </c>
    </row>
    <row r="57" spans="2:3" x14ac:dyDescent="0.3">
      <c r="B57" s="26">
        <f>'Datos T 273,15 K (0 °C)'!D61</f>
        <v>54</v>
      </c>
      <c r="C57" s="32">
        <f>'Datos T 273,15 K (0 °C)'!F61</f>
        <v>273.28999999999996</v>
      </c>
    </row>
    <row r="58" spans="2:3" x14ac:dyDescent="0.3">
      <c r="B58" s="26">
        <f>'Datos T 273,15 K (0 °C)'!D62</f>
        <v>55</v>
      </c>
      <c r="C58" s="32">
        <f>'Datos T 273,15 K (0 °C)'!F62</f>
        <v>273.28999999999996</v>
      </c>
    </row>
    <row r="59" spans="2:3" x14ac:dyDescent="0.3">
      <c r="B59" s="26">
        <f>'Datos T 273,15 K (0 °C)'!D63</f>
        <v>56</v>
      </c>
      <c r="C59" s="32">
        <f>'Datos T 273,15 K (0 °C)'!F63</f>
        <v>273.29999999999995</v>
      </c>
    </row>
    <row r="60" spans="2:3" x14ac:dyDescent="0.3">
      <c r="B60" s="26">
        <f>'Datos T 273,15 K (0 °C)'!D64</f>
        <v>57</v>
      </c>
      <c r="C60" s="32">
        <f>'Datos T 273,15 K (0 °C)'!F64</f>
        <v>273.28999999999996</v>
      </c>
    </row>
    <row r="61" spans="2:3" x14ac:dyDescent="0.3">
      <c r="B61" s="26">
        <f>'Datos T 273,15 K (0 °C)'!D65</f>
        <v>58</v>
      </c>
      <c r="C61" s="32">
        <f>'Datos T 273,15 K (0 °C)'!F65</f>
        <v>273.29999999999995</v>
      </c>
    </row>
    <row r="62" spans="2:3" x14ac:dyDescent="0.3">
      <c r="B62" s="50">
        <f>'Datos T 273,15 K (0 °C)'!D66</f>
        <v>59</v>
      </c>
      <c r="C62" s="43">
        <f>'Datos T 273,15 K (0 °C)'!F66</f>
        <v>273.29999999999995</v>
      </c>
    </row>
    <row r="63" spans="2:3" x14ac:dyDescent="0.3">
      <c r="B63" s="50">
        <f>'Datos T 273,15 K (0 °C)'!D67</f>
        <v>60</v>
      </c>
      <c r="C63" s="43">
        <f>'Datos T 273,15 K (0 °C)'!F67</f>
        <v>273.29999999999995</v>
      </c>
    </row>
    <row r="64" spans="2:3" x14ac:dyDescent="0.3">
      <c r="B64" s="50">
        <f>'Datos T 273,15 K (0 °C)'!D68</f>
        <v>61</v>
      </c>
      <c r="C64" s="43">
        <f>'Datos T 273,15 K (0 °C)'!F68</f>
        <v>273.28999999999996</v>
      </c>
    </row>
    <row r="65" spans="2:3" x14ac:dyDescent="0.3">
      <c r="B65" s="50">
        <f>'Datos T 273,15 K (0 °C)'!D69</f>
        <v>62</v>
      </c>
      <c r="C65" s="43">
        <f>'Datos T 273,15 K (0 °C)'!F69</f>
        <v>273.28999999999996</v>
      </c>
    </row>
    <row r="66" spans="2:3" x14ac:dyDescent="0.3">
      <c r="B66" s="50">
        <f>'Datos T 273,15 K (0 °C)'!D70</f>
        <v>63</v>
      </c>
      <c r="C66" s="43">
        <f>'Datos T 273,15 K (0 °C)'!F70</f>
        <v>273.29999999999995</v>
      </c>
    </row>
    <row r="67" spans="2:3" x14ac:dyDescent="0.3">
      <c r="B67" s="50">
        <f>'Datos T 273,15 K (0 °C)'!D71</f>
        <v>64</v>
      </c>
      <c r="C67" s="43">
        <f>'Datos T 273,15 K (0 °C)'!F71</f>
        <v>273.28999999999996</v>
      </c>
    </row>
    <row r="68" spans="2:3" x14ac:dyDescent="0.3">
      <c r="B68" s="50">
        <f>'Datos T 273,15 K (0 °C)'!D72</f>
        <v>65</v>
      </c>
      <c r="C68" s="43">
        <f>'Datos T 273,15 K (0 °C)'!F72</f>
        <v>273.28999999999996</v>
      </c>
    </row>
    <row r="69" spans="2:3" x14ac:dyDescent="0.3">
      <c r="B69" s="50">
        <f>'Datos T 273,15 K (0 °C)'!D73</f>
        <v>66</v>
      </c>
      <c r="C69" s="43">
        <f>'Datos T 273,15 K (0 °C)'!F73</f>
        <v>273.28999999999996</v>
      </c>
    </row>
    <row r="70" spans="2:3" x14ac:dyDescent="0.3">
      <c r="B70" s="50">
        <f>'Datos T 273,15 K (0 °C)'!D74</f>
        <v>67</v>
      </c>
      <c r="C70" s="43">
        <f>'Datos T 273,15 K (0 °C)'!F74</f>
        <v>273.28999999999996</v>
      </c>
    </row>
    <row r="71" spans="2:3" x14ac:dyDescent="0.3">
      <c r="B71" s="50">
        <f>'Datos T 273,15 K (0 °C)'!D75</f>
        <v>68</v>
      </c>
      <c r="C71" s="43">
        <f>'Datos T 273,15 K (0 °C)'!F75</f>
        <v>273.28999999999996</v>
      </c>
    </row>
    <row r="72" spans="2:3" x14ac:dyDescent="0.3">
      <c r="B72" s="50">
        <f>'Datos T 273,15 K (0 °C)'!D76</f>
        <v>69</v>
      </c>
      <c r="C72" s="43">
        <f>'Datos T 273,15 K (0 °C)'!F76</f>
        <v>273.28999999999996</v>
      </c>
    </row>
    <row r="73" spans="2:3" x14ac:dyDescent="0.3">
      <c r="B73" s="50">
        <f>'Datos T 273,15 K (0 °C)'!D77</f>
        <v>70</v>
      </c>
      <c r="C73" s="43">
        <f>'Datos T 273,15 K (0 °C)'!F77</f>
        <v>273.28999999999996</v>
      </c>
    </row>
    <row r="74" spans="2:3" x14ac:dyDescent="0.3">
      <c r="B74" s="50">
        <f>'Datos T 273,15 K (0 °C)'!D78</f>
        <v>71</v>
      </c>
      <c r="C74" s="43">
        <f>'Datos T 273,15 K (0 °C)'!F78</f>
        <v>273.28999999999996</v>
      </c>
    </row>
    <row r="75" spans="2:3" x14ac:dyDescent="0.3">
      <c r="B75" s="50">
        <f>'Datos T 273,15 K (0 °C)'!D79</f>
        <v>72</v>
      </c>
      <c r="C75" s="43">
        <f>'Datos T 273,15 K (0 °C)'!F79</f>
        <v>273.28999999999996</v>
      </c>
    </row>
    <row r="76" spans="2:3" x14ac:dyDescent="0.3">
      <c r="B76" s="50">
        <f>'Datos T 273,15 K (0 °C)'!D80</f>
        <v>73</v>
      </c>
      <c r="C76" s="43">
        <f>'Datos T 273,15 K (0 °C)'!F80</f>
        <v>273.28999999999996</v>
      </c>
    </row>
    <row r="77" spans="2:3" x14ac:dyDescent="0.3">
      <c r="B77" s="50">
        <f>'Datos T 273,15 K (0 °C)'!D81</f>
        <v>74</v>
      </c>
      <c r="C77" s="43">
        <f>'Datos T 273,15 K (0 °C)'!F81</f>
        <v>273.28999999999996</v>
      </c>
    </row>
    <row r="78" spans="2:3" x14ac:dyDescent="0.3">
      <c r="B78" s="50">
        <f>'Datos T 273,15 K (0 °C)'!D82</f>
        <v>75</v>
      </c>
      <c r="C78" s="43">
        <f>'Datos T 273,15 K (0 °C)'!F82</f>
        <v>273.27999999999997</v>
      </c>
    </row>
    <row r="79" spans="2:3" x14ac:dyDescent="0.3">
      <c r="B79" s="50">
        <f>'Datos T 273,15 K (0 °C)'!D83</f>
        <v>76</v>
      </c>
      <c r="C79" s="43">
        <f>'Datos T 273,15 K (0 °C)'!F83</f>
        <v>273.28999999999996</v>
      </c>
    </row>
    <row r="80" spans="2:3" x14ac:dyDescent="0.3">
      <c r="B80" s="50">
        <f>'Datos T 273,15 K (0 °C)'!D84</f>
        <v>77</v>
      </c>
      <c r="C80" s="43">
        <f>'Datos T 273,15 K (0 °C)'!F84</f>
        <v>273.28999999999996</v>
      </c>
    </row>
    <row r="81" spans="2:3" x14ac:dyDescent="0.3">
      <c r="B81" s="50">
        <f>'Datos T 273,15 K (0 °C)'!D85</f>
        <v>78</v>
      </c>
      <c r="C81" s="43">
        <f>'Datos T 273,15 K (0 °C)'!F85</f>
        <v>273.29999999999995</v>
      </c>
    </row>
    <row r="82" spans="2:3" x14ac:dyDescent="0.3">
      <c r="B82" s="50">
        <f>'Datos T 273,15 K (0 °C)'!D86</f>
        <v>79</v>
      </c>
      <c r="C82" s="43">
        <f>'Datos T 273,15 K (0 °C)'!F86</f>
        <v>273.28999999999996</v>
      </c>
    </row>
    <row r="83" spans="2:3" x14ac:dyDescent="0.3">
      <c r="B83" s="50">
        <f>'Datos T 273,15 K (0 °C)'!D87</f>
        <v>80</v>
      </c>
      <c r="C83" s="43">
        <f>'Datos T 273,15 K (0 °C)'!F87</f>
        <v>273.28999999999996</v>
      </c>
    </row>
    <row r="84" spans="2:3" x14ac:dyDescent="0.3">
      <c r="B84" s="50">
        <f>'Datos T 273,15 K (0 °C)'!D88</f>
        <v>81</v>
      </c>
      <c r="C84" s="43">
        <f>'Datos T 273,15 K (0 °C)'!F88</f>
        <v>273.28999999999996</v>
      </c>
    </row>
    <row r="85" spans="2:3" x14ac:dyDescent="0.3">
      <c r="B85" s="50">
        <f>'Datos T 273,15 K (0 °C)'!D89</f>
        <v>82</v>
      </c>
      <c r="C85" s="43">
        <f>'Datos T 273,15 K (0 °C)'!F89</f>
        <v>273.28999999999996</v>
      </c>
    </row>
    <row r="86" spans="2:3" x14ac:dyDescent="0.3">
      <c r="B86" s="50">
        <f>'Datos T 273,15 K (0 °C)'!D90</f>
        <v>83</v>
      </c>
      <c r="C86" s="43">
        <f>'Datos T 273,15 K (0 °C)'!F90</f>
        <v>273.27999999999997</v>
      </c>
    </row>
    <row r="87" spans="2:3" x14ac:dyDescent="0.3">
      <c r="B87" s="50">
        <f>'Datos T 273,15 K (0 °C)'!D91</f>
        <v>84</v>
      </c>
      <c r="C87" s="43">
        <f>'Datos T 273,15 K (0 °C)'!F91</f>
        <v>273.28999999999996</v>
      </c>
    </row>
    <row r="88" spans="2:3" x14ac:dyDescent="0.3">
      <c r="B88" s="50">
        <f>'Datos T 273,15 K (0 °C)'!D92</f>
        <v>85</v>
      </c>
      <c r="C88" s="43">
        <f>'Datos T 273,15 K (0 °C)'!F92</f>
        <v>273.28999999999996</v>
      </c>
    </row>
    <row r="89" spans="2:3" x14ac:dyDescent="0.3">
      <c r="B89" s="50">
        <f>'Datos T 273,15 K (0 °C)'!D93</f>
        <v>86</v>
      </c>
      <c r="C89" s="43">
        <f>'Datos T 273,15 K (0 °C)'!F93</f>
        <v>273.27999999999997</v>
      </c>
    </row>
    <row r="90" spans="2:3" x14ac:dyDescent="0.3">
      <c r="B90" s="50">
        <f>'Datos T 273,15 K (0 °C)'!D94</f>
        <v>87</v>
      </c>
      <c r="C90" s="43">
        <f>'Datos T 273,15 K (0 °C)'!F94</f>
        <v>273.28999999999996</v>
      </c>
    </row>
    <row r="91" spans="2:3" x14ac:dyDescent="0.3">
      <c r="B91" s="50">
        <f>'Datos T 273,15 K (0 °C)'!D95</f>
        <v>88</v>
      </c>
      <c r="C91" s="43">
        <f>'Datos T 273,15 K (0 °C)'!F95</f>
        <v>273.28999999999996</v>
      </c>
    </row>
    <row r="92" spans="2:3" x14ac:dyDescent="0.3">
      <c r="B92" s="50">
        <f>'Datos T 273,15 K (0 °C)'!D96</f>
        <v>89</v>
      </c>
      <c r="C92" s="43">
        <f>'Datos T 273,15 K (0 °C)'!F96</f>
        <v>273.27999999999997</v>
      </c>
    </row>
    <row r="93" spans="2:3" x14ac:dyDescent="0.3">
      <c r="B93" s="50">
        <f>'Datos T 273,15 K (0 °C)'!D97</f>
        <v>90</v>
      </c>
      <c r="C93" s="43">
        <f>'Datos T 273,15 K (0 °C)'!F97</f>
        <v>273.27999999999997</v>
      </c>
    </row>
    <row r="94" spans="2:3" x14ac:dyDescent="0.3">
      <c r="B94" s="50">
        <f>'Datos T 273,15 K (0 °C)'!D98</f>
        <v>91</v>
      </c>
      <c r="C94" s="43">
        <f>'Datos T 273,15 K (0 °C)'!F98</f>
        <v>273.28999999999996</v>
      </c>
    </row>
    <row r="95" spans="2:3" x14ac:dyDescent="0.3">
      <c r="B95" s="50">
        <f>'Datos T 273,15 K (0 °C)'!D99</f>
        <v>92</v>
      </c>
      <c r="C95" s="43">
        <f>'Datos T 273,15 K (0 °C)'!F99</f>
        <v>273.27999999999997</v>
      </c>
    </row>
    <row r="96" spans="2:3" x14ac:dyDescent="0.3">
      <c r="B96" s="50">
        <f>'Datos T 273,15 K (0 °C)'!D100</f>
        <v>93</v>
      </c>
      <c r="C96" s="43">
        <f>'Datos T 273,15 K (0 °C)'!F100</f>
        <v>273.27999999999997</v>
      </c>
    </row>
    <row r="97" spans="2:3" x14ac:dyDescent="0.3">
      <c r="B97" s="50">
        <f>'Datos T 273,15 K (0 °C)'!D101</f>
        <v>94</v>
      </c>
      <c r="C97" s="43">
        <f>'Datos T 273,15 K (0 °C)'!F101</f>
        <v>273.27999999999997</v>
      </c>
    </row>
    <row r="98" spans="2:3" x14ac:dyDescent="0.3">
      <c r="B98" s="50">
        <f>'Datos T 273,15 K (0 °C)'!D102</f>
        <v>95</v>
      </c>
      <c r="C98" s="43">
        <f>'Datos T 273,15 K (0 °C)'!F102</f>
        <v>273.27999999999997</v>
      </c>
    </row>
    <row r="99" spans="2:3" x14ac:dyDescent="0.3">
      <c r="B99" s="50">
        <f>'Datos T 273,15 K (0 °C)'!D103</f>
        <v>96</v>
      </c>
      <c r="C99" s="43">
        <f>'Datos T 273,15 K (0 °C)'!F103</f>
        <v>273.27999999999997</v>
      </c>
    </row>
    <row r="100" spans="2:3" x14ac:dyDescent="0.3">
      <c r="B100" s="50">
        <f>'Datos T 273,15 K (0 °C)'!D104</f>
        <v>97</v>
      </c>
      <c r="C100" s="43">
        <f>'Datos T 273,15 K (0 °C)'!F104</f>
        <v>273.28999999999996</v>
      </c>
    </row>
    <row r="101" spans="2:3" x14ac:dyDescent="0.3">
      <c r="B101" s="50">
        <f>'Datos T 273,15 K (0 °C)'!D105</f>
        <v>98</v>
      </c>
      <c r="C101" s="43">
        <f>'Datos T 273,15 K (0 °C)'!F105</f>
        <v>273.28999999999996</v>
      </c>
    </row>
    <row r="102" spans="2:3" x14ac:dyDescent="0.3">
      <c r="B102" s="50">
        <f>'Datos T 273,15 K (0 °C)'!D106</f>
        <v>99</v>
      </c>
      <c r="C102" s="43">
        <f>'Datos T 273,15 K (0 °C)'!F106</f>
        <v>273.27999999999997</v>
      </c>
    </row>
    <row r="103" spans="2:3" x14ac:dyDescent="0.3">
      <c r="B103" s="50">
        <f>'Datos T 273,15 K (0 °C)'!D107</f>
        <v>100</v>
      </c>
      <c r="C103" s="43">
        <f>'Datos T 273,15 K (0 °C)'!F107</f>
        <v>273.28999999999996</v>
      </c>
    </row>
    <row r="104" spans="2:3" x14ac:dyDescent="0.3">
      <c r="B104" s="42">
        <f>'Datos T 273,15 K (0 °C)'!D108</f>
        <v>101</v>
      </c>
      <c r="C104" s="43">
        <f>'Datos T 273,15 K (0 °C)'!F108</f>
        <v>273.27999999999997</v>
      </c>
    </row>
    <row r="105" spans="2:3" x14ac:dyDescent="0.3">
      <c r="B105" s="42">
        <f>'Datos T 273,15 K (0 °C)'!D109</f>
        <v>102</v>
      </c>
      <c r="C105" s="43">
        <f>'Datos T 273,15 K (0 °C)'!F109</f>
        <v>273.27999999999997</v>
      </c>
    </row>
    <row r="106" spans="2:3" x14ac:dyDescent="0.3">
      <c r="B106" s="42">
        <f>'Datos T 273,15 K (0 °C)'!D110</f>
        <v>103</v>
      </c>
      <c r="C106" s="43">
        <f>'Datos T 273,15 K (0 °C)'!F110</f>
        <v>273.27999999999997</v>
      </c>
    </row>
    <row r="107" spans="2:3" x14ac:dyDescent="0.3">
      <c r="B107" s="42">
        <f>'Datos T 273,15 K (0 °C)'!D111</f>
        <v>104</v>
      </c>
      <c r="C107" s="43">
        <f>'Datos T 273,15 K (0 °C)'!F111</f>
        <v>273.27999999999997</v>
      </c>
    </row>
    <row r="108" spans="2:3" x14ac:dyDescent="0.3">
      <c r="B108" s="42">
        <f>'Datos T 273,15 K (0 °C)'!D112</f>
        <v>105</v>
      </c>
      <c r="C108" s="43">
        <f>'Datos T 273,15 K (0 °C)'!F112</f>
        <v>273.27999999999997</v>
      </c>
    </row>
    <row r="109" spans="2:3" x14ac:dyDescent="0.3">
      <c r="B109" s="42">
        <f>'Datos T 273,15 K (0 °C)'!D113</f>
        <v>106</v>
      </c>
      <c r="C109" s="43">
        <f>'Datos T 273,15 K (0 °C)'!F113</f>
        <v>273.28999999999996</v>
      </c>
    </row>
    <row r="110" spans="2:3" x14ac:dyDescent="0.3">
      <c r="B110" s="42">
        <f>'Datos T 273,15 K (0 °C)'!D114</f>
        <v>107</v>
      </c>
      <c r="C110" s="43">
        <f>'Datos T 273,15 K (0 °C)'!F114</f>
        <v>273.27999999999997</v>
      </c>
    </row>
    <row r="111" spans="2:3" x14ac:dyDescent="0.3">
      <c r="B111" s="42">
        <f>'Datos T 273,15 K (0 °C)'!D115</f>
        <v>108</v>
      </c>
      <c r="C111" s="43">
        <f>'Datos T 273,15 K (0 °C)'!F115</f>
        <v>273.27999999999997</v>
      </c>
    </row>
    <row r="112" spans="2:3" x14ac:dyDescent="0.3">
      <c r="B112" s="42">
        <f>'Datos T 273,15 K (0 °C)'!D116</f>
        <v>109</v>
      </c>
      <c r="C112" s="43">
        <f>'Datos T 273,15 K (0 °C)'!F116</f>
        <v>273.27</v>
      </c>
    </row>
    <row r="113" spans="2:3" x14ac:dyDescent="0.3">
      <c r="B113" s="42">
        <f>'Datos T 273,15 K (0 °C)'!D117</f>
        <v>110</v>
      </c>
      <c r="C113" s="43">
        <f>'Datos T 273,15 K (0 °C)'!F117</f>
        <v>273.27999999999997</v>
      </c>
    </row>
    <row r="114" spans="2:3" x14ac:dyDescent="0.3">
      <c r="B114" s="42">
        <f>'Datos T 273,15 K (0 °C)'!D118</f>
        <v>111</v>
      </c>
      <c r="C114" s="43">
        <f>'Datos T 273,15 K (0 °C)'!F118</f>
        <v>273.27999999999997</v>
      </c>
    </row>
    <row r="115" spans="2:3" x14ac:dyDescent="0.3">
      <c r="B115" s="42">
        <f>'Datos T 273,15 K (0 °C)'!D119</f>
        <v>112</v>
      </c>
      <c r="C115" s="43">
        <f>'Datos T 273,15 K (0 °C)'!F119</f>
        <v>273.27999999999997</v>
      </c>
    </row>
    <row r="116" spans="2:3" x14ac:dyDescent="0.3">
      <c r="B116" s="42">
        <f>'Datos T 273,15 K (0 °C)'!D120</f>
        <v>113</v>
      </c>
      <c r="C116" s="43">
        <f>'Datos T 273,15 K (0 °C)'!F120</f>
        <v>273.27999999999997</v>
      </c>
    </row>
    <row r="117" spans="2:3" x14ac:dyDescent="0.3">
      <c r="B117" s="42">
        <f>'Datos T 273,15 K (0 °C)'!D121</f>
        <v>114</v>
      </c>
      <c r="C117" s="43">
        <f>'Datos T 273,15 K (0 °C)'!F121</f>
        <v>273.27999999999997</v>
      </c>
    </row>
    <row r="118" spans="2:3" x14ac:dyDescent="0.3">
      <c r="B118" s="42">
        <f>'Datos T 273,15 K (0 °C)'!D122</f>
        <v>115</v>
      </c>
      <c r="C118" s="43">
        <f>'Datos T 273,15 K (0 °C)'!F122</f>
        <v>273.27999999999997</v>
      </c>
    </row>
    <row r="119" spans="2:3" x14ac:dyDescent="0.3">
      <c r="B119" s="42">
        <f>'Datos T 273,15 K (0 °C)'!D123</f>
        <v>116</v>
      </c>
      <c r="C119" s="43">
        <f>'Datos T 273,15 K (0 °C)'!F123</f>
        <v>273.27999999999997</v>
      </c>
    </row>
    <row r="120" spans="2:3" x14ac:dyDescent="0.3">
      <c r="B120" s="42">
        <f>'Datos T 273,15 K (0 °C)'!D124</f>
        <v>117</v>
      </c>
      <c r="C120" s="43">
        <f>'Datos T 273,15 K (0 °C)'!F124</f>
        <v>273.28999999999996</v>
      </c>
    </row>
    <row r="121" spans="2:3" x14ac:dyDescent="0.3">
      <c r="B121" s="50">
        <f>'Datos T 273,15 K (0 °C)'!D125</f>
        <v>118</v>
      </c>
      <c r="C121" s="43">
        <f>'Datos T 273,15 K (0 °C)'!F125</f>
        <v>273.27999999999997</v>
      </c>
    </row>
    <row r="122" spans="2:3" x14ac:dyDescent="0.3">
      <c r="B122" s="50">
        <f>'Datos T 273,15 K (0 °C)'!D126</f>
        <v>119</v>
      </c>
      <c r="C122" s="43">
        <f>'Datos T 273,15 K (0 °C)'!F126</f>
        <v>273.27999999999997</v>
      </c>
    </row>
    <row r="123" spans="2:3" x14ac:dyDescent="0.3">
      <c r="B123" s="50">
        <f>'Datos T 273,15 K (0 °C)'!D127</f>
        <v>120</v>
      </c>
      <c r="C123" s="43">
        <f>'Datos T 273,15 K (0 °C)'!F127</f>
        <v>273.27999999999997</v>
      </c>
    </row>
    <row r="124" spans="2:3" x14ac:dyDescent="0.3">
      <c r="B124" s="50">
        <f>'Datos T 273,15 K (0 °C)'!D128</f>
        <v>121</v>
      </c>
      <c r="C124" s="43">
        <f>'Datos T 273,15 K (0 °C)'!F128</f>
        <v>273.28999999999996</v>
      </c>
    </row>
    <row r="125" spans="2:3" x14ac:dyDescent="0.3">
      <c r="B125" s="50">
        <f>'Datos T 273,15 K (0 °C)'!D129</f>
        <v>122</v>
      </c>
      <c r="C125" s="43">
        <f>'Datos T 273,15 K (0 °C)'!F129</f>
        <v>273.27999999999997</v>
      </c>
    </row>
    <row r="126" spans="2:3" x14ac:dyDescent="0.3">
      <c r="B126" s="50">
        <f>'Datos T 273,15 K (0 °C)'!D130</f>
        <v>123</v>
      </c>
      <c r="C126" s="43">
        <f>'Datos T 273,15 K (0 °C)'!F130</f>
        <v>273.27999999999997</v>
      </c>
    </row>
    <row r="127" spans="2:3" x14ac:dyDescent="0.3">
      <c r="B127" s="42">
        <f>'Datos T 273,15 K (0 °C)'!D131</f>
        <v>124</v>
      </c>
      <c r="C127" s="43">
        <f>'Datos T 273,15 K (0 °C)'!F131</f>
        <v>273.27999999999997</v>
      </c>
    </row>
    <row r="128" spans="2:3" x14ac:dyDescent="0.3">
      <c r="B128" s="42">
        <f>'Datos T 273,15 K (0 °C)'!D132</f>
        <v>125</v>
      </c>
      <c r="C128" s="43">
        <f>'Datos T 273,15 K (0 °C)'!F132</f>
        <v>273.27999999999997</v>
      </c>
    </row>
    <row r="129" spans="2:3" x14ac:dyDescent="0.3">
      <c r="B129" s="42">
        <f>'Datos T 273,15 K (0 °C)'!D133</f>
        <v>126</v>
      </c>
      <c r="C129" s="43">
        <f>'Datos T 273,15 K (0 °C)'!F133</f>
        <v>273.27999999999997</v>
      </c>
    </row>
    <row r="130" spans="2:3" x14ac:dyDescent="0.3">
      <c r="B130" s="42">
        <f>'Datos T 273,15 K (0 °C)'!D134</f>
        <v>127</v>
      </c>
      <c r="C130" s="43">
        <f>'Datos T 273,15 K (0 °C)'!F134</f>
        <v>273.27999999999997</v>
      </c>
    </row>
    <row r="131" spans="2:3" x14ac:dyDescent="0.3">
      <c r="B131" s="42">
        <f>'Datos T 273,15 K (0 °C)'!D135</f>
        <v>128</v>
      </c>
      <c r="C131" s="43">
        <f>'Datos T 273,15 K (0 °C)'!F135</f>
        <v>273.28999999999996</v>
      </c>
    </row>
    <row r="132" spans="2:3" x14ac:dyDescent="0.3">
      <c r="B132" s="42">
        <f>'Datos T 273,15 K (0 °C)'!D136</f>
        <v>129</v>
      </c>
      <c r="C132" s="43">
        <f>'Datos T 273,15 K (0 °C)'!F136</f>
        <v>273.27999999999997</v>
      </c>
    </row>
    <row r="133" spans="2:3" x14ac:dyDescent="0.3">
      <c r="B133" s="42">
        <f>'Datos T 273,15 K (0 °C)'!D137</f>
        <v>130</v>
      </c>
      <c r="C133" s="43">
        <f>'Datos T 273,15 K (0 °C)'!F137</f>
        <v>273.27999999999997</v>
      </c>
    </row>
    <row r="134" spans="2:3" x14ac:dyDescent="0.3">
      <c r="B134" s="42">
        <f>'Datos T 273,15 K (0 °C)'!D138</f>
        <v>131</v>
      </c>
      <c r="C134" s="43">
        <f>'Datos T 273,15 K (0 °C)'!F138</f>
        <v>273.27999999999997</v>
      </c>
    </row>
    <row r="135" spans="2:3" x14ac:dyDescent="0.3">
      <c r="B135" s="42">
        <f>'Datos T 273,15 K (0 °C)'!D139</f>
        <v>132</v>
      </c>
      <c r="C135" s="43">
        <f>'Datos T 273,15 K (0 °C)'!F139</f>
        <v>273.27999999999997</v>
      </c>
    </row>
    <row r="136" spans="2:3" x14ac:dyDescent="0.3">
      <c r="B136" s="42">
        <f>'Datos T 273,15 K (0 °C)'!D140</f>
        <v>133</v>
      </c>
      <c r="C136" s="43">
        <f>'Datos T 273,15 K (0 °C)'!F140</f>
        <v>273.27999999999997</v>
      </c>
    </row>
    <row r="137" spans="2:3" x14ac:dyDescent="0.3">
      <c r="B137" s="42">
        <f>'Datos T 273,15 K (0 °C)'!D141</f>
        <v>134</v>
      </c>
      <c r="C137" s="43">
        <f>'Datos T 273,15 K (0 °C)'!F141</f>
        <v>273.27</v>
      </c>
    </row>
    <row r="138" spans="2:3" x14ac:dyDescent="0.3">
      <c r="B138" s="42">
        <f>'Datos T 273,15 K (0 °C)'!D142</f>
        <v>135</v>
      </c>
      <c r="C138" s="43">
        <f>'Datos T 273,15 K (0 °C)'!F142</f>
        <v>273.27999999999997</v>
      </c>
    </row>
    <row r="139" spans="2:3" x14ac:dyDescent="0.3">
      <c r="B139" s="42">
        <f>'Datos T 273,15 K (0 °C)'!D143</f>
        <v>136</v>
      </c>
      <c r="C139" s="43">
        <f>'Datos T 273,15 K (0 °C)'!F143</f>
        <v>273.27999999999997</v>
      </c>
    </row>
    <row r="140" spans="2:3" x14ac:dyDescent="0.3">
      <c r="B140" s="42">
        <f>'Datos T 273,15 K (0 °C)'!D144</f>
        <v>137</v>
      </c>
      <c r="C140" s="43">
        <f>'Datos T 273,15 K (0 °C)'!F144</f>
        <v>273.27999999999997</v>
      </c>
    </row>
    <row r="141" spans="2:3" x14ac:dyDescent="0.3">
      <c r="B141" s="42">
        <f>'Datos T 273,15 K (0 °C)'!D145</f>
        <v>138</v>
      </c>
      <c r="C141" s="43">
        <f>'Datos T 273,15 K (0 °C)'!F145</f>
        <v>273.27999999999997</v>
      </c>
    </row>
    <row r="142" spans="2:3" x14ac:dyDescent="0.3">
      <c r="B142" s="42">
        <f>'Datos T 273,15 K (0 °C)'!D146</f>
        <v>139</v>
      </c>
      <c r="C142" s="43">
        <f>'Datos T 273,15 K (0 °C)'!F146</f>
        <v>273.27999999999997</v>
      </c>
    </row>
    <row r="143" spans="2:3" x14ac:dyDescent="0.3">
      <c r="B143" s="42">
        <f>'Datos T 273,15 K (0 °C)'!D147</f>
        <v>140</v>
      </c>
      <c r="C143" s="43">
        <f>'Datos T 273,15 K (0 °C)'!F147</f>
        <v>273.27999999999997</v>
      </c>
    </row>
    <row r="144" spans="2:3" x14ac:dyDescent="0.3">
      <c r="B144" s="42">
        <f>'Datos T 273,15 K (0 °C)'!D148</f>
        <v>141</v>
      </c>
      <c r="C144" s="43">
        <f>'Datos T 273,15 K (0 °C)'!F148</f>
        <v>273.28999999999996</v>
      </c>
    </row>
    <row r="145" spans="2:3" x14ac:dyDescent="0.3">
      <c r="B145" s="42">
        <f>'Datos T 273,15 K (0 °C)'!D149</f>
        <v>142</v>
      </c>
      <c r="C145" s="43">
        <f>'Datos T 273,15 K (0 °C)'!F149</f>
        <v>273.27</v>
      </c>
    </row>
    <row r="146" spans="2:3" x14ac:dyDescent="0.3">
      <c r="B146" s="42">
        <f>'Datos T 273,15 K (0 °C)'!D150</f>
        <v>143</v>
      </c>
      <c r="C146" s="43">
        <f>'Datos T 273,15 K (0 °C)'!F150</f>
        <v>273.27999999999997</v>
      </c>
    </row>
    <row r="147" spans="2:3" x14ac:dyDescent="0.3">
      <c r="B147" s="42">
        <f>'Datos T 273,15 K (0 °C)'!D151</f>
        <v>144</v>
      </c>
      <c r="C147" s="43">
        <f>'Datos T 273,15 K (0 °C)'!F151</f>
        <v>273.27999999999997</v>
      </c>
    </row>
    <row r="148" spans="2:3" x14ac:dyDescent="0.3">
      <c r="B148" s="42">
        <f>'Datos T 273,15 K (0 °C)'!D152</f>
        <v>145</v>
      </c>
      <c r="C148" s="43">
        <f>'Datos T 273,15 K (0 °C)'!F152</f>
        <v>273.27</v>
      </c>
    </row>
    <row r="149" spans="2:3" x14ac:dyDescent="0.3">
      <c r="B149" s="42">
        <f>'Datos T 273,15 K (0 °C)'!D153</f>
        <v>146</v>
      </c>
      <c r="C149" s="43">
        <f>'Datos T 273,15 K (0 °C)'!F153</f>
        <v>273.27999999999997</v>
      </c>
    </row>
    <row r="150" spans="2:3" x14ac:dyDescent="0.3">
      <c r="B150" s="42">
        <f>'Datos T 273,15 K (0 °C)'!D154</f>
        <v>147</v>
      </c>
      <c r="C150" s="43">
        <f>'Datos T 273,15 K (0 °C)'!F154</f>
        <v>273.28999999999996</v>
      </c>
    </row>
    <row r="151" spans="2:3" x14ac:dyDescent="0.3">
      <c r="B151" s="42">
        <f>'Datos T 273,15 K (0 °C)'!D155</f>
        <v>148</v>
      </c>
      <c r="C151" s="43">
        <f>'Datos T 273,15 K (0 °C)'!F155</f>
        <v>273.27999999999997</v>
      </c>
    </row>
    <row r="152" spans="2:3" x14ac:dyDescent="0.3">
      <c r="B152" s="42">
        <f>'Datos T 273,15 K (0 °C)'!D156</f>
        <v>149</v>
      </c>
      <c r="C152" s="43">
        <f>'Datos T 273,15 K (0 °C)'!F156</f>
        <v>273.27999999999997</v>
      </c>
    </row>
    <row r="153" spans="2:3" x14ac:dyDescent="0.3">
      <c r="B153" s="42">
        <f>'Datos T 273,15 K (0 °C)'!D157</f>
        <v>150</v>
      </c>
      <c r="C153" s="43">
        <f>'Datos T 273,15 K (0 °C)'!F157</f>
        <v>273.27999999999997</v>
      </c>
    </row>
    <row r="154" spans="2:3" x14ac:dyDescent="0.3">
      <c r="B154" s="42">
        <f>'Datos T 273,15 K (0 °C)'!D158</f>
        <v>151</v>
      </c>
      <c r="C154" s="43">
        <f>'Datos T 273,15 K (0 °C)'!F158</f>
        <v>273.28999999999996</v>
      </c>
    </row>
    <row r="155" spans="2:3" x14ac:dyDescent="0.3">
      <c r="B155" s="42">
        <f>'Datos T 273,15 K (0 °C)'!D159</f>
        <v>152</v>
      </c>
      <c r="C155" s="43">
        <f>'Datos T 273,15 K (0 °C)'!F159</f>
        <v>273.27999999999997</v>
      </c>
    </row>
    <row r="156" spans="2:3" x14ac:dyDescent="0.3">
      <c r="B156" s="42">
        <f>'Datos T 273,15 K (0 °C)'!D160</f>
        <v>153</v>
      </c>
      <c r="C156" s="43">
        <f>'Datos T 273,15 K (0 °C)'!F160</f>
        <v>273.27999999999997</v>
      </c>
    </row>
    <row r="157" spans="2:3" x14ac:dyDescent="0.3">
      <c r="B157" s="42">
        <f>'Datos T 273,15 K (0 °C)'!D161</f>
        <v>154</v>
      </c>
      <c r="C157" s="43">
        <f>'Datos T 273,15 K (0 °C)'!F161</f>
        <v>273.27999999999997</v>
      </c>
    </row>
    <row r="158" spans="2:3" x14ac:dyDescent="0.3">
      <c r="B158" s="42">
        <f>'Datos T 273,15 K (0 °C)'!D162</f>
        <v>155</v>
      </c>
      <c r="C158" s="43">
        <f>'Datos T 273,15 K (0 °C)'!F162</f>
        <v>273.27</v>
      </c>
    </row>
    <row r="159" spans="2:3" x14ac:dyDescent="0.3">
      <c r="B159" s="42">
        <f>'Datos T 273,15 K (0 °C)'!D163</f>
        <v>156</v>
      </c>
      <c r="C159" s="43">
        <f>'Datos T 273,15 K (0 °C)'!F163</f>
        <v>273.28999999999996</v>
      </c>
    </row>
    <row r="160" spans="2:3" x14ac:dyDescent="0.3">
      <c r="B160" s="42">
        <f>'Datos T 273,15 K (0 °C)'!D164</f>
        <v>157</v>
      </c>
      <c r="C160" s="43">
        <f>'Datos T 273,15 K (0 °C)'!F164</f>
        <v>273.27999999999997</v>
      </c>
    </row>
    <row r="161" spans="2:3" x14ac:dyDescent="0.3">
      <c r="B161" s="42">
        <f>'Datos T 273,15 K (0 °C)'!D165</f>
        <v>158</v>
      </c>
      <c r="C161" s="43">
        <f>'Datos T 273,15 K (0 °C)'!F165</f>
        <v>273.27999999999997</v>
      </c>
    </row>
    <row r="162" spans="2:3" x14ac:dyDescent="0.3">
      <c r="B162" s="42">
        <f>'Datos T 273,15 K (0 °C)'!D166</f>
        <v>159</v>
      </c>
      <c r="C162" s="43">
        <f>'Datos T 273,15 K (0 °C)'!F166</f>
        <v>273.27999999999997</v>
      </c>
    </row>
    <row r="163" spans="2:3" x14ac:dyDescent="0.3">
      <c r="B163" s="42">
        <f>'Datos T 273,15 K (0 °C)'!D167</f>
        <v>160</v>
      </c>
      <c r="C163" s="43">
        <f>'Datos T 273,15 K (0 °C)'!F167</f>
        <v>273.27999999999997</v>
      </c>
    </row>
    <row r="164" spans="2:3" x14ac:dyDescent="0.3">
      <c r="B164" s="42">
        <f>'Datos T 273,15 K (0 °C)'!D168</f>
        <v>161</v>
      </c>
      <c r="C164" s="43">
        <f>'Datos T 273,15 K (0 °C)'!F168</f>
        <v>273.27999999999997</v>
      </c>
    </row>
    <row r="165" spans="2:3" x14ac:dyDescent="0.3">
      <c r="B165" s="42">
        <f>'Datos T 273,15 K (0 °C)'!D169</f>
        <v>162</v>
      </c>
      <c r="C165" s="43">
        <f>'Datos T 273,15 K (0 °C)'!F169</f>
        <v>273.27999999999997</v>
      </c>
    </row>
    <row r="166" spans="2:3" x14ac:dyDescent="0.3">
      <c r="B166" s="42">
        <f>'Datos T 273,15 K (0 °C)'!D170</f>
        <v>163</v>
      </c>
      <c r="C166" s="43">
        <f>'Datos T 273,15 K (0 °C)'!F170</f>
        <v>273.28999999999996</v>
      </c>
    </row>
    <row r="167" spans="2:3" x14ac:dyDescent="0.3">
      <c r="B167" s="42">
        <f>'Datos T 273,15 K (0 °C)'!D171</f>
        <v>164</v>
      </c>
      <c r="C167" s="43">
        <f>'Datos T 273,15 K (0 °C)'!F171</f>
        <v>273.27999999999997</v>
      </c>
    </row>
    <row r="168" spans="2:3" x14ac:dyDescent="0.3">
      <c r="B168" s="42">
        <f>'Datos T 273,15 K (0 °C)'!D172</f>
        <v>165</v>
      </c>
      <c r="C168" s="43">
        <f>'Datos T 273,15 K (0 °C)'!F172</f>
        <v>273.27999999999997</v>
      </c>
    </row>
    <row r="169" spans="2:3" x14ac:dyDescent="0.3">
      <c r="B169" s="42">
        <f>'Datos T 273,15 K (0 °C)'!D173</f>
        <v>166</v>
      </c>
      <c r="C169" s="43">
        <f>'Datos T 273,15 K (0 °C)'!F173</f>
        <v>273.27999999999997</v>
      </c>
    </row>
    <row r="170" spans="2:3" x14ac:dyDescent="0.3">
      <c r="B170" s="42">
        <f>'Datos T 273,15 K (0 °C)'!D174</f>
        <v>167</v>
      </c>
      <c r="C170" s="43">
        <f>'Datos T 273,15 K (0 °C)'!F174</f>
        <v>273.27999999999997</v>
      </c>
    </row>
    <row r="171" spans="2:3" x14ac:dyDescent="0.3">
      <c r="B171" s="42">
        <f>'Datos T 273,15 K (0 °C)'!D175</f>
        <v>168</v>
      </c>
      <c r="C171" s="43">
        <f>'Datos T 273,15 K (0 °C)'!F175</f>
        <v>273.27999999999997</v>
      </c>
    </row>
    <row r="172" spans="2:3" x14ac:dyDescent="0.3">
      <c r="B172" s="42">
        <f>'Datos T 273,15 K (0 °C)'!D176</f>
        <v>169</v>
      </c>
      <c r="C172" s="43">
        <f>'Datos T 273,15 K (0 °C)'!F176</f>
        <v>273.27999999999997</v>
      </c>
    </row>
    <row r="173" spans="2:3" x14ac:dyDescent="0.3">
      <c r="B173" s="42">
        <f>'Datos T 273,15 K (0 °C)'!D177</f>
        <v>170</v>
      </c>
      <c r="C173" s="43">
        <f>'Datos T 273,15 K (0 °C)'!F177</f>
        <v>273.27999999999997</v>
      </c>
    </row>
    <row r="174" spans="2:3" x14ac:dyDescent="0.3">
      <c r="B174" s="42">
        <f>'Datos T 273,15 K (0 °C)'!D178</f>
        <v>171</v>
      </c>
      <c r="C174" s="43">
        <f>'Datos T 273,15 K (0 °C)'!F178</f>
        <v>273.27999999999997</v>
      </c>
    </row>
    <row r="175" spans="2:3" x14ac:dyDescent="0.3">
      <c r="B175" s="42">
        <f>'Datos T 273,15 K (0 °C)'!D179</f>
        <v>172</v>
      </c>
      <c r="C175" s="43">
        <f>'Datos T 273,15 K (0 °C)'!F179</f>
        <v>273.27999999999997</v>
      </c>
    </row>
    <row r="176" spans="2:3" x14ac:dyDescent="0.3">
      <c r="B176" s="42">
        <f>'Datos T 273,15 K (0 °C)'!D180</f>
        <v>173</v>
      </c>
      <c r="C176" s="43">
        <f>'Datos T 273,15 K (0 °C)'!F180</f>
        <v>273.27999999999997</v>
      </c>
    </row>
    <row r="177" spans="2:3" x14ac:dyDescent="0.3">
      <c r="B177" s="42">
        <f>'Datos T 273,15 K (0 °C)'!D181</f>
        <v>174</v>
      </c>
      <c r="C177" s="43">
        <f>'Datos T 273,15 K (0 °C)'!F181</f>
        <v>273.27999999999997</v>
      </c>
    </row>
    <row r="178" spans="2:3" x14ac:dyDescent="0.3">
      <c r="B178" s="42">
        <f>'Datos T 273,15 K (0 °C)'!D182</f>
        <v>175</v>
      </c>
      <c r="C178" s="43">
        <f>'Datos T 273,15 K (0 °C)'!F182</f>
        <v>273.27999999999997</v>
      </c>
    </row>
    <row r="179" spans="2:3" x14ac:dyDescent="0.3">
      <c r="B179" s="42">
        <f>'Datos T 273,15 K (0 °C)'!D183</f>
        <v>176</v>
      </c>
      <c r="C179" s="43">
        <f>'Datos T 273,15 K (0 °C)'!F183</f>
        <v>273.27999999999997</v>
      </c>
    </row>
    <row r="180" spans="2:3" x14ac:dyDescent="0.3">
      <c r="B180" s="42">
        <f>'Datos T 273,15 K (0 °C)'!D184</f>
        <v>177</v>
      </c>
      <c r="C180" s="43">
        <f>'Datos T 273,15 K (0 °C)'!F184</f>
        <v>273.27999999999997</v>
      </c>
    </row>
    <row r="181" spans="2:3" x14ac:dyDescent="0.3">
      <c r="B181" s="42">
        <f>'Datos T 273,15 K (0 °C)'!D185</f>
        <v>178</v>
      </c>
      <c r="C181" s="43">
        <f>'Datos T 273,15 K (0 °C)'!F185</f>
        <v>273.27999999999997</v>
      </c>
    </row>
    <row r="182" spans="2:3" x14ac:dyDescent="0.3">
      <c r="B182" s="42">
        <f>'Datos T 273,15 K (0 °C)'!D186</f>
        <v>179</v>
      </c>
      <c r="C182" s="43">
        <f>'Datos T 273,15 K (0 °C)'!F186</f>
        <v>273.27999999999997</v>
      </c>
    </row>
    <row r="183" spans="2:3" x14ac:dyDescent="0.3">
      <c r="B183" s="42">
        <f>'Datos T 273,15 K (0 °C)'!D187</f>
        <v>180</v>
      </c>
      <c r="C183" s="43">
        <f>'Datos T 273,15 K (0 °C)'!F187</f>
        <v>273.27999999999997</v>
      </c>
    </row>
    <row r="184" spans="2:3" x14ac:dyDescent="0.3">
      <c r="B184" s="42">
        <f>'Datos T 273,15 K (0 °C)'!D188</f>
        <v>181</v>
      </c>
      <c r="C184" s="43">
        <f>'Datos T 273,15 K (0 °C)'!F188</f>
        <v>273.27999999999997</v>
      </c>
    </row>
    <row r="185" spans="2:3" x14ac:dyDescent="0.3">
      <c r="B185" s="42">
        <f>'Datos T 273,15 K (0 °C)'!D189</f>
        <v>182</v>
      </c>
      <c r="C185" s="43">
        <f>'Datos T 273,15 K (0 °C)'!F189</f>
        <v>273.27999999999997</v>
      </c>
    </row>
    <row r="186" spans="2:3" x14ac:dyDescent="0.3">
      <c r="B186" s="42">
        <f>'Datos T 273,15 K (0 °C)'!D190</f>
        <v>183</v>
      </c>
      <c r="C186" s="43">
        <f>'Datos T 273,15 K (0 °C)'!F190</f>
        <v>273.27999999999997</v>
      </c>
    </row>
    <row r="187" spans="2:3" x14ac:dyDescent="0.3">
      <c r="B187" s="42">
        <f>'Datos T 273,15 K (0 °C)'!D191</f>
        <v>184</v>
      </c>
      <c r="C187" s="43">
        <f>'Datos T 273,15 K (0 °C)'!F191</f>
        <v>273.29999999999995</v>
      </c>
    </row>
    <row r="188" spans="2:3" x14ac:dyDescent="0.3">
      <c r="B188" s="42">
        <f>'Datos T 273,15 K (0 °C)'!D192</f>
        <v>185</v>
      </c>
      <c r="C188" s="43">
        <f>'Datos T 273,15 K (0 °C)'!F192</f>
        <v>273.27999999999997</v>
      </c>
    </row>
    <row r="189" spans="2:3" x14ac:dyDescent="0.3">
      <c r="B189" s="42">
        <f>'Datos T 273,15 K (0 °C)'!D193</f>
        <v>186</v>
      </c>
      <c r="C189" s="43">
        <f>'Datos T 273,15 K (0 °C)'!F193</f>
        <v>273.27999999999997</v>
      </c>
    </row>
    <row r="190" spans="2:3" x14ac:dyDescent="0.3">
      <c r="B190" s="42">
        <f>'Datos T 273,15 K (0 °C)'!D194</f>
        <v>187</v>
      </c>
      <c r="C190" s="43">
        <f>'Datos T 273,15 K (0 °C)'!F194</f>
        <v>273.27</v>
      </c>
    </row>
    <row r="191" spans="2:3" x14ac:dyDescent="0.3">
      <c r="B191" s="42">
        <f>'Datos T 273,15 K (0 °C)'!D195</f>
        <v>188</v>
      </c>
      <c r="C191" s="43">
        <f>'Datos T 273,15 K (0 °C)'!F195</f>
        <v>273.27</v>
      </c>
    </row>
    <row r="192" spans="2:3" ht="15" thickBot="1" x14ac:dyDescent="0.35">
      <c r="B192" s="44">
        <f>'Datos T 273,15 K (0 °C)'!D196</f>
        <v>189</v>
      </c>
      <c r="C192" s="45">
        <f>'Datos T 273,15 K (0 °C)'!F196</f>
        <v>273.27999999999997</v>
      </c>
    </row>
    <row r="193" ht="15" thickTop="1" x14ac:dyDescent="0.3"/>
  </sheetData>
  <mergeCells count="4">
    <mergeCell ref="E2:H2"/>
    <mergeCell ref="J2:M2"/>
    <mergeCell ref="O2:R2"/>
    <mergeCell ref="B1:C2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3D0ED-F874-44E3-8448-0F96E5DFE12D}">
  <dimension ref="B1:X70"/>
  <sheetViews>
    <sheetView showGridLines="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O4" sqref="O4"/>
    </sheetView>
  </sheetViews>
  <sheetFormatPr baseColWidth="10" defaultColWidth="8.88671875" defaultRowHeight="14.4" x14ac:dyDescent="0.3"/>
  <cols>
    <col min="1" max="1" width="2" customWidth="1"/>
    <col min="2" max="2" width="13.33203125" customWidth="1"/>
    <col min="3" max="3" width="13.5546875" style="10" customWidth="1"/>
    <col min="4" max="4" width="6.109375" style="10" bestFit="1" customWidth="1"/>
    <col min="5" max="6" width="9.109375" bestFit="1" customWidth="1"/>
    <col min="7" max="7" width="2.6640625" customWidth="1"/>
    <col min="8" max="8" width="15.5546875" bestFit="1" customWidth="1"/>
    <col min="17" max="17" width="14" customWidth="1"/>
    <col min="18" max="18" width="13.33203125" customWidth="1"/>
    <col min="19" max="19" width="14.44140625" customWidth="1"/>
  </cols>
  <sheetData>
    <row r="1" spans="2:19" ht="31.8" customHeight="1" thickBot="1" x14ac:dyDescent="0.35">
      <c r="B1" s="108" t="s">
        <v>22</v>
      </c>
      <c r="C1" s="108"/>
      <c r="D1" s="108"/>
      <c r="E1" s="108"/>
      <c r="F1" s="108"/>
      <c r="G1" s="8"/>
      <c r="H1" s="70" t="s">
        <v>18</v>
      </c>
    </row>
    <row r="2" spans="2:19" ht="15" thickTop="1" x14ac:dyDescent="0.3">
      <c r="B2" s="66" t="s">
        <v>5</v>
      </c>
      <c r="C2" s="15" t="s">
        <v>7</v>
      </c>
      <c r="D2" s="67"/>
      <c r="E2" s="15"/>
      <c r="F2" s="18"/>
      <c r="G2" s="8"/>
      <c r="H2" s="105"/>
      <c r="I2" s="105"/>
    </row>
    <row r="3" spans="2:19" x14ac:dyDescent="0.3">
      <c r="B3" s="63" t="s">
        <v>19</v>
      </c>
      <c r="C3" s="19" t="s">
        <v>21</v>
      </c>
      <c r="D3" s="65"/>
      <c r="E3" s="20"/>
      <c r="F3" s="19"/>
      <c r="G3" s="8"/>
      <c r="H3" s="64"/>
      <c r="I3" s="64"/>
    </row>
    <row r="4" spans="2:19" x14ac:dyDescent="0.3">
      <c r="B4" s="106" t="s">
        <v>2</v>
      </c>
      <c r="C4" s="106"/>
      <c r="D4" s="106"/>
      <c r="E4" s="53" t="s">
        <v>6</v>
      </c>
      <c r="F4" s="68" t="s">
        <v>1</v>
      </c>
      <c r="G4" s="8"/>
    </row>
    <row r="5" spans="2:19" s="2" customFormat="1" x14ac:dyDescent="0.3">
      <c r="B5" s="107" t="str">
        <f>CONCATENATE( "Media / (", $C$3, "):" )</f>
        <v>Media / (K):</v>
      </c>
      <c r="C5" s="107"/>
      <c r="D5" s="107"/>
      <c r="E5" s="54">
        <f>AVERAGE(E8:E69)</f>
        <v>273.13241935483848</v>
      </c>
      <c r="F5" s="56">
        <f>AVERAGE(F8:F69)</f>
        <v>273.28048387096788</v>
      </c>
      <c r="G5" s="5"/>
      <c r="P5" s="5"/>
      <c r="Q5" s="5"/>
      <c r="R5" s="5"/>
      <c r="S5" s="5"/>
    </row>
    <row r="6" spans="2:19" s="2" customFormat="1" x14ac:dyDescent="0.3">
      <c r="B6" s="106" t="str">
        <f>CONCATENATE( "Desviación típica experimental / (", $C$3, "):" )</f>
        <v>Desviación típica experimental / (K):</v>
      </c>
      <c r="C6" s="106"/>
      <c r="D6" s="106"/>
      <c r="E6" s="99">
        <f>_xlfn.STDEV.S(E8:E69)</f>
        <v>4.317514415083116E-3</v>
      </c>
      <c r="F6" s="100">
        <f>_xlfn.STDEV.S(F8:F69)</f>
        <v>4.21839039881515E-3</v>
      </c>
      <c r="G6" s="5"/>
      <c r="P6" s="5"/>
      <c r="Q6" s="5"/>
      <c r="R6" s="5"/>
      <c r="S6" s="5"/>
    </row>
    <row r="7" spans="2:19" s="2" customFormat="1" ht="15" thickBot="1" x14ac:dyDescent="0.35">
      <c r="B7" s="25" t="s">
        <v>0</v>
      </c>
      <c r="C7" s="25" t="s">
        <v>3</v>
      </c>
      <c r="D7" s="25" t="s">
        <v>4</v>
      </c>
      <c r="E7" s="52" t="str">
        <f>CONCATENATE( "Tp / (", $C$3, ")" )</f>
        <v>Tp / (K)</v>
      </c>
      <c r="F7" s="69" t="str">
        <f>CONCATENATE( "To / (", $C$3, ")" )</f>
        <v>To / (K)</v>
      </c>
      <c r="P7" s="5"/>
      <c r="Q7" s="5"/>
      <c r="R7" s="5"/>
      <c r="S7" s="5"/>
    </row>
    <row r="8" spans="2:19" x14ac:dyDescent="0.3">
      <c r="B8" s="46">
        <f>'Datos T 0 ºC'!B128</f>
        <v>43033</v>
      </c>
      <c r="C8" s="47">
        <f>'Datos T 0 ºC'!C128</f>
        <v>0.54166666666666663</v>
      </c>
      <c r="D8" s="16">
        <v>121</v>
      </c>
      <c r="E8" s="51">
        <f>'Datos T 0 ºC'!D128+273.15</f>
        <v>273.13</v>
      </c>
      <c r="F8" s="59">
        <f>'Datos T 0 ºC'!E128+273.15</f>
        <v>273.28999999999996</v>
      </c>
      <c r="G8" s="8"/>
      <c r="P8" s="8"/>
      <c r="Q8" s="8"/>
      <c r="R8" s="8"/>
      <c r="S8" s="8"/>
    </row>
    <row r="9" spans="2:19" x14ac:dyDescent="0.3">
      <c r="B9" s="46">
        <f>'Datos T 0 ºC'!B129</f>
        <v>43033</v>
      </c>
      <c r="C9" s="47">
        <f>'Datos T 0 ºC'!C129</f>
        <v>0.54236111111111118</v>
      </c>
      <c r="D9" s="16">
        <v>122</v>
      </c>
      <c r="E9" s="51">
        <f>'Datos T 0 ºC'!D129+273.15</f>
        <v>273.13</v>
      </c>
      <c r="F9" s="59">
        <f>'Datos T 0 ºC'!E129+273.15</f>
        <v>273.27999999999997</v>
      </c>
      <c r="G9" s="8"/>
      <c r="P9" s="8"/>
      <c r="Q9" s="8"/>
      <c r="R9" s="8"/>
      <c r="S9" s="8"/>
    </row>
    <row r="10" spans="2:19" x14ac:dyDescent="0.3">
      <c r="B10" s="46">
        <f>'Datos T 0 ºC'!B130</f>
        <v>43033</v>
      </c>
      <c r="C10" s="47">
        <f>'Datos T 0 ºC'!C130</f>
        <v>0.54305555555555551</v>
      </c>
      <c r="D10" s="16">
        <v>123</v>
      </c>
      <c r="E10" s="51">
        <f>'Datos T 0 ºC'!D130+273.15</f>
        <v>273.13</v>
      </c>
      <c r="F10" s="59">
        <f>'Datos T 0 ºC'!E130+273.15</f>
        <v>273.27999999999997</v>
      </c>
      <c r="G10" s="8"/>
      <c r="P10" s="8"/>
      <c r="Q10" s="8"/>
      <c r="R10" s="8"/>
      <c r="S10" s="8"/>
    </row>
    <row r="11" spans="2:19" x14ac:dyDescent="0.3">
      <c r="B11" s="46">
        <f>'Datos T 0 ºC'!B131</f>
        <v>43033</v>
      </c>
      <c r="C11" s="47">
        <f>'Datos T 0 ºC'!C131</f>
        <v>0.54375000000000007</v>
      </c>
      <c r="D11" s="16">
        <v>124</v>
      </c>
      <c r="E11" s="51">
        <f>'Datos T 0 ºC'!D131+273.15</f>
        <v>273.13</v>
      </c>
      <c r="F11" s="59">
        <f>'Datos T 0 ºC'!E131+273.15</f>
        <v>273.27999999999997</v>
      </c>
      <c r="P11" s="8"/>
      <c r="Q11" s="8"/>
      <c r="R11" s="8"/>
      <c r="S11" s="8"/>
    </row>
    <row r="12" spans="2:19" x14ac:dyDescent="0.3">
      <c r="B12" s="46">
        <f>'Datos T 0 ºC'!B132</f>
        <v>43033</v>
      </c>
      <c r="C12" s="47">
        <f>'Datos T 0 ºC'!C132</f>
        <v>0.5444444444444444</v>
      </c>
      <c r="D12" s="16">
        <v>125</v>
      </c>
      <c r="E12" s="51">
        <f>'Datos T 0 ºC'!D132+273.15</f>
        <v>273.13</v>
      </c>
      <c r="F12" s="59">
        <f>'Datos T 0 ºC'!E132+273.15</f>
        <v>273.27999999999997</v>
      </c>
      <c r="P12" s="8"/>
      <c r="Q12" s="8"/>
      <c r="R12" s="8"/>
      <c r="S12" s="8"/>
    </row>
    <row r="13" spans="2:19" x14ac:dyDescent="0.3">
      <c r="B13" s="46">
        <f>'Datos T 0 ºC'!B133</f>
        <v>43033</v>
      </c>
      <c r="C13" s="47">
        <f>'Datos T 0 ºC'!C133</f>
        <v>0.54513888888888895</v>
      </c>
      <c r="D13" s="16">
        <v>126</v>
      </c>
      <c r="E13" s="51">
        <f>'Datos T 0 ºC'!D133+273.15</f>
        <v>273.13</v>
      </c>
      <c r="F13" s="59">
        <f>'Datos T 0 ºC'!E133+273.15</f>
        <v>273.27999999999997</v>
      </c>
      <c r="P13" s="8"/>
      <c r="Q13" s="8"/>
      <c r="R13" s="11"/>
      <c r="S13" s="8"/>
    </row>
    <row r="14" spans="2:19" x14ac:dyDescent="0.3">
      <c r="B14" s="46">
        <f>'Datos T 0 ºC'!B134</f>
        <v>43033</v>
      </c>
      <c r="C14" s="47">
        <f>'Datos T 0 ºC'!C134</f>
        <v>0.54583333333333328</v>
      </c>
      <c r="D14" s="16">
        <v>127</v>
      </c>
      <c r="E14" s="51">
        <f>'Datos T 0 ºC'!D134+273.15</f>
        <v>273.14</v>
      </c>
      <c r="F14" s="59">
        <f>'Datos T 0 ºC'!E134+273.15</f>
        <v>273.27999999999997</v>
      </c>
      <c r="P14" s="8"/>
      <c r="Q14" s="8"/>
      <c r="R14" s="8"/>
      <c r="S14" s="8"/>
    </row>
    <row r="15" spans="2:19" x14ac:dyDescent="0.3">
      <c r="B15" s="46">
        <f>'Datos T 0 ºC'!B135</f>
        <v>43033</v>
      </c>
      <c r="C15" s="47">
        <f>'Datos T 0 ºC'!C135</f>
        <v>0.54652777777777783</v>
      </c>
      <c r="D15" s="16">
        <v>128</v>
      </c>
      <c r="E15" s="51">
        <f>'Datos T 0 ºC'!D135+273.15</f>
        <v>273.13</v>
      </c>
      <c r="F15" s="59">
        <f>'Datos T 0 ºC'!E135+273.15</f>
        <v>273.28999999999996</v>
      </c>
    </row>
    <row r="16" spans="2:19" x14ac:dyDescent="0.3">
      <c r="B16" s="46">
        <f>'Datos T 0 ºC'!B136</f>
        <v>43033</v>
      </c>
      <c r="C16" s="47">
        <f>'Datos T 0 ºC'!C136</f>
        <v>0.54722222222222217</v>
      </c>
      <c r="D16" s="16">
        <v>129</v>
      </c>
      <c r="E16" s="51">
        <f>'Datos T 0 ºC'!D136+273.15</f>
        <v>273.13</v>
      </c>
      <c r="F16" s="59">
        <f>'Datos T 0 ºC'!E136+273.15</f>
        <v>273.27999999999997</v>
      </c>
    </row>
    <row r="17" spans="2:24" x14ac:dyDescent="0.3">
      <c r="B17" s="46">
        <f>'Datos T 0 ºC'!B137</f>
        <v>43033</v>
      </c>
      <c r="C17" s="47">
        <f>'Datos T 0 ºC'!C137</f>
        <v>0.54791666666666672</v>
      </c>
      <c r="D17" s="16">
        <v>130</v>
      </c>
      <c r="E17" s="51">
        <f>'Datos T 0 ºC'!D137+273.15</f>
        <v>273.13</v>
      </c>
      <c r="F17" s="59">
        <f>'Datos T 0 ºC'!E137+273.15</f>
        <v>273.27999999999997</v>
      </c>
    </row>
    <row r="18" spans="2:24" x14ac:dyDescent="0.3">
      <c r="B18" s="46">
        <f>'Datos T 0 ºC'!B138</f>
        <v>43033</v>
      </c>
      <c r="C18" s="47">
        <f>'Datos T 0 ºC'!C138</f>
        <v>0.54861111111111105</v>
      </c>
      <c r="D18" s="16">
        <v>131</v>
      </c>
      <c r="E18" s="51">
        <f>'Datos T 0 ºC'!D138+273.15</f>
        <v>273.13</v>
      </c>
      <c r="F18" s="59">
        <f>'Datos T 0 ºC'!E138+273.15</f>
        <v>273.27999999999997</v>
      </c>
    </row>
    <row r="19" spans="2:24" x14ac:dyDescent="0.3">
      <c r="B19" s="46">
        <f>'Datos T 0 ºC'!B139</f>
        <v>43033</v>
      </c>
      <c r="C19" s="47">
        <f>'Datos T 0 ºC'!C139</f>
        <v>0.5493055555555556</v>
      </c>
      <c r="D19" s="16">
        <v>132</v>
      </c>
      <c r="E19" s="51">
        <f>'Datos T 0 ºC'!D139+273.15</f>
        <v>273.13</v>
      </c>
      <c r="F19" s="59">
        <f>'Datos T 0 ºC'!E139+273.15</f>
        <v>273.27999999999997</v>
      </c>
      <c r="S19" s="22"/>
    </row>
    <row r="20" spans="2:24" x14ac:dyDescent="0.3">
      <c r="B20" s="46">
        <f>'Datos T 0 ºC'!B140</f>
        <v>43033</v>
      </c>
      <c r="C20" s="47">
        <f>'Datos T 0 ºC'!C140</f>
        <v>0.54999999999999993</v>
      </c>
      <c r="D20" s="16">
        <v>133</v>
      </c>
      <c r="E20" s="51">
        <f>'Datos T 0 ºC'!D140+273.15</f>
        <v>273.13</v>
      </c>
      <c r="F20" s="59">
        <f>'Datos T 0 ºC'!E140+273.15</f>
        <v>273.27999999999997</v>
      </c>
    </row>
    <row r="21" spans="2:24" x14ac:dyDescent="0.3">
      <c r="B21" s="46">
        <f>'Datos T 0 ºC'!B141</f>
        <v>43033</v>
      </c>
      <c r="C21" s="47">
        <f>'Datos T 0 ºC'!C141</f>
        <v>0.55069444444444449</v>
      </c>
      <c r="D21" s="16">
        <v>134</v>
      </c>
      <c r="E21" s="51">
        <f>'Datos T 0 ºC'!D141+273.15</f>
        <v>273.13</v>
      </c>
      <c r="F21" s="59">
        <f>'Datos T 0 ºC'!E141+273.15</f>
        <v>273.27</v>
      </c>
    </row>
    <row r="22" spans="2:24" x14ac:dyDescent="0.3">
      <c r="B22" s="46">
        <f>'Datos T 0 ºC'!B142</f>
        <v>43033</v>
      </c>
      <c r="C22" s="47">
        <f>'Datos T 0 ºC'!C142</f>
        <v>0.55138888888888882</v>
      </c>
      <c r="D22" s="16">
        <v>135</v>
      </c>
      <c r="E22" s="51">
        <f>'Datos T 0 ºC'!D142+273.15</f>
        <v>273.14</v>
      </c>
      <c r="F22" s="59">
        <f>'Datos T 0 ºC'!E142+273.15</f>
        <v>273.27999999999997</v>
      </c>
    </row>
    <row r="23" spans="2:24" x14ac:dyDescent="0.3">
      <c r="B23" s="46">
        <f>'Datos T 0 ºC'!B143</f>
        <v>43033</v>
      </c>
      <c r="C23" s="47">
        <f>'Datos T 0 ºC'!C143</f>
        <v>0.55208333333333337</v>
      </c>
      <c r="D23" s="16">
        <v>136</v>
      </c>
      <c r="E23" s="51">
        <f>'Datos T 0 ºC'!D143+273.15</f>
        <v>273.13</v>
      </c>
      <c r="F23" s="59">
        <f>'Datos T 0 ºC'!E143+273.15</f>
        <v>273.27999999999997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2:24" x14ac:dyDescent="0.3">
      <c r="B24" s="46">
        <f>'Datos T 0 ºC'!B144</f>
        <v>43033</v>
      </c>
      <c r="C24" s="47">
        <f>'Datos T 0 ºC'!C144</f>
        <v>0.55277777777777781</v>
      </c>
      <c r="D24" s="16">
        <v>137</v>
      </c>
      <c r="E24" s="51">
        <f>'Datos T 0 ºC'!D144+273.15</f>
        <v>273.13</v>
      </c>
      <c r="F24" s="59">
        <f>'Datos T 0 ºC'!E144+273.15</f>
        <v>273.27999999999997</v>
      </c>
      <c r="J24" s="15"/>
      <c r="K24" s="8"/>
      <c r="L24" s="8"/>
      <c r="M24" s="17"/>
      <c r="N24" s="17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2:24" x14ac:dyDescent="0.3">
      <c r="B25" s="46">
        <f>'Datos T 0 ºC'!B145</f>
        <v>43033</v>
      </c>
      <c r="C25" s="47">
        <f>'Datos T 0 ºC'!C145</f>
        <v>0.55347222222222225</v>
      </c>
      <c r="D25" s="16">
        <v>138</v>
      </c>
      <c r="E25" s="51">
        <f>'Datos T 0 ºC'!D145+273.15</f>
        <v>273.13</v>
      </c>
      <c r="F25" s="59">
        <f>'Datos T 0 ºC'!E145+273.15</f>
        <v>273.27999999999997</v>
      </c>
      <c r="H25" s="13"/>
      <c r="J25" s="8"/>
      <c r="K25" s="8"/>
      <c r="L25" s="8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8"/>
      <c r="X25" s="8"/>
    </row>
    <row r="26" spans="2:24" x14ac:dyDescent="0.3">
      <c r="B26" s="46">
        <f>'Datos T 0 ºC'!B146</f>
        <v>43033</v>
      </c>
      <c r="C26" s="47">
        <f>'Datos T 0 ºC'!C146</f>
        <v>0.5541666666666667</v>
      </c>
      <c r="D26" s="16">
        <v>139</v>
      </c>
      <c r="E26" s="51">
        <f>'Datos T 0 ºC'!D146+273.15</f>
        <v>273.13</v>
      </c>
      <c r="F26" s="59">
        <f>'Datos T 0 ºC'!E146+273.15</f>
        <v>273.27999999999997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11"/>
    </row>
    <row r="27" spans="2:24" x14ac:dyDescent="0.3">
      <c r="B27" s="46">
        <f>'Datos T 0 ºC'!B147</f>
        <v>43033</v>
      </c>
      <c r="C27" s="47">
        <f>'Datos T 0 ºC'!C147</f>
        <v>0.55486111111111114</v>
      </c>
      <c r="D27" s="16">
        <v>140</v>
      </c>
      <c r="E27" s="51">
        <f>'Datos T 0 ºC'!D147+273.15</f>
        <v>273.14</v>
      </c>
      <c r="F27" s="59">
        <f>'Datos T 0 ºC'!E147+273.15</f>
        <v>273.27999999999997</v>
      </c>
      <c r="M27" s="12"/>
      <c r="N27" s="12"/>
      <c r="O27" s="12"/>
      <c r="P27" s="12"/>
      <c r="Q27" s="12"/>
      <c r="R27" s="12"/>
      <c r="S27" s="12"/>
      <c r="T27" s="12"/>
      <c r="U27" s="12"/>
      <c r="V27" s="8"/>
      <c r="W27" s="8"/>
      <c r="X27" s="8"/>
    </row>
    <row r="28" spans="2:24" x14ac:dyDescent="0.3">
      <c r="B28" s="46">
        <f>'Datos T 0 ºC'!B148</f>
        <v>43033</v>
      </c>
      <c r="C28" s="47">
        <f>'Datos T 0 ºC'!C148</f>
        <v>0.55555555555555558</v>
      </c>
      <c r="D28" s="16">
        <v>141</v>
      </c>
      <c r="E28" s="51">
        <f>'Datos T 0 ºC'!D148+273.15</f>
        <v>273.13</v>
      </c>
      <c r="F28" s="59">
        <f>'Datos T 0 ºC'!E148+273.15</f>
        <v>273.28999999999996</v>
      </c>
      <c r="I28" s="8"/>
      <c r="J28" s="8"/>
      <c r="K28" s="8"/>
      <c r="L28" s="8"/>
      <c r="M28" s="8"/>
      <c r="N28" s="8"/>
      <c r="O28" s="4"/>
      <c r="P28" s="4"/>
      <c r="Q28" s="8"/>
      <c r="R28" s="8"/>
      <c r="S28" s="8"/>
      <c r="T28" s="8"/>
      <c r="U28" s="8"/>
      <c r="V28" s="8"/>
      <c r="W28" s="8"/>
      <c r="X28" s="8"/>
    </row>
    <row r="29" spans="2:24" x14ac:dyDescent="0.3">
      <c r="B29" s="46">
        <f>'Datos T 0 ºC'!B149</f>
        <v>43033</v>
      </c>
      <c r="C29" s="47">
        <f>'Datos T 0 ºC'!C149</f>
        <v>0.55625000000000002</v>
      </c>
      <c r="D29" s="16">
        <v>142</v>
      </c>
      <c r="E29" s="51">
        <f>'Datos T 0 ºC'!D149+273.15</f>
        <v>273.13</v>
      </c>
      <c r="F29" s="59">
        <f>'Datos T 0 ºC'!E149+273.15</f>
        <v>273.27</v>
      </c>
      <c r="H29" s="14"/>
      <c r="I29" s="8"/>
      <c r="J29" s="8"/>
      <c r="K29" s="8"/>
      <c r="L29" s="8"/>
      <c r="M29" s="8"/>
      <c r="N29" s="8"/>
      <c r="O29" s="4"/>
      <c r="P29" s="4"/>
      <c r="Q29" s="8"/>
      <c r="R29" s="8"/>
      <c r="S29" s="8"/>
      <c r="T29" s="8"/>
      <c r="U29" s="8"/>
      <c r="V29" s="8"/>
      <c r="W29" s="8"/>
      <c r="X29" s="8"/>
    </row>
    <row r="30" spans="2:24" x14ac:dyDescent="0.3">
      <c r="B30" s="46">
        <f>'Datos T 0 ºC'!B150</f>
        <v>43033</v>
      </c>
      <c r="C30" s="47">
        <f>'Datos T 0 ºC'!C150</f>
        <v>0.55694444444444446</v>
      </c>
      <c r="D30" s="16">
        <v>143</v>
      </c>
      <c r="E30" s="51">
        <f>'Datos T 0 ºC'!D150+273.15</f>
        <v>273.13</v>
      </c>
      <c r="F30" s="59">
        <f>'Datos T 0 ºC'!E150+273.15</f>
        <v>273.27999999999997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2:24" x14ac:dyDescent="0.3">
      <c r="B31" s="46">
        <f>'Datos T 0 ºC'!B151</f>
        <v>43033</v>
      </c>
      <c r="C31" s="47">
        <f>'Datos T 0 ºC'!C151</f>
        <v>0.55763888888888891</v>
      </c>
      <c r="D31" s="16">
        <v>144</v>
      </c>
      <c r="E31" s="51">
        <f>'Datos T 0 ºC'!D151+273.15</f>
        <v>273.13</v>
      </c>
      <c r="F31" s="59">
        <f>'Datos T 0 ºC'!E151+273.15</f>
        <v>273.27999999999997</v>
      </c>
      <c r="H31" s="13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2:24" x14ac:dyDescent="0.3">
      <c r="B32" s="46">
        <f>'Datos T 0 ºC'!B152</f>
        <v>43033</v>
      </c>
      <c r="C32" s="47">
        <f>'Datos T 0 ºC'!C152</f>
        <v>0.55833333333333335</v>
      </c>
      <c r="D32" s="16">
        <v>145</v>
      </c>
      <c r="E32" s="51">
        <f>'Datos T 0 ºC'!D152+273.15</f>
        <v>273.13</v>
      </c>
      <c r="F32" s="59">
        <f>'Datos T 0 ºC'!E152+273.15</f>
        <v>273.27</v>
      </c>
      <c r="I32" s="8"/>
      <c r="J32" s="8"/>
      <c r="K32" s="8"/>
      <c r="L32" s="8"/>
      <c r="M32" s="12"/>
      <c r="N32" s="12"/>
      <c r="O32" s="12"/>
      <c r="P32" s="12"/>
      <c r="Q32" s="12"/>
      <c r="R32" s="12"/>
      <c r="S32" s="12"/>
      <c r="T32" s="12"/>
      <c r="U32" s="12"/>
      <c r="V32" s="8"/>
      <c r="W32" s="8"/>
      <c r="X32" s="8"/>
    </row>
    <row r="33" spans="2:24" x14ac:dyDescent="0.3">
      <c r="B33" s="46">
        <f>'Datos T 0 ºC'!B153</f>
        <v>43033</v>
      </c>
      <c r="C33" s="47">
        <f>'Datos T 0 ºC'!C153</f>
        <v>0.55902777777777779</v>
      </c>
      <c r="D33" s="16">
        <v>146</v>
      </c>
      <c r="E33" s="51">
        <f>'Datos T 0 ºC'!D153+273.15</f>
        <v>273.14</v>
      </c>
      <c r="F33" s="59">
        <f>'Datos T 0 ºC'!E153+273.15</f>
        <v>273.27999999999997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2:24" x14ac:dyDescent="0.3">
      <c r="B34" s="46">
        <f>'Datos T 0 ºC'!B154</f>
        <v>43033</v>
      </c>
      <c r="C34" s="47">
        <f>'Datos T 0 ºC'!C154</f>
        <v>0.55972222222222223</v>
      </c>
      <c r="D34" s="16">
        <v>147</v>
      </c>
      <c r="E34" s="51">
        <f>'Datos T 0 ºC'!D154+273.15</f>
        <v>273.13</v>
      </c>
      <c r="F34" s="59">
        <f>'Datos T 0 ºC'!E154+273.15</f>
        <v>273.28999999999996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2:24" x14ac:dyDescent="0.3">
      <c r="B35" s="46">
        <f>'Datos T 0 ºC'!B155</f>
        <v>43033</v>
      </c>
      <c r="C35" s="47">
        <f>'Datos T 0 ºC'!C155</f>
        <v>0.56041666666666667</v>
      </c>
      <c r="D35" s="16">
        <v>148</v>
      </c>
      <c r="E35" s="51">
        <f>'Datos T 0 ºC'!D155+273.15</f>
        <v>273.13</v>
      </c>
      <c r="F35" s="59">
        <f>'Datos T 0 ºC'!E155+273.15</f>
        <v>273.27999999999997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2:24" x14ac:dyDescent="0.3">
      <c r="B36" s="46">
        <f>'Datos T 0 ºC'!B156</f>
        <v>43033</v>
      </c>
      <c r="C36" s="47">
        <f>'Datos T 0 ºC'!C156</f>
        <v>0.56111111111111112</v>
      </c>
      <c r="D36" s="16">
        <v>149</v>
      </c>
      <c r="E36" s="51">
        <f>'Datos T 0 ºC'!D156+273.15</f>
        <v>273.13</v>
      </c>
      <c r="F36" s="59">
        <f>'Datos T 0 ºC'!E156+273.15</f>
        <v>273.27999999999997</v>
      </c>
    </row>
    <row r="37" spans="2:24" x14ac:dyDescent="0.3">
      <c r="B37" s="46">
        <f>'Datos T 0 ºC'!B157</f>
        <v>43033</v>
      </c>
      <c r="C37" s="47">
        <f>'Datos T 0 ºC'!C157</f>
        <v>0.56180555555555556</v>
      </c>
      <c r="D37" s="16">
        <v>150</v>
      </c>
      <c r="E37" s="51">
        <f>'Datos T 0 ºC'!D157+273.15</f>
        <v>273.14</v>
      </c>
      <c r="F37" s="59">
        <f>'Datos T 0 ºC'!E157+273.15</f>
        <v>273.27999999999997</v>
      </c>
    </row>
    <row r="38" spans="2:24" x14ac:dyDescent="0.3">
      <c r="B38" s="46">
        <f>'Datos T 0 ºC'!B158</f>
        <v>43033</v>
      </c>
      <c r="C38" s="47">
        <f>'Datos T 0 ºC'!C158</f>
        <v>0.5625</v>
      </c>
      <c r="D38" s="16">
        <v>151</v>
      </c>
      <c r="E38" s="51">
        <f>'Datos T 0 ºC'!D158+273.15</f>
        <v>273.13</v>
      </c>
      <c r="F38" s="59">
        <f>'Datos T 0 ºC'!E158+273.15</f>
        <v>273.28999999999996</v>
      </c>
    </row>
    <row r="39" spans="2:24" x14ac:dyDescent="0.3">
      <c r="B39" s="46">
        <f>'Datos T 0 ºC'!B159</f>
        <v>43033</v>
      </c>
      <c r="C39" s="47">
        <f>'Datos T 0 ºC'!C159</f>
        <v>0.56319444444444444</v>
      </c>
      <c r="D39" s="16">
        <v>152</v>
      </c>
      <c r="E39" s="51">
        <f>'Datos T 0 ºC'!D159+273.15</f>
        <v>273.13</v>
      </c>
      <c r="F39" s="59">
        <f>'Datos T 0 ºC'!E159+273.15</f>
        <v>273.27999999999997</v>
      </c>
    </row>
    <row r="40" spans="2:24" x14ac:dyDescent="0.3">
      <c r="B40" s="46">
        <f>'Datos T 0 ºC'!B160</f>
        <v>43033</v>
      </c>
      <c r="C40" s="47">
        <f>'Datos T 0 ºC'!C160</f>
        <v>0.56388888888888888</v>
      </c>
      <c r="D40" s="16">
        <v>153</v>
      </c>
      <c r="E40" s="51">
        <f>'Datos T 0 ºC'!D160+273.15</f>
        <v>273.13</v>
      </c>
      <c r="F40" s="59">
        <f>'Datos T 0 ºC'!E160+273.15</f>
        <v>273.27999999999997</v>
      </c>
    </row>
    <row r="41" spans="2:24" x14ac:dyDescent="0.3">
      <c r="B41" s="46">
        <f>'Datos T 0 ºC'!B161</f>
        <v>43033</v>
      </c>
      <c r="C41" s="47">
        <f>'Datos T 0 ºC'!C161</f>
        <v>0.56458333333333333</v>
      </c>
      <c r="D41" s="16">
        <v>154</v>
      </c>
      <c r="E41" s="51">
        <f>'Datos T 0 ºC'!D161+273.15</f>
        <v>273.13</v>
      </c>
      <c r="F41" s="59">
        <f>'Datos T 0 ºC'!E161+273.15</f>
        <v>273.27999999999997</v>
      </c>
    </row>
    <row r="42" spans="2:24" x14ac:dyDescent="0.3">
      <c r="B42" s="46">
        <f>'Datos T 0 ºC'!B162</f>
        <v>43033</v>
      </c>
      <c r="C42" s="47">
        <f>'Datos T 0 ºC'!C162</f>
        <v>0.56527777777777777</v>
      </c>
      <c r="D42" s="16">
        <v>155</v>
      </c>
      <c r="E42" s="51">
        <f>'Datos T 0 ºC'!D162+273.15</f>
        <v>273.14</v>
      </c>
      <c r="F42" s="59">
        <f>'Datos T 0 ºC'!E162+273.15</f>
        <v>273.27</v>
      </c>
    </row>
    <row r="43" spans="2:24" x14ac:dyDescent="0.3">
      <c r="B43" s="46">
        <f>'Datos T 0 ºC'!B163</f>
        <v>43033</v>
      </c>
      <c r="C43" s="47">
        <f>'Datos T 0 ºC'!C163</f>
        <v>0.56597222222222221</v>
      </c>
      <c r="D43" s="16">
        <v>156</v>
      </c>
      <c r="E43" s="51">
        <f>'Datos T 0 ºC'!D163+273.15</f>
        <v>273.13</v>
      </c>
      <c r="F43" s="59">
        <f>'Datos T 0 ºC'!E163+273.15</f>
        <v>273.28999999999996</v>
      </c>
    </row>
    <row r="44" spans="2:24" x14ac:dyDescent="0.3">
      <c r="B44" s="46">
        <f>'Datos T 0 ºC'!B164</f>
        <v>43033</v>
      </c>
      <c r="C44" s="47">
        <f>'Datos T 0 ºC'!C164</f>
        <v>0.56666666666666665</v>
      </c>
      <c r="D44" s="16">
        <v>157</v>
      </c>
      <c r="E44" s="51">
        <f>'Datos T 0 ºC'!D164+273.15</f>
        <v>273.13</v>
      </c>
      <c r="F44" s="59">
        <f>'Datos T 0 ºC'!E164+273.15</f>
        <v>273.27999999999997</v>
      </c>
    </row>
    <row r="45" spans="2:24" x14ac:dyDescent="0.3">
      <c r="B45" s="46">
        <f>'Datos T 0 ºC'!B165</f>
        <v>43033</v>
      </c>
      <c r="C45" s="47">
        <f>'Datos T 0 ºC'!C165</f>
        <v>0.56736111111111109</v>
      </c>
      <c r="D45" s="16">
        <v>158</v>
      </c>
      <c r="E45" s="51">
        <f>'Datos T 0 ºC'!D165+273.15</f>
        <v>273.13</v>
      </c>
      <c r="F45" s="59">
        <f>'Datos T 0 ºC'!E165+273.15</f>
        <v>273.27999999999997</v>
      </c>
    </row>
    <row r="46" spans="2:24" x14ac:dyDescent="0.3">
      <c r="B46" s="46">
        <f>'Datos T 0 ºC'!B166</f>
        <v>43033</v>
      </c>
      <c r="C46" s="47">
        <f>'Datos T 0 ºC'!C166</f>
        <v>0.56805555555555554</v>
      </c>
      <c r="D46" s="16">
        <v>159</v>
      </c>
      <c r="E46" s="51">
        <f>'Datos T 0 ºC'!D166+273.15</f>
        <v>273.13</v>
      </c>
      <c r="F46" s="59">
        <f>'Datos T 0 ºC'!E166+273.15</f>
        <v>273.27999999999997</v>
      </c>
    </row>
    <row r="47" spans="2:24" x14ac:dyDescent="0.3">
      <c r="B47" s="46">
        <f>'Datos T 0 ºC'!B167</f>
        <v>43033</v>
      </c>
      <c r="C47" s="47">
        <f>'Datos T 0 ºC'!C167</f>
        <v>0.56874999999999998</v>
      </c>
      <c r="D47" s="16">
        <v>160</v>
      </c>
      <c r="E47" s="51">
        <f>'Datos T 0 ºC'!D167+273.15</f>
        <v>273.14</v>
      </c>
      <c r="F47" s="59">
        <f>'Datos T 0 ºC'!E167+273.15</f>
        <v>273.27999999999997</v>
      </c>
    </row>
    <row r="48" spans="2:24" x14ac:dyDescent="0.3">
      <c r="B48" s="46">
        <f>'Datos T 0 ºC'!B168</f>
        <v>43033</v>
      </c>
      <c r="C48" s="47">
        <f>'Datos T 0 ºC'!C168</f>
        <v>0.56944444444444442</v>
      </c>
      <c r="D48" s="16">
        <v>161</v>
      </c>
      <c r="E48" s="51">
        <f>'Datos T 0 ºC'!D168+273.15</f>
        <v>273.14</v>
      </c>
      <c r="F48" s="59">
        <f>'Datos T 0 ºC'!E168+273.15</f>
        <v>273.27999999999997</v>
      </c>
    </row>
    <row r="49" spans="2:6" x14ac:dyDescent="0.3">
      <c r="B49" s="46">
        <f>'Datos T 0 ºC'!B169</f>
        <v>43033</v>
      </c>
      <c r="C49" s="47">
        <f>'Datos T 0 ºC'!C169</f>
        <v>0.57013888888888886</v>
      </c>
      <c r="D49" s="16">
        <v>162</v>
      </c>
      <c r="E49" s="51">
        <f>'Datos T 0 ºC'!D169+273.15</f>
        <v>273.14</v>
      </c>
      <c r="F49" s="59">
        <f>'Datos T 0 ºC'!E169+273.15</f>
        <v>273.27999999999997</v>
      </c>
    </row>
    <row r="50" spans="2:6" x14ac:dyDescent="0.3">
      <c r="B50" s="46">
        <f>'Datos T 0 ºC'!B170</f>
        <v>43033</v>
      </c>
      <c r="C50" s="47">
        <f>'Datos T 0 ºC'!C170</f>
        <v>0.5708333333333333</v>
      </c>
      <c r="D50" s="16">
        <v>163</v>
      </c>
      <c r="E50" s="51">
        <f>'Datos T 0 ºC'!D170+273.15</f>
        <v>273.13</v>
      </c>
      <c r="F50" s="59">
        <f>'Datos T 0 ºC'!E170+273.15</f>
        <v>273.28999999999996</v>
      </c>
    </row>
    <row r="51" spans="2:6" x14ac:dyDescent="0.3">
      <c r="B51" s="46">
        <f>'Datos T 0 ºC'!B171</f>
        <v>43033</v>
      </c>
      <c r="C51" s="47">
        <f>'Datos T 0 ºC'!C171</f>
        <v>0.57152777777777775</v>
      </c>
      <c r="D51" s="16">
        <v>164</v>
      </c>
      <c r="E51" s="51">
        <f>'Datos T 0 ºC'!D171+273.15</f>
        <v>273.13</v>
      </c>
      <c r="F51" s="59">
        <f>'Datos T 0 ºC'!E171+273.15</f>
        <v>273.27999999999997</v>
      </c>
    </row>
    <row r="52" spans="2:6" x14ac:dyDescent="0.3">
      <c r="B52" s="46">
        <f>'Datos T 0 ºC'!B172</f>
        <v>43033</v>
      </c>
      <c r="C52" s="47">
        <f>'Datos T 0 ºC'!C172</f>
        <v>0.57222222222222219</v>
      </c>
      <c r="D52" s="16">
        <v>165</v>
      </c>
      <c r="E52" s="51">
        <f>'Datos T 0 ºC'!D172+273.15</f>
        <v>273.13</v>
      </c>
      <c r="F52" s="59">
        <f>'Datos T 0 ºC'!E172+273.15</f>
        <v>273.27999999999997</v>
      </c>
    </row>
    <row r="53" spans="2:6" x14ac:dyDescent="0.3">
      <c r="B53" s="46">
        <f>'Datos T 0 ºC'!B173</f>
        <v>43033</v>
      </c>
      <c r="C53" s="47">
        <f>'Datos T 0 ºC'!C173</f>
        <v>0.57291666666666663</v>
      </c>
      <c r="D53" s="16">
        <v>166</v>
      </c>
      <c r="E53" s="51">
        <f>'Datos T 0 ºC'!D173+273.15</f>
        <v>273.14</v>
      </c>
      <c r="F53" s="59">
        <f>'Datos T 0 ºC'!E173+273.15</f>
        <v>273.27999999999997</v>
      </c>
    </row>
    <row r="54" spans="2:6" x14ac:dyDescent="0.3">
      <c r="B54" s="46">
        <f>'Datos T 0 ºC'!B174</f>
        <v>43033</v>
      </c>
      <c r="C54" s="47">
        <f>'Datos T 0 ºC'!C174</f>
        <v>0.57361111111111118</v>
      </c>
      <c r="D54" s="16">
        <v>167</v>
      </c>
      <c r="E54" s="51">
        <f>'Datos T 0 ºC'!D174+273.15</f>
        <v>273.13</v>
      </c>
      <c r="F54" s="59">
        <f>'Datos T 0 ºC'!E174+273.15</f>
        <v>273.27999999999997</v>
      </c>
    </row>
    <row r="55" spans="2:6" x14ac:dyDescent="0.3">
      <c r="B55" s="46">
        <f>'Datos T 0 ºC'!B175</f>
        <v>43033</v>
      </c>
      <c r="C55" s="47">
        <f>'Datos T 0 ºC'!C175</f>
        <v>0.57430555555555551</v>
      </c>
      <c r="D55" s="16">
        <v>168</v>
      </c>
      <c r="E55" s="51">
        <f>'Datos T 0 ºC'!D175+273.15</f>
        <v>273.13</v>
      </c>
      <c r="F55" s="59">
        <f>'Datos T 0 ºC'!E175+273.15</f>
        <v>273.27999999999997</v>
      </c>
    </row>
    <row r="56" spans="2:6" x14ac:dyDescent="0.3">
      <c r="B56" s="46">
        <f>'Datos T 0 ºC'!B176</f>
        <v>43033</v>
      </c>
      <c r="C56" s="47">
        <f>'Datos T 0 ºC'!C176</f>
        <v>0.57500000000000007</v>
      </c>
      <c r="D56" s="16">
        <v>169</v>
      </c>
      <c r="E56" s="51">
        <f>'Datos T 0 ºC'!D176+273.15</f>
        <v>273.13</v>
      </c>
      <c r="F56" s="59">
        <f>'Datos T 0 ºC'!E176+273.15</f>
        <v>273.27999999999997</v>
      </c>
    </row>
    <row r="57" spans="2:6" x14ac:dyDescent="0.3">
      <c r="B57" s="46">
        <f>'Datos T 0 ºC'!B177</f>
        <v>43033</v>
      </c>
      <c r="C57" s="47">
        <f>'Datos T 0 ºC'!C177</f>
        <v>0.5756944444444444</v>
      </c>
      <c r="D57" s="16">
        <v>170</v>
      </c>
      <c r="E57" s="51">
        <f>'Datos T 0 ºC'!D177+273.15</f>
        <v>273.14</v>
      </c>
      <c r="F57" s="59">
        <f>'Datos T 0 ºC'!E177+273.15</f>
        <v>273.27999999999997</v>
      </c>
    </row>
    <row r="58" spans="2:6" x14ac:dyDescent="0.3">
      <c r="B58" s="46">
        <f>'Datos T 0 ºC'!B178</f>
        <v>43033</v>
      </c>
      <c r="C58" s="47">
        <f>'Datos T 0 ºC'!C178</f>
        <v>0.57638888888888895</v>
      </c>
      <c r="D58" s="16">
        <v>171</v>
      </c>
      <c r="E58" s="51">
        <f>'Datos T 0 ºC'!D178+273.15</f>
        <v>273.14</v>
      </c>
      <c r="F58" s="59">
        <f>'Datos T 0 ºC'!E178+273.15</f>
        <v>273.27999999999997</v>
      </c>
    </row>
    <row r="59" spans="2:6" x14ac:dyDescent="0.3">
      <c r="B59" s="46">
        <f>'Datos T 0 ºC'!B179</f>
        <v>43033</v>
      </c>
      <c r="C59" s="47">
        <f>'Datos T 0 ºC'!C179</f>
        <v>0.57708333333333328</v>
      </c>
      <c r="D59" s="16">
        <v>172</v>
      </c>
      <c r="E59" s="51">
        <f>'Datos T 0 ºC'!D179+273.15</f>
        <v>273.14</v>
      </c>
      <c r="F59" s="59">
        <f>'Datos T 0 ºC'!E179+273.15</f>
        <v>273.27999999999997</v>
      </c>
    </row>
    <row r="60" spans="2:6" x14ac:dyDescent="0.3">
      <c r="B60" s="46">
        <f>'Datos T 0 ºC'!B180</f>
        <v>43033</v>
      </c>
      <c r="C60" s="47">
        <f>'Datos T 0 ºC'!C180</f>
        <v>0.57777777777777783</v>
      </c>
      <c r="D60" s="16">
        <v>173</v>
      </c>
      <c r="E60" s="51">
        <f>'Datos T 0 ºC'!D180+273.15</f>
        <v>273.13</v>
      </c>
      <c r="F60" s="59">
        <f>'Datos T 0 ºC'!E180+273.15</f>
        <v>273.27999999999997</v>
      </c>
    </row>
    <row r="61" spans="2:6" x14ac:dyDescent="0.3">
      <c r="B61" s="46">
        <f>'Datos T 0 ºC'!B181</f>
        <v>43033</v>
      </c>
      <c r="C61" s="47">
        <f>'Datos T 0 ºC'!C181</f>
        <v>0.57847222222222217</v>
      </c>
      <c r="D61" s="16">
        <v>174</v>
      </c>
      <c r="E61" s="51">
        <f>'Datos T 0 ºC'!D181+273.15</f>
        <v>273.13</v>
      </c>
      <c r="F61" s="59">
        <f>'Datos T 0 ºC'!E181+273.15</f>
        <v>273.27999999999997</v>
      </c>
    </row>
    <row r="62" spans="2:6" x14ac:dyDescent="0.3">
      <c r="B62" s="46">
        <f>'Datos T 0 ºC'!B182</f>
        <v>43033</v>
      </c>
      <c r="C62" s="47">
        <f>'Datos T 0 ºC'!C182</f>
        <v>0.57916666666666672</v>
      </c>
      <c r="D62" s="16">
        <v>175</v>
      </c>
      <c r="E62" s="51">
        <f>'Datos T 0 ºC'!D182+273.15</f>
        <v>273.13</v>
      </c>
      <c r="F62" s="59">
        <f>'Datos T 0 ºC'!E182+273.15</f>
        <v>273.27999999999997</v>
      </c>
    </row>
    <row r="63" spans="2:6" x14ac:dyDescent="0.3">
      <c r="B63" s="46">
        <f>'Datos T 0 ºC'!B183</f>
        <v>43033</v>
      </c>
      <c r="C63" s="47">
        <f>'Datos T 0 ºC'!C183</f>
        <v>0.57986111111111105</v>
      </c>
      <c r="D63" s="16">
        <v>176</v>
      </c>
      <c r="E63" s="51">
        <f>'Datos T 0 ºC'!D183+273.15</f>
        <v>273.14</v>
      </c>
      <c r="F63" s="59">
        <f>'Datos T 0 ºC'!E183+273.15</f>
        <v>273.27999999999997</v>
      </c>
    </row>
    <row r="64" spans="2:6" x14ac:dyDescent="0.3">
      <c r="B64" s="46">
        <f>'Datos T 0 ºC'!B184</f>
        <v>43033</v>
      </c>
      <c r="C64" s="47">
        <f>'Datos T 0 ºC'!C184</f>
        <v>0.5805555555555556</v>
      </c>
      <c r="D64" s="16">
        <v>177</v>
      </c>
      <c r="E64" s="51">
        <f>'Datos T 0 ºC'!D184+273.15</f>
        <v>273.14</v>
      </c>
      <c r="F64" s="59">
        <f>'Datos T 0 ºC'!E184+273.15</f>
        <v>273.27999999999997</v>
      </c>
    </row>
    <row r="65" spans="2:6" x14ac:dyDescent="0.3">
      <c r="B65" s="46">
        <f>'Datos T 0 ºC'!B185</f>
        <v>43033</v>
      </c>
      <c r="C65" s="47">
        <f>'Datos T 0 ºC'!C185</f>
        <v>0.58124999999999993</v>
      </c>
      <c r="D65" s="16">
        <v>178</v>
      </c>
      <c r="E65" s="51">
        <f>'Datos T 0 ºC'!D185+273.15</f>
        <v>273.13</v>
      </c>
      <c r="F65" s="59">
        <f>'Datos T 0 ºC'!E185+273.15</f>
        <v>273.27999999999997</v>
      </c>
    </row>
    <row r="66" spans="2:6" x14ac:dyDescent="0.3">
      <c r="B66" s="46">
        <f>'Datos T 0 ºC'!B186</f>
        <v>43033</v>
      </c>
      <c r="C66" s="47">
        <f>'Datos T 0 ºC'!C186</f>
        <v>0.58194444444444449</v>
      </c>
      <c r="D66" s="16">
        <v>179</v>
      </c>
      <c r="E66" s="51">
        <f>'Datos T 0 ºC'!D186+273.15</f>
        <v>273.13</v>
      </c>
      <c r="F66" s="59">
        <f>'Datos T 0 ºC'!E186+273.15</f>
        <v>273.27999999999997</v>
      </c>
    </row>
    <row r="67" spans="2:6" x14ac:dyDescent="0.3">
      <c r="B67" s="46">
        <f>'Datos T 0 ºC'!B187</f>
        <v>43033</v>
      </c>
      <c r="C67" s="47">
        <f>'Datos T 0 ºC'!C187</f>
        <v>0.58263888888888882</v>
      </c>
      <c r="D67" s="16">
        <v>180</v>
      </c>
      <c r="E67" s="51">
        <f>'Datos T 0 ºC'!D187+273.15</f>
        <v>273.13</v>
      </c>
      <c r="F67" s="59">
        <f>'Datos T 0 ºC'!E187+273.15</f>
        <v>273.27999999999997</v>
      </c>
    </row>
    <row r="68" spans="2:6" x14ac:dyDescent="0.3">
      <c r="B68" s="46">
        <f>'Datos T 0 ºC'!B188</f>
        <v>43033</v>
      </c>
      <c r="C68" s="47">
        <f>'Datos T 0 ºC'!C188</f>
        <v>0.58333333333333337</v>
      </c>
      <c r="D68" s="16">
        <v>181</v>
      </c>
      <c r="E68" s="51">
        <f>'Datos T 0 ºC'!D188+273.15</f>
        <v>273.13</v>
      </c>
      <c r="F68" s="59">
        <f>'Datos T 0 ºC'!E188+273.15</f>
        <v>273.27999999999997</v>
      </c>
    </row>
    <row r="69" spans="2:6" x14ac:dyDescent="0.3">
      <c r="B69" s="46">
        <f>'Datos T 0 ºC'!B189</f>
        <v>43033</v>
      </c>
      <c r="C69" s="47">
        <f>'Datos T 0 ºC'!C189</f>
        <v>0.58402777777777781</v>
      </c>
      <c r="D69" s="16">
        <v>182</v>
      </c>
      <c r="E69" s="51">
        <f>'Datos T 0 ºC'!D189+273.15</f>
        <v>273.13</v>
      </c>
      <c r="F69" s="59">
        <f>'Datos T 0 ºC'!E189+273.15</f>
        <v>273.27999999999997</v>
      </c>
    </row>
    <row r="70" spans="2:6" x14ac:dyDescent="0.3">
      <c r="F70" s="1"/>
    </row>
  </sheetData>
  <mergeCells count="5">
    <mergeCell ref="B1:F1"/>
    <mergeCell ref="H2:I2"/>
    <mergeCell ref="B4:D4"/>
    <mergeCell ref="B5:D5"/>
    <mergeCell ref="B6:D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l M j T 8 s 0 f s K o A A A A + A A A A B I A H A B D b 2 5 m a W c v U G F j a 2 F n Z S 5 4 b W w g o h g A K K A U A A A A A A A A A A A A A A A A A A A A A A A A A A A A h Y / R C o I w G I V f R X b v N p d W y O + E u k 2 I g u h 2 2 N K R T n G z + W 5 d 9 E i 9 Q k J Z 3 X V 5 D t + B 7 z x u d 0 i H u v K u s j O q 0 Q k K M E W e 1 H l z U r p I U G / P / h K l H L Y i v 4 h C e i O s T T w Y l a D S 2 j Y m x D m H 3 Q w 3 X U E Y p Q E 5 Z p t 9 X s p a + E o b K 3 Q u 0 W d 1 + r 9 C H A 4 v G c 7 w g u E o i u Y 4 D A M g U w 2 Z 0 l + E j c a Y A v k p Y d 1 X t u 8 k b 6 2 / 2 g G Z I p D 3 C / 4 E U E s D B B Q A A g A I A E J T I 0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C U y N P K I p H u A 4 A A A A R A A A A E w A c A E Z v c m 1 1 b G F z L 1 N l Y 3 R p b 2 4 x L m 0 g o h g A K K A U A A A A A A A A A A A A A A A A A A A A A A A A A A A A K 0 5 N L s n M z 1 M I h t C G 1 g B Q S w E C L Q A U A A I A C A B C U y N P y z R + w q g A A A D 4 A A A A E g A A A A A A A A A A A A A A A A A A A A A A Q 2 9 u Z m l n L 1 B h Y 2 t h Z 2 U u e G 1 s U E s B A i 0 A F A A C A A g A Q l M j T w / K 6 a u k A A A A 6 Q A A A B M A A A A A A A A A A A A A A A A A 9 A A A A F t D b 2 5 0 Z W 5 0 X 1 R 5 c G V z X S 5 4 b W x Q S w E C L Q A U A A I A C A B C U y N P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7 Y p l X 0 X d o k + S W D g I H S z 4 n g A A A A A C A A A A A A A Q Z g A A A A E A A C A A A A A K z q 2 O 5 7 s V U q 7 d Y 3 w z a 7 d k 9 5 m d H T c T D x 5 d 3 7 W b 7 h A 4 x g A A A A A O g A A A A A I A A C A A A A A N z M 3 W T 3 N 9 h J c l Z j u k 5 r + s p t 1 h l O B a K r 8 F M T J K S Y M k Z 1 A A A A D V 7 u S 9 8 i A J J Z S K x p S j i / X D C i H F A k f m a J 5 d / T 3 k S d z J P / j C A C p 7 Q j S i r x b h R x P y W 3 7 5 y o 5 1 v e / A w E 3 6 8 2 c s 5 k V k X J m u p V R G X g L 5 I P e A I J N K 2 k A A A A A e L U Y l D W P H s + 6 Z 4 b Q 2 I 2 3 j 5 U S B A 5 h r 9 W C M t 7 N X Q R 8 Q S G V b 7 r 1 H b a a P C L k O g H E y k e 4 P O G P h S v h C m N r V k n m k q j 7 U < / D a t a M a s h u p > 
</file>

<file path=customXml/itemProps1.xml><?xml version="1.0" encoding="utf-8"?>
<ds:datastoreItem xmlns:ds="http://schemas.openxmlformats.org/officeDocument/2006/customXml" ds:itemID="{E6029264-4DAA-4938-991E-03E472AB67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 T 0 ºC</vt:lpstr>
      <vt:lpstr>Datos T 273,15 K (0 °C)</vt:lpstr>
      <vt:lpstr>Patrón Auto correlación</vt:lpstr>
      <vt:lpstr>Objeto Auto correlación</vt:lpstr>
      <vt:lpstr>Datos T tratados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Usuario;ricardo.kalid@gmail.com;ricardo.kalid@gmail.com;kalid@ufsb.edu.br</dc:creator>
  <cp:lastModifiedBy>Ricardo de Araújo Kalid</cp:lastModifiedBy>
  <dcterms:created xsi:type="dcterms:W3CDTF">2015-06-05T18:19:34Z</dcterms:created>
  <dcterms:modified xsi:type="dcterms:W3CDTF">2019-12-06T20:33:56Z</dcterms:modified>
</cp:coreProperties>
</file>