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vin\Desktop\MCRS Capstone\"/>
    </mc:Choice>
  </mc:AlternateContent>
  <xr:revisionPtr revIDLastSave="0" documentId="13_ncr:1_{C4BDB664-3175-4391-B427-431B02B1D626}" xr6:coauthVersionLast="45" xr6:coauthVersionMax="45" xr10:uidLastSave="{00000000-0000-0000-0000-000000000000}"/>
  <bookViews>
    <workbookView xWindow="-120" yWindow="-120" windowWidth="20730" windowHeight="11160" activeTab="3" xr2:uid="{9CD8B4D7-32BF-4215-881E-E6DD353B7C0E}"/>
  </bookViews>
  <sheets>
    <sheet name="D.brit" sheetId="1" r:id="rId1"/>
    <sheet name="Summary" sheetId="5" r:id="rId2"/>
    <sheet name="NaDCC" sheetId="3" r:id="rId3"/>
    <sheet name="NaDCC2" sheetId="6" r:id="rId4"/>
    <sheet name="Latent" sheetId="4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1" i="6" l="1"/>
  <c r="J31" i="6"/>
  <c r="J23" i="6"/>
  <c r="J70" i="6"/>
  <c r="H70" i="6"/>
  <c r="I70" i="6"/>
  <c r="I79" i="6"/>
  <c r="J79" i="6"/>
  <c r="H79" i="6"/>
  <c r="G79" i="6"/>
  <c r="G70" i="6"/>
  <c r="G77" i="6"/>
  <c r="G68" i="6"/>
  <c r="K136" i="1"/>
  <c r="J136" i="1"/>
  <c r="I136" i="1"/>
  <c r="H136" i="1"/>
  <c r="G136" i="1"/>
  <c r="I2" i="3"/>
  <c r="H2" i="3"/>
  <c r="G2" i="3"/>
  <c r="G1" i="3"/>
  <c r="G118" i="1"/>
  <c r="H118" i="1"/>
  <c r="J118" i="1"/>
  <c r="I118" i="1"/>
  <c r="K118" i="1" s="1"/>
  <c r="K21" i="1"/>
  <c r="I98" i="1"/>
  <c r="K98" i="1" s="1"/>
  <c r="I79" i="1"/>
  <c r="K79" i="1" s="1"/>
  <c r="I60" i="1"/>
  <c r="K60" i="1" s="1"/>
  <c r="I41" i="1"/>
  <c r="K41" i="1" s="1"/>
  <c r="I21" i="1"/>
  <c r="I2" i="1"/>
  <c r="K2" i="1" s="1"/>
  <c r="I23" i="6" l="1"/>
  <c r="K3" i="6"/>
  <c r="J3" i="6" l="1"/>
  <c r="H62" i="5"/>
  <c r="G62" i="5"/>
  <c r="H61" i="5"/>
  <c r="G61" i="5"/>
  <c r="H60" i="5"/>
  <c r="G60" i="5"/>
  <c r="H59" i="5"/>
  <c r="G59" i="5"/>
  <c r="H58" i="5"/>
  <c r="G58" i="5"/>
  <c r="H57" i="5"/>
  <c r="G57" i="5"/>
  <c r="H56" i="5"/>
  <c r="G56" i="5"/>
  <c r="B57" i="5"/>
  <c r="G29" i="6"/>
  <c r="I31" i="6"/>
  <c r="H31" i="6"/>
  <c r="G31" i="6"/>
  <c r="G51" i="6"/>
  <c r="H51" i="6"/>
  <c r="I51" i="6" s="1"/>
  <c r="G1" i="6"/>
  <c r="H3" i="6"/>
  <c r="I3" i="6" s="1"/>
  <c r="G3" i="6"/>
  <c r="G49" i="6"/>
  <c r="H23" i="6"/>
  <c r="G23" i="6"/>
  <c r="G21" i="6"/>
  <c r="H9" i="5" l="1"/>
  <c r="G9" i="5"/>
  <c r="H8" i="5"/>
  <c r="G8" i="5"/>
  <c r="H7" i="5"/>
  <c r="G7" i="5"/>
  <c r="H6" i="5"/>
  <c r="G6" i="5"/>
  <c r="H5" i="5"/>
  <c r="G5" i="5"/>
  <c r="H4" i="5"/>
  <c r="G4" i="5"/>
  <c r="H3" i="5"/>
  <c r="G3" i="5"/>
  <c r="H2" i="5"/>
  <c r="G2" i="5"/>
  <c r="H80" i="3" l="1"/>
  <c r="I80" i="3" s="1"/>
  <c r="I42" i="3"/>
  <c r="J98" i="1"/>
  <c r="J79" i="1"/>
  <c r="J60" i="1"/>
  <c r="J41" i="1"/>
  <c r="J21" i="1"/>
  <c r="J2" i="1"/>
  <c r="G80" i="3"/>
  <c r="H113" i="3" l="1"/>
  <c r="I113" i="3" s="1"/>
  <c r="H98" i="3"/>
  <c r="I98" i="3" s="1"/>
  <c r="H23" i="3"/>
  <c r="I23" i="3" s="1"/>
  <c r="G111" i="3" l="1"/>
  <c r="G96" i="3"/>
  <c r="G113" i="3" l="1"/>
  <c r="G78" i="3"/>
  <c r="G98" i="3"/>
  <c r="G23" i="3" l="1"/>
  <c r="G98" i="1"/>
  <c r="E3" i="3"/>
  <c r="B4" i="5"/>
  <c r="G60" i="1"/>
  <c r="H60" i="1"/>
  <c r="H79" i="1"/>
  <c r="G79" i="1"/>
  <c r="H41" i="1"/>
  <c r="G41" i="1"/>
  <c r="G21" i="1"/>
  <c r="G2" i="1"/>
  <c r="H21" i="1"/>
  <c r="H60" i="3"/>
  <c r="H41" i="3"/>
  <c r="G21" i="3"/>
</calcChain>
</file>

<file path=xl/sharedStrings.xml><?xml version="1.0" encoding="utf-8"?>
<sst xmlns="http://schemas.openxmlformats.org/spreadsheetml/2006/main" count="1212" uniqueCount="97">
  <si>
    <t xml:space="preserve">Dudleya brittonii </t>
  </si>
  <si>
    <t>Treatment</t>
  </si>
  <si>
    <t>Species</t>
  </si>
  <si>
    <t>Contamination (Yes/No)</t>
  </si>
  <si>
    <t>Nercosis %</t>
  </si>
  <si>
    <t>Leaves #</t>
  </si>
  <si>
    <t>Contamination %</t>
  </si>
  <si>
    <t>Contamination type</t>
  </si>
  <si>
    <t>Week 4 Sterilization Data</t>
  </si>
  <si>
    <t>Dudleya brittonii</t>
  </si>
  <si>
    <t>2500 ppm NaDCC - 45 mins</t>
  </si>
  <si>
    <t>y</t>
  </si>
  <si>
    <t>Notes</t>
  </si>
  <si>
    <t>Fungal</t>
  </si>
  <si>
    <t>N</t>
  </si>
  <si>
    <t>Y</t>
  </si>
  <si>
    <t>n/a</t>
  </si>
  <si>
    <t>3 outer leaves dying</t>
  </si>
  <si>
    <t>1 outer leaf dead</t>
  </si>
  <si>
    <t>2 outer leaves dying</t>
  </si>
  <si>
    <t>bacterial</t>
  </si>
  <si>
    <t>Average Contamination:</t>
  </si>
  <si>
    <t xml:space="preserve">1 outer leaf dead, good healthy plant growth. </t>
  </si>
  <si>
    <t xml:space="preserve">Y </t>
  </si>
  <si>
    <t>outer leaf fungal source. Good healthy inner plant growth</t>
  </si>
  <si>
    <t>2.5 dead outer leaves, good inner leaf growth.</t>
  </si>
  <si>
    <t>1 dead outer leaf as fungal source.</t>
  </si>
  <si>
    <t>outer leaf as fungal source. Good new central growth</t>
  </si>
  <si>
    <t>outer leaves dead good central growth</t>
  </si>
  <si>
    <t>2 outer leaves dying. Good heathy growth.</t>
  </si>
  <si>
    <t>250 ppm NaDCC - 24 hours</t>
  </si>
  <si>
    <t>bacteria</t>
  </si>
  <si>
    <t>fungal</t>
  </si>
  <si>
    <t>outer growth dead leaves. Heathy inner growth.</t>
  </si>
  <si>
    <t>outer growth dead leaves as fungal source Heathy inner growth.</t>
  </si>
  <si>
    <t>fungal sours from caudex</t>
  </si>
  <si>
    <t>Dudleya multicaulis</t>
  </si>
  <si>
    <t>10% NaClO - 10 mins</t>
  </si>
  <si>
    <t>n</t>
  </si>
  <si>
    <t>N/A</t>
  </si>
  <si>
    <t>10% NaClO - 20 mins</t>
  </si>
  <si>
    <t>Bacterial</t>
  </si>
  <si>
    <t>10% NaClO - 30 mins</t>
  </si>
  <si>
    <t>f</t>
  </si>
  <si>
    <t>b</t>
  </si>
  <si>
    <t>20% NaClO - 10 mins</t>
  </si>
  <si>
    <t>20% NaClO - 20 mins</t>
  </si>
  <si>
    <t>20% NaClO - 30 mins</t>
  </si>
  <si>
    <t>heavy necrosis</t>
  </si>
  <si>
    <t>n 100 necr</t>
  </si>
  <si>
    <t>100% necrs</t>
  </si>
  <si>
    <t>95% necr</t>
  </si>
  <si>
    <t>bacterial/f</t>
  </si>
  <si>
    <t>Average necrosis %</t>
  </si>
  <si>
    <t>Average Necrosis</t>
  </si>
  <si>
    <t>Necrosis %</t>
  </si>
  <si>
    <t>2500ppm NaDCC - 45 mins + 5mins</t>
  </si>
  <si>
    <t>new roots</t>
  </si>
  <si>
    <t>Average necrosis:</t>
  </si>
  <si>
    <t>Dudleya verityi</t>
  </si>
  <si>
    <t>Week 6 Sterilization Data</t>
  </si>
  <si>
    <t>Dudleya stolonifera</t>
  </si>
  <si>
    <t>2500 ppm NaDCC - 45 mins, Reduce Size, + 5 min NaDCC</t>
  </si>
  <si>
    <t>Standard deviation =</t>
  </si>
  <si>
    <t>Standard Error =</t>
  </si>
  <si>
    <t>SE</t>
  </si>
  <si>
    <t>yes</t>
  </si>
  <si>
    <t>No</t>
  </si>
  <si>
    <t>Yes</t>
  </si>
  <si>
    <t>CI</t>
  </si>
  <si>
    <t>10% Bleach - 10 mins</t>
  </si>
  <si>
    <t>20% Bleach - 10 mins</t>
  </si>
  <si>
    <t>10% Bleach - 20 mins</t>
  </si>
  <si>
    <t>20% Bleach - 20 mins</t>
  </si>
  <si>
    <t>10% Bleach - 30 mins</t>
  </si>
  <si>
    <t>20% Bleach - 30 mins</t>
  </si>
  <si>
    <t>LL</t>
  </si>
  <si>
    <t>LU</t>
  </si>
  <si>
    <t>Dudleya gnoma</t>
  </si>
  <si>
    <t>Week 3 Sterilization Data</t>
  </si>
  <si>
    <t>Dudleya farinosa</t>
  </si>
  <si>
    <t>Dudleya pachyphytum</t>
  </si>
  <si>
    <t>Dudleya virens ssp. hassei</t>
  </si>
  <si>
    <t>D. brittonii</t>
  </si>
  <si>
    <t>D. farinosa</t>
  </si>
  <si>
    <t>D. gnoma</t>
  </si>
  <si>
    <t>D. pachyphytum</t>
  </si>
  <si>
    <t>D. stolonifera</t>
  </si>
  <si>
    <t>D. verityi</t>
  </si>
  <si>
    <t>D. virens ssp. hassei</t>
  </si>
  <si>
    <t>CI 95 %</t>
  </si>
  <si>
    <t>SD(cont.)</t>
  </si>
  <si>
    <t>Contamination  code (yes =1, no=0)</t>
  </si>
  <si>
    <t>95% CI (cont)</t>
  </si>
  <si>
    <t>SD (cont)</t>
  </si>
  <si>
    <t>Bacteria</t>
  </si>
  <si>
    <t>Contamination (Yes = 1 /No = 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</si>
</sst>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wrapText="1"/>
    </xf>
    <xf numFmtId="10" fontId="0" fillId="0" borderId="0" xfId="0" applyNumberFormat="1"/>
    <xf numFmtId="9" fontId="0" fillId="0" borderId="0" xfId="1" applyFont="1"/>
    <xf numFmtId="9" fontId="0" fillId="0" borderId="0" xfId="0" applyNumberFormat="1"/>
    <xf numFmtId="0" fontId="0" fillId="0" borderId="0" xfId="0" applyFont="1"/>
    <xf numFmtId="10" fontId="0" fillId="0" borderId="0" xfId="1" applyNumberFormat="1" applyFont="1"/>
    <xf numFmtId="164" fontId="0" fillId="0" borderId="0" xfId="1" applyNumberFormat="1" applyFont="1"/>
    <xf numFmtId="0" fontId="2" fillId="0" borderId="0" xfId="0" applyFont="1"/>
    <xf numFmtId="9" fontId="2" fillId="0" borderId="0" xfId="1" applyFont="1"/>
    <xf numFmtId="0" fontId="2" fillId="0" borderId="0" xfId="1" applyNumberFormat="1" applyFont="1"/>
    <xf numFmtId="10" fontId="2" fillId="0" borderId="0" xfId="0" applyNumberFormat="1" applyFont="1"/>
    <xf numFmtId="9" fontId="2" fillId="0" borderId="0" xfId="0" applyNumberFormat="1" applyFont="1"/>
    <xf numFmtId="9" fontId="2" fillId="0" borderId="0" xfId="1" applyNumberFormat="1" applyFont="1"/>
    <xf numFmtId="9" fontId="0" fillId="0" borderId="0" xfId="1" applyFont="1" applyAlignment="1">
      <alignment wrapText="1"/>
    </xf>
    <xf numFmtId="164" fontId="0" fillId="0" borderId="0" xfId="1" applyNumberFormat="1" applyFont="1" applyAlignment="1">
      <alignment wrapText="1"/>
    </xf>
    <xf numFmtId="164" fontId="0" fillId="0" borderId="0" xfId="0" applyNumberFormat="1"/>
    <xf numFmtId="164" fontId="2" fillId="0" borderId="0" xfId="1" applyNumberFormat="1" applyFont="1"/>
    <xf numFmtId="164" fontId="2" fillId="0" borderId="0" xfId="1" applyNumberFormat="1" applyFont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i="1"/>
              <a:t>Dudleya brittonii </a:t>
            </a:r>
            <a:r>
              <a:rPr lang="en-US" i="0"/>
              <a:t>Sterilization - NaClO</a:t>
            </a:r>
            <a:endParaRPr lang="en-US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Summary!$B$1</c:f>
              <c:strCache>
                <c:ptCount val="1"/>
                <c:pt idx="0">
                  <c:v>Contamination 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Summary!$A$4:$A$9</c:f>
              <c:strCache>
                <c:ptCount val="6"/>
                <c:pt idx="0">
                  <c:v>10% Bleach - 10 mins</c:v>
                </c:pt>
                <c:pt idx="1">
                  <c:v>20% Bleach - 10 mins</c:v>
                </c:pt>
                <c:pt idx="2">
                  <c:v>10% Bleach - 20 mins</c:v>
                </c:pt>
                <c:pt idx="3">
                  <c:v>20% Bleach - 20 mins</c:v>
                </c:pt>
                <c:pt idx="4">
                  <c:v>10% Bleach - 30 mins</c:v>
                </c:pt>
                <c:pt idx="5">
                  <c:v>20% Bleach - 30 mins</c:v>
                </c:pt>
              </c:strCache>
            </c:strRef>
          </c:cat>
          <c:val>
            <c:numRef>
              <c:f>Summary!$B$4:$B$9</c:f>
              <c:numCache>
                <c:formatCode>0%</c:formatCode>
                <c:ptCount val="6"/>
                <c:pt idx="0">
                  <c:v>0.625</c:v>
                </c:pt>
                <c:pt idx="1">
                  <c:v>0.625</c:v>
                </c:pt>
                <c:pt idx="2">
                  <c:v>0.6875</c:v>
                </c:pt>
                <c:pt idx="3">
                  <c:v>0.6875</c:v>
                </c:pt>
                <c:pt idx="4">
                  <c:v>0.625</c:v>
                </c:pt>
                <c:pt idx="5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5B-4F12-B6F6-863982705C53}"/>
            </c:ext>
          </c:extLst>
        </c:ser>
        <c:ser>
          <c:idx val="1"/>
          <c:order val="1"/>
          <c:tx>
            <c:strRef>
              <c:f>Summary!$C$1</c:f>
              <c:strCache>
                <c:ptCount val="1"/>
                <c:pt idx="0">
                  <c:v>Necrosis 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Summary!$A$4:$A$9</c:f>
              <c:strCache>
                <c:ptCount val="6"/>
                <c:pt idx="0">
                  <c:v>10% Bleach - 10 mins</c:v>
                </c:pt>
                <c:pt idx="1">
                  <c:v>20% Bleach - 10 mins</c:v>
                </c:pt>
                <c:pt idx="2">
                  <c:v>10% Bleach - 20 mins</c:v>
                </c:pt>
                <c:pt idx="3">
                  <c:v>20% Bleach - 20 mins</c:v>
                </c:pt>
                <c:pt idx="4">
                  <c:v>10% Bleach - 30 mins</c:v>
                </c:pt>
                <c:pt idx="5">
                  <c:v>20% Bleach - 30 mins</c:v>
                </c:pt>
              </c:strCache>
            </c:strRef>
          </c:cat>
          <c:val>
            <c:numRef>
              <c:f>Summary!$C$4:$C$9</c:f>
              <c:numCache>
                <c:formatCode>0%</c:formatCode>
                <c:ptCount val="6"/>
                <c:pt idx="0">
                  <c:v>0.33749999999999997</c:v>
                </c:pt>
                <c:pt idx="1">
                  <c:v>0.53500000000000003</c:v>
                </c:pt>
                <c:pt idx="2">
                  <c:v>0.65625000000000011</c:v>
                </c:pt>
                <c:pt idx="3">
                  <c:v>0.83187499999999992</c:v>
                </c:pt>
                <c:pt idx="4">
                  <c:v>0.86062499999999997</c:v>
                </c:pt>
                <c:pt idx="5">
                  <c:v>0.99750000000000005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5B-4F12-B6F6-863982705C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77877000"/>
        <c:axId val="577878968"/>
      </c:barChart>
      <c:catAx>
        <c:axId val="577877000"/>
        <c:scaling>
          <c:orientation val="minMax"/>
        </c:scaling>
        <c:delete val="0"/>
        <c:axPos val="b"/>
        <c:numFmt formatCode="0.0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878968"/>
        <c:crosses val="autoZero"/>
        <c:auto val="1"/>
        <c:lblAlgn val="ctr"/>
        <c:lblOffset val="100"/>
        <c:noMultiLvlLbl val="0"/>
      </c:catAx>
      <c:valAx>
        <c:axId val="5778789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877000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i="1"/>
              <a:t>Dudleya brittonii </a:t>
            </a:r>
            <a:r>
              <a:rPr lang="en-US" sz="1600" i="0"/>
              <a:t>Sterilization</a:t>
            </a:r>
            <a:endParaRPr lang="en-US" sz="16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Summary!$B$1</c:f>
              <c:strCache>
                <c:ptCount val="1"/>
                <c:pt idx="0">
                  <c:v>Contamination 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Summary!$A$3:$A$9</c:f>
              <c:strCache>
                <c:ptCount val="7"/>
                <c:pt idx="0">
                  <c:v>2500 ppm NaDCC - 45 mins</c:v>
                </c:pt>
                <c:pt idx="1">
                  <c:v>10% Bleach - 10 mins</c:v>
                </c:pt>
                <c:pt idx="2">
                  <c:v>20% Bleach - 10 mins</c:v>
                </c:pt>
                <c:pt idx="3">
                  <c:v>10% Bleach - 20 mins</c:v>
                </c:pt>
                <c:pt idx="4">
                  <c:v>20% Bleach - 20 mins</c:v>
                </c:pt>
                <c:pt idx="5">
                  <c:v>10% Bleach - 30 mins</c:v>
                </c:pt>
                <c:pt idx="6">
                  <c:v>20% Bleach - 30 mins</c:v>
                </c:pt>
              </c:strCache>
            </c:strRef>
          </c:cat>
          <c:val>
            <c:numRef>
              <c:f>Summary!$B$3:$B$9</c:f>
              <c:numCache>
                <c:formatCode>0%</c:formatCode>
                <c:ptCount val="7"/>
                <c:pt idx="0">
                  <c:v>0.5625</c:v>
                </c:pt>
                <c:pt idx="1">
                  <c:v>0.625</c:v>
                </c:pt>
                <c:pt idx="2">
                  <c:v>0.625</c:v>
                </c:pt>
                <c:pt idx="3">
                  <c:v>0.6875</c:v>
                </c:pt>
                <c:pt idx="4">
                  <c:v>0.6875</c:v>
                </c:pt>
                <c:pt idx="5">
                  <c:v>0.625</c:v>
                </c:pt>
                <c:pt idx="6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CC-4681-BFC0-2FD1384E9706}"/>
            </c:ext>
          </c:extLst>
        </c:ser>
        <c:ser>
          <c:idx val="1"/>
          <c:order val="1"/>
          <c:tx>
            <c:strRef>
              <c:f>Summary!$C$1</c:f>
              <c:strCache>
                <c:ptCount val="1"/>
                <c:pt idx="0">
                  <c:v>Necrosis 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Summary!$A$3:$A$9</c:f>
              <c:strCache>
                <c:ptCount val="7"/>
                <c:pt idx="0">
                  <c:v>2500 ppm NaDCC - 45 mins</c:v>
                </c:pt>
                <c:pt idx="1">
                  <c:v>10% Bleach - 10 mins</c:v>
                </c:pt>
                <c:pt idx="2">
                  <c:v>20% Bleach - 10 mins</c:v>
                </c:pt>
                <c:pt idx="3">
                  <c:v>10% Bleach - 20 mins</c:v>
                </c:pt>
                <c:pt idx="4">
                  <c:v>20% Bleach - 20 mins</c:v>
                </c:pt>
                <c:pt idx="5">
                  <c:v>10% Bleach - 30 mins</c:v>
                </c:pt>
                <c:pt idx="6">
                  <c:v>20% Bleach - 30 mins</c:v>
                </c:pt>
              </c:strCache>
            </c:strRef>
          </c:cat>
          <c:val>
            <c:numRef>
              <c:f>Summary!$C$3:$C$9</c:f>
              <c:numCache>
                <c:formatCode>0%</c:formatCode>
                <c:ptCount val="7"/>
                <c:pt idx="0">
                  <c:v>0.28666666666666674</c:v>
                </c:pt>
                <c:pt idx="1">
                  <c:v>0.33749999999999997</c:v>
                </c:pt>
                <c:pt idx="2">
                  <c:v>0.53500000000000003</c:v>
                </c:pt>
                <c:pt idx="3">
                  <c:v>0.65625000000000011</c:v>
                </c:pt>
                <c:pt idx="4">
                  <c:v>0.83187499999999992</c:v>
                </c:pt>
                <c:pt idx="5">
                  <c:v>0.86062499999999997</c:v>
                </c:pt>
                <c:pt idx="6">
                  <c:v>0.99750000000000005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CC-4681-BFC0-2FD1384E97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4779544"/>
        <c:axId val="574779872"/>
      </c:barChart>
      <c:catAx>
        <c:axId val="574779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779872"/>
        <c:crosses val="autoZero"/>
        <c:auto val="1"/>
        <c:lblAlgn val="ctr"/>
        <c:lblOffset val="100"/>
        <c:noMultiLvlLbl val="0"/>
      </c:catAx>
      <c:valAx>
        <c:axId val="57477987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779544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 i="1" baseline="0">
                <a:effectLst/>
              </a:rPr>
              <a:t>Sterilization of Dudleya brittonii</a:t>
            </a:r>
            <a:r>
              <a:rPr lang="en-US" sz="2400" b="1" i="0" baseline="0">
                <a:effectLst/>
              </a:rPr>
              <a:t> - Resulting Necrosis</a:t>
            </a:r>
            <a:endParaRPr lang="en-US" sz="2400" b="1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Summary!$C$1</c:f>
              <c:strCache>
                <c:ptCount val="1"/>
                <c:pt idx="0">
                  <c:v>Necrosis 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Summary!$E$2:$E$10</c:f>
                <c:numCache>
                  <c:formatCode>General</c:formatCode>
                  <c:ptCount val="9"/>
                  <c:pt idx="0">
                    <c:v>1.4573835947164906E-2</c:v>
                  </c:pt>
                  <c:pt idx="1">
                    <c:v>1.3472747071691459E-2</c:v>
                  </c:pt>
                  <c:pt idx="2">
                    <c:v>5.4294720430873106E-2</c:v>
                  </c:pt>
                  <c:pt idx="3">
                    <c:v>6.1169164345008548E-2</c:v>
                  </c:pt>
                  <c:pt idx="4">
                    <c:v>4.8920641519369458E-2</c:v>
                  </c:pt>
                  <c:pt idx="5">
                    <c:v>4.0365194887840433E-2</c:v>
                  </c:pt>
                  <c:pt idx="6">
                    <c:v>3.5630847473315519E-2</c:v>
                  </c:pt>
                  <c:pt idx="7">
                    <c:v>1.7078251276599348E-3</c:v>
                  </c:pt>
                  <c:pt idx="8">
                    <c:v>4.8175028109315461E-2</c:v>
                  </c:pt>
                </c:numCache>
              </c:numRef>
            </c:plus>
            <c:minus>
              <c:numRef>
                <c:f>Summary!$E$2:$E$10</c:f>
                <c:numCache>
                  <c:formatCode>General</c:formatCode>
                  <c:ptCount val="9"/>
                  <c:pt idx="0">
                    <c:v>1.4573835947164906E-2</c:v>
                  </c:pt>
                  <c:pt idx="1">
                    <c:v>1.3472747071691459E-2</c:v>
                  </c:pt>
                  <c:pt idx="2">
                    <c:v>5.4294720430873106E-2</c:v>
                  </c:pt>
                  <c:pt idx="3">
                    <c:v>6.1169164345008548E-2</c:v>
                  </c:pt>
                  <c:pt idx="4">
                    <c:v>4.8920641519369458E-2</c:v>
                  </c:pt>
                  <c:pt idx="5">
                    <c:v>4.0365194887840433E-2</c:v>
                  </c:pt>
                  <c:pt idx="6">
                    <c:v>3.5630847473315519E-2</c:v>
                  </c:pt>
                  <c:pt idx="7">
                    <c:v>1.7078251276599348E-3</c:v>
                  </c:pt>
                  <c:pt idx="8">
                    <c:v>4.8175028109315461E-2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Summary!$A$2:$A$10</c:f>
              <c:strCache>
                <c:ptCount val="9"/>
                <c:pt idx="0">
                  <c:v>2500 ppm NaDCC - 45 mins, Reduce Size, + 5 min NaDCC</c:v>
                </c:pt>
                <c:pt idx="1">
                  <c:v>2500 ppm NaDCC - 45 mins</c:v>
                </c:pt>
                <c:pt idx="2">
                  <c:v>10% Bleach - 10 mins</c:v>
                </c:pt>
                <c:pt idx="3">
                  <c:v>20% Bleach - 10 mins</c:v>
                </c:pt>
                <c:pt idx="4">
                  <c:v>10% Bleach - 20 mins</c:v>
                </c:pt>
                <c:pt idx="5">
                  <c:v>20% Bleach - 20 mins</c:v>
                </c:pt>
                <c:pt idx="6">
                  <c:v>10% Bleach - 30 mins</c:v>
                </c:pt>
                <c:pt idx="7">
                  <c:v>20% Bleach - 30 mins</c:v>
                </c:pt>
                <c:pt idx="8">
                  <c:v>250 ppm NaDCC - 24 hours</c:v>
                </c:pt>
              </c:strCache>
            </c:strRef>
          </c:cat>
          <c:val>
            <c:numRef>
              <c:f>Summary!$C$2:$C$10</c:f>
              <c:numCache>
                <c:formatCode>0%</c:formatCode>
                <c:ptCount val="9"/>
                <c:pt idx="0">
                  <c:v>0.12307692307692308</c:v>
                </c:pt>
                <c:pt idx="1">
                  <c:v>0.28666666666666674</c:v>
                </c:pt>
                <c:pt idx="2">
                  <c:v>0.33749999999999997</c:v>
                </c:pt>
                <c:pt idx="3">
                  <c:v>0.53500000000000003</c:v>
                </c:pt>
                <c:pt idx="4">
                  <c:v>0.65625000000000011</c:v>
                </c:pt>
                <c:pt idx="5">
                  <c:v>0.83187499999999992</c:v>
                </c:pt>
                <c:pt idx="6">
                  <c:v>0.86062499999999997</c:v>
                </c:pt>
                <c:pt idx="7">
                  <c:v>0.99750000000000005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3C-4EB8-A40E-8A98A8E04A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6"/>
        <c:axId val="458691984"/>
        <c:axId val="45868575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Summary!$B$1</c15:sqref>
                        </c15:formulaRef>
                      </c:ext>
                    </c:extLst>
                    <c:strCache>
                      <c:ptCount val="1"/>
                      <c:pt idx="0">
                        <c:v>Contamination %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errBars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Summary!$D$2:$D$9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0.20287554649237519</c:v>
                        </c:pt>
                        <c:pt idx="1">
                          <c:v>0.22428735561783703</c:v>
                        </c:pt>
                        <c:pt idx="2">
                          <c:v>0.24847078509730242</c:v>
                        </c:pt>
                        <c:pt idx="3">
                          <c:v>0.24847078509730242</c:v>
                        </c:pt>
                        <c:pt idx="4">
                          <c:v>0.23909112443614203</c:v>
                        </c:pt>
                        <c:pt idx="5">
                          <c:v>0.22428735561783703</c:v>
                        </c:pt>
                        <c:pt idx="6">
                          <c:v>0.24847078509730242</c:v>
                        </c:pt>
                        <c:pt idx="7">
                          <c:v>0.20287554649237519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Summary!$D$2:$D$9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0.20287554649237519</c:v>
                        </c:pt>
                        <c:pt idx="1">
                          <c:v>0.22428735561783703</c:v>
                        </c:pt>
                        <c:pt idx="2">
                          <c:v>0.24847078509730242</c:v>
                        </c:pt>
                        <c:pt idx="3">
                          <c:v>0.24847078509730242</c:v>
                        </c:pt>
                        <c:pt idx="4">
                          <c:v>0.23909112443614203</c:v>
                        </c:pt>
                        <c:pt idx="5">
                          <c:v>0.22428735561783703</c:v>
                        </c:pt>
                        <c:pt idx="6">
                          <c:v>0.24847078509730242</c:v>
                        </c:pt>
                        <c:pt idx="7">
                          <c:v>0.20287554649237519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strRef>
                    <c:extLst>
                      <c:ext uri="{02D57815-91ED-43cb-92C2-25804820EDAC}">
                        <c15:formulaRef>
                          <c15:sqref>Summary!$A$2:$A$10</c15:sqref>
                        </c15:formulaRef>
                      </c:ext>
                    </c:extLst>
                    <c:strCache>
                      <c:ptCount val="9"/>
                      <c:pt idx="0">
                        <c:v>2500 ppm NaDCC - 45 mins, Reduce Size, + 5 min NaDCC</c:v>
                      </c:pt>
                      <c:pt idx="1">
                        <c:v>2500 ppm NaDCC - 45 mins</c:v>
                      </c:pt>
                      <c:pt idx="2">
                        <c:v>10% Bleach - 10 mins</c:v>
                      </c:pt>
                      <c:pt idx="3">
                        <c:v>20% Bleach - 10 mins</c:v>
                      </c:pt>
                      <c:pt idx="4">
                        <c:v>10% Bleach - 20 mins</c:v>
                      </c:pt>
                      <c:pt idx="5">
                        <c:v>20% Bleach - 20 mins</c:v>
                      </c:pt>
                      <c:pt idx="6">
                        <c:v>10% Bleach - 30 mins</c:v>
                      </c:pt>
                      <c:pt idx="7">
                        <c:v>20% Bleach - 30 mins</c:v>
                      </c:pt>
                      <c:pt idx="8">
                        <c:v>250 ppm NaDCC - 24 hours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Summary!$B$2:$B$10</c15:sqref>
                        </c15:formulaRef>
                      </c:ext>
                    </c:extLst>
                    <c:numCache>
                      <c:formatCode>0%</c:formatCode>
                      <c:ptCount val="9"/>
                      <c:pt idx="0">
                        <c:v>0.21428571428571427</c:v>
                      </c:pt>
                      <c:pt idx="1">
                        <c:v>0.5625</c:v>
                      </c:pt>
                      <c:pt idx="2">
                        <c:v>0.625</c:v>
                      </c:pt>
                      <c:pt idx="3">
                        <c:v>0.625</c:v>
                      </c:pt>
                      <c:pt idx="4">
                        <c:v>0.6875</c:v>
                      </c:pt>
                      <c:pt idx="5">
                        <c:v>0.6875</c:v>
                      </c:pt>
                      <c:pt idx="6">
                        <c:v>0.625</c:v>
                      </c:pt>
                      <c:pt idx="7">
                        <c:v>0.25</c:v>
                      </c:pt>
                      <c:pt idx="8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983C-4EB8-A40E-8A98A8E04AE2}"/>
                  </c:ext>
                </c:extLst>
              </c15:ser>
            </c15:filteredBarSeries>
          </c:ext>
        </c:extLst>
      </c:barChart>
      <c:catAx>
        <c:axId val="458691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685752"/>
        <c:crosses val="autoZero"/>
        <c:auto val="1"/>
        <c:lblAlgn val="ctr"/>
        <c:lblOffset val="100"/>
        <c:noMultiLvlLbl val="0"/>
      </c:catAx>
      <c:valAx>
        <c:axId val="458685752"/>
        <c:scaling>
          <c:orientation val="minMax"/>
          <c:max val="1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691984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18</xdr:row>
      <xdr:rowOff>109537</xdr:rowOff>
    </xdr:from>
    <xdr:to>
      <xdr:col>5</xdr:col>
      <xdr:colOff>476250</xdr:colOff>
      <xdr:row>32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DC2A03-13D7-4F26-B1A8-7AEE3FB49F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90486</xdr:colOff>
      <xdr:row>37</xdr:row>
      <xdr:rowOff>61911</xdr:rowOff>
    </xdr:from>
    <xdr:to>
      <xdr:col>16</xdr:col>
      <xdr:colOff>57149</xdr:colOff>
      <xdr:row>51</xdr:row>
      <xdr:rowOff>142874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335E3EB-B854-48EB-913F-F50FAAF4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533401</xdr:colOff>
      <xdr:row>2</xdr:row>
      <xdr:rowOff>69652</xdr:rowOff>
    </xdr:from>
    <xdr:to>
      <xdr:col>21</xdr:col>
      <xdr:colOff>504825</xdr:colOff>
      <xdr:row>22</xdr:row>
      <xdr:rowOff>74415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CD57FD0-4317-4672-ABE3-5B62D2F38B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705DA-1960-4E23-AE3A-08D87C64AAB5}">
  <dimension ref="A1:K150"/>
  <sheetViews>
    <sheetView topLeftCell="A135" workbookViewId="0">
      <selection activeCell="K137" sqref="K137"/>
    </sheetView>
  </sheetViews>
  <sheetFormatPr defaultRowHeight="15" x14ac:dyDescent="0.25"/>
  <cols>
    <col min="1" max="1" width="20" customWidth="1"/>
    <col min="2" max="2" width="24.140625" customWidth="1"/>
    <col min="3" max="3" width="23.85546875" customWidth="1"/>
    <col min="4" max="4" width="19.28515625" customWidth="1"/>
    <col min="5" max="5" width="23.42578125" customWidth="1"/>
    <col min="6" max="6" width="11.85546875" customWidth="1"/>
    <col min="7" max="7" width="17" customWidth="1"/>
    <col min="8" max="8" width="18.140625" customWidth="1"/>
  </cols>
  <sheetData>
    <row r="1" spans="1:11" ht="30" x14ac:dyDescent="0.25">
      <c r="A1" t="s">
        <v>2</v>
      </c>
      <c r="B1" t="s">
        <v>1</v>
      </c>
      <c r="C1" t="s">
        <v>3</v>
      </c>
      <c r="D1" s="1" t="s">
        <v>92</v>
      </c>
      <c r="E1" t="s">
        <v>7</v>
      </c>
      <c r="F1" t="s">
        <v>4</v>
      </c>
      <c r="G1" t="s">
        <v>6</v>
      </c>
      <c r="H1" t="s">
        <v>53</v>
      </c>
      <c r="I1" t="s">
        <v>94</v>
      </c>
      <c r="J1" t="s">
        <v>65</v>
      </c>
      <c r="K1" t="s">
        <v>93</v>
      </c>
    </row>
    <row r="2" spans="1:11" x14ac:dyDescent="0.25">
      <c r="A2" t="s">
        <v>0</v>
      </c>
      <c r="B2" t="s">
        <v>37</v>
      </c>
      <c r="G2" s="2">
        <f>10/16</f>
        <v>0.625</v>
      </c>
      <c r="H2" s="3">
        <v>0.33749999999999997</v>
      </c>
      <c r="I2">
        <f>STDEV(D3:D18)</f>
        <v>0.5</v>
      </c>
      <c r="J2">
        <f>STDEV(F3:F18)/SQRT(16)</f>
        <v>5.4294720430873106E-2</v>
      </c>
      <c r="K2">
        <f>CONFIDENCE(0.05,I2,16)</f>
        <v>0.2449954980675067</v>
      </c>
    </row>
    <row r="3" spans="1:11" x14ac:dyDescent="0.25">
      <c r="A3">
        <v>1</v>
      </c>
      <c r="B3" t="s">
        <v>37</v>
      </c>
      <c r="C3" t="s">
        <v>14</v>
      </c>
      <c r="D3">
        <v>0</v>
      </c>
      <c r="E3" t="s">
        <v>39</v>
      </c>
      <c r="F3" s="3">
        <v>0.4</v>
      </c>
    </row>
    <row r="4" spans="1:11" x14ac:dyDescent="0.25">
      <c r="A4">
        <v>2</v>
      </c>
      <c r="B4" t="s">
        <v>37</v>
      </c>
      <c r="C4" t="s">
        <v>14</v>
      </c>
      <c r="D4">
        <v>0</v>
      </c>
      <c r="E4" t="s">
        <v>39</v>
      </c>
      <c r="F4" s="3">
        <v>0.25</v>
      </c>
    </row>
    <row r="5" spans="1:11" x14ac:dyDescent="0.25">
      <c r="A5">
        <v>3</v>
      </c>
      <c r="B5" t="s">
        <v>37</v>
      </c>
      <c r="C5" t="s">
        <v>15</v>
      </c>
      <c r="D5">
        <v>1</v>
      </c>
      <c r="E5" t="s">
        <v>13</v>
      </c>
      <c r="F5" s="3">
        <v>0.1</v>
      </c>
    </row>
    <row r="6" spans="1:11" x14ac:dyDescent="0.25">
      <c r="A6">
        <v>4</v>
      </c>
      <c r="B6" t="s">
        <v>37</v>
      </c>
      <c r="C6" t="s">
        <v>14</v>
      </c>
      <c r="D6">
        <v>0</v>
      </c>
      <c r="E6" t="s">
        <v>39</v>
      </c>
      <c r="F6" s="3">
        <v>0.2</v>
      </c>
    </row>
    <row r="7" spans="1:11" x14ac:dyDescent="0.25">
      <c r="A7">
        <v>5</v>
      </c>
      <c r="B7" t="s">
        <v>37</v>
      </c>
      <c r="C7" t="s">
        <v>14</v>
      </c>
      <c r="D7">
        <v>0</v>
      </c>
      <c r="E7" t="s">
        <v>39</v>
      </c>
      <c r="F7" s="3">
        <v>0.5</v>
      </c>
    </row>
    <row r="8" spans="1:11" x14ac:dyDescent="0.25">
      <c r="A8">
        <v>6</v>
      </c>
      <c r="B8" t="s">
        <v>37</v>
      </c>
      <c r="C8" t="s">
        <v>14</v>
      </c>
      <c r="D8">
        <v>0</v>
      </c>
      <c r="E8" t="s">
        <v>39</v>
      </c>
      <c r="F8" s="3">
        <v>0.25</v>
      </c>
    </row>
    <row r="9" spans="1:11" x14ac:dyDescent="0.25">
      <c r="A9">
        <v>7</v>
      </c>
      <c r="B9" t="s">
        <v>37</v>
      </c>
      <c r="C9" t="s">
        <v>15</v>
      </c>
      <c r="D9">
        <v>1</v>
      </c>
      <c r="E9" t="s">
        <v>41</v>
      </c>
      <c r="F9" s="3">
        <v>0.1</v>
      </c>
    </row>
    <row r="10" spans="1:11" x14ac:dyDescent="0.25">
      <c r="A10">
        <v>8</v>
      </c>
      <c r="B10" t="s">
        <v>37</v>
      </c>
      <c r="C10" t="s">
        <v>15</v>
      </c>
      <c r="D10">
        <v>1</v>
      </c>
      <c r="E10" t="s">
        <v>41</v>
      </c>
      <c r="F10" s="3">
        <v>0.25</v>
      </c>
    </row>
    <row r="11" spans="1:11" x14ac:dyDescent="0.25">
      <c r="A11">
        <v>9</v>
      </c>
      <c r="B11" t="s">
        <v>37</v>
      </c>
      <c r="C11" t="s">
        <v>15</v>
      </c>
      <c r="D11">
        <v>1</v>
      </c>
      <c r="E11" t="s">
        <v>13</v>
      </c>
      <c r="F11" s="3">
        <v>0.25</v>
      </c>
    </row>
    <row r="12" spans="1:11" x14ac:dyDescent="0.25">
      <c r="A12">
        <v>10</v>
      </c>
      <c r="B12" t="s">
        <v>37</v>
      </c>
      <c r="C12" t="s">
        <v>15</v>
      </c>
      <c r="D12">
        <v>1</v>
      </c>
      <c r="E12" t="s">
        <v>13</v>
      </c>
      <c r="F12" s="3">
        <v>0.55000000000000004</v>
      </c>
    </row>
    <row r="13" spans="1:11" x14ac:dyDescent="0.25">
      <c r="A13">
        <v>11</v>
      </c>
      <c r="B13" t="s">
        <v>37</v>
      </c>
      <c r="C13" t="s">
        <v>15</v>
      </c>
      <c r="D13">
        <v>1</v>
      </c>
      <c r="E13" t="s">
        <v>41</v>
      </c>
      <c r="F13" s="3">
        <v>0.05</v>
      </c>
    </row>
    <row r="14" spans="1:11" x14ac:dyDescent="0.25">
      <c r="A14">
        <v>12</v>
      </c>
      <c r="B14" t="s">
        <v>37</v>
      </c>
      <c r="C14" t="s">
        <v>14</v>
      </c>
      <c r="D14">
        <v>0</v>
      </c>
      <c r="E14" t="s">
        <v>39</v>
      </c>
      <c r="F14" s="3">
        <v>0.1</v>
      </c>
    </row>
    <row r="15" spans="1:11" x14ac:dyDescent="0.25">
      <c r="A15">
        <v>13</v>
      </c>
      <c r="B15" t="s">
        <v>37</v>
      </c>
      <c r="C15" t="s">
        <v>15</v>
      </c>
      <c r="D15">
        <v>1</v>
      </c>
      <c r="E15" t="s">
        <v>13</v>
      </c>
      <c r="F15" s="3">
        <v>0.55000000000000004</v>
      </c>
    </row>
    <row r="16" spans="1:11" x14ac:dyDescent="0.25">
      <c r="A16">
        <v>14</v>
      </c>
      <c r="B16" t="s">
        <v>37</v>
      </c>
      <c r="C16" t="s">
        <v>15</v>
      </c>
      <c r="D16">
        <v>1</v>
      </c>
      <c r="E16" t="s">
        <v>13</v>
      </c>
      <c r="F16" s="3">
        <v>0.8</v>
      </c>
    </row>
    <row r="17" spans="1:11" x14ac:dyDescent="0.25">
      <c r="A17">
        <v>15</v>
      </c>
      <c r="B17" t="s">
        <v>37</v>
      </c>
      <c r="C17" t="s">
        <v>15</v>
      </c>
      <c r="D17">
        <v>1</v>
      </c>
      <c r="E17" t="s">
        <v>13</v>
      </c>
      <c r="F17" s="3">
        <v>0.5</v>
      </c>
    </row>
    <row r="18" spans="1:11" x14ac:dyDescent="0.25">
      <c r="A18">
        <v>16</v>
      </c>
      <c r="B18" t="s">
        <v>37</v>
      </c>
      <c r="C18" t="s">
        <v>15</v>
      </c>
      <c r="D18">
        <v>1</v>
      </c>
      <c r="E18" t="s">
        <v>13</v>
      </c>
      <c r="F18" s="3">
        <v>0.55000000000000004</v>
      </c>
    </row>
    <row r="20" spans="1:11" ht="30" x14ac:dyDescent="0.25">
      <c r="A20" t="s">
        <v>2</v>
      </c>
      <c r="B20" t="s">
        <v>1</v>
      </c>
      <c r="C20" t="s">
        <v>3</v>
      </c>
      <c r="D20" s="1" t="s">
        <v>92</v>
      </c>
      <c r="E20" t="s">
        <v>7</v>
      </c>
      <c r="F20" t="s">
        <v>4</v>
      </c>
      <c r="G20" t="s">
        <v>6</v>
      </c>
      <c r="H20" t="s">
        <v>53</v>
      </c>
      <c r="I20" t="s">
        <v>94</v>
      </c>
      <c r="J20" t="s">
        <v>65</v>
      </c>
      <c r="K20" t="s">
        <v>93</v>
      </c>
    </row>
    <row r="21" spans="1:11" x14ac:dyDescent="0.25">
      <c r="A21" t="s">
        <v>0</v>
      </c>
      <c r="B21" t="s">
        <v>40</v>
      </c>
      <c r="G21" s="2">
        <f>11/16</f>
        <v>0.6875</v>
      </c>
      <c r="H21" s="4">
        <f>AVERAGE(F22:F37)</f>
        <v>0.65625000000000011</v>
      </c>
      <c r="I21">
        <f>STDEV(D22:D37)</f>
        <v>0.47871355387816905</v>
      </c>
      <c r="J21">
        <f>STDEV(F22:F37)/SQRT(16)</f>
        <v>4.8920641519369458E-2</v>
      </c>
      <c r="K21">
        <f>CONFIDENCE(0.05,I21,16)</f>
        <v>0.23456533112809647</v>
      </c>
    </row>
    <row r="22" spans="1:11" x14ac:dyDescent="0.25">
      <c r="A22">
        <v>1</v>
      </c>
      <c r="B22" t="s">
        <v>40</v>
      </c>
      <c r="C22" t="s">
        <v>14</v>
      </c>
      <c r="D22">
        <v>0</v>
      </c>
      <c r="E22" t="s">
        <v>39</v>
      </c>
      <c r="F22" s="3">
        <v>0.8</v>
      </c>
    </row>
    <row r="23" spans="1:11" x14ac:dyDescent="0.25">
      <c r="A23">
        <v>2</v>
      </c>
      <c r="B23" t="s">
        <v>40</v>
      </c>
      <c r="C23" t="s">
        <v>15</v>
      </c>
      <c r="D23">
        <v>1</v>
      </c>
      <c r="E23" t="s">
        <v>13</v>
      </c>
      <c r="F23" s="3">
        <v>0.55000000000000004</v>
      </c>
    </row>
    <row r="24" spans="1:11" x14ac:dyDescent="0.25">
      <c r="A24">
        <v>3</v>
      </c>
      <c r="B24" t="s">
        <v>40</v>
      </c>
      <c r="C24" t="s">
        <v>15</v>
      </c>
      <c r="D24">
        <v>1</v>
      </c>
      <c r="E24" t="s">
        <v>13</v>
      </c>
      <c r="F24" s="3">
        <v>0.65</v>
      </c>
    </row>
    <row r="25" spans="1:11" x14ac:dyDescent="0.25">
      <c r="A25">
        <v>4</v>
      </c>
      <c r="B25" t="s">
        <v>40</v>
      </c>
      <c r="C25" t="s">
        <v>15</v>
      </c>
      <c r="D25">
        <v>1</v>
      </c>
      <c r="E25" t="s">
        <v>13</v>
      </c>
      <c r="F25" s="3">
        <v>0.9</v>
      </c>
    </row>
    <row r="26" spans="1:11" x14ac:dyDescent="0.25">
      <c r="A26">
        <v>5</v>
      </c>
      <c r="B26" t="s">
        <v>40</v>
      </c>
      <c r="C26" t="s">
        <v>15</v>
      </c>
      <c r="D26">
        <v>1</v>
      </c>
      <c r="E26" t="s">
        <v>41</v>
      </c>
      <c r="F26" s="3">
        <v>0.6</v>
      </c>
    </row>
    <row r="27" spans="1:11" x14ac:dyDescent="0.25">
      <c r="A27">
        <v>6</v>
      </c>
      <c r="B27" t="s">
        <v>40</v>
      </c>
      <c r="C27" t="s">
        <v>14</v>
      </c>
      <c r="D27">
        <v>0</v>
      </c>
      <c r="E27" t="s">
        <v>39</v>
      </c>
      <c r="F27" s="3">
        <v>0.7</v>
      </c>
    </row>
    <row r="28" spans="1:11" x14ac:dyDescent="0.25">
      <c r="A28">
        <v>7</v>
      </c>
      <c r="B28" t="s">
        <v>40</v>
      </c>
      <c r="C28" t="s">
        <v>14</v>
      </c>
      <c r="D28">
        <v>0</v>
      </c>
      <c r="E28" t="s">
        <v>39</v>
      </c>
      <c r="F28" s="3">
        <v>0.25</v>
      </c>
    </row>
    <row r="29" spans="1:11" x14ac:dyDescent="0.25">
      <c r="A29">
        <v>8</v>
      </c>
      <c r="B29" t="s">
        <v>40</v>
      </c>
      <c r="C29" t="s">
        <v>15</v>
      </c>
      <c r="D29">
        <v>1</v>
      </c>
      <c r="E29" t="s">
        <v>13</v>
      </c>
      <c r="F29" s="3">
        <v>0.5</v>
      </c>
    </row>
    <row r="30" spans="1:11" x14ac:dyDescent="0.25">
      <c r="A30">
        <v>9</v>
      </c>
      <c r="B30" t="s">
        <v>40</v>
      </c>
      <c r="C30" t="s">
        <v>15</v>
      </c>
      <c r="D30">
        <v>1</v>
      </c>
      <c r="E30" t="s">
        <v>13</v>
      </c>
      <c r="F30" s="3">
        <v>0.7</v>
      </c>
    </row>
    <row r="31" spans="1:11" x14ac:dyDescent="0.25">
      <c r="A31">
        <v>10</v>
      </c>
      <c r="B31" t="s">
        <v>40</v>
      </c>
      <c r="C31" t="s">
        <v>14</v>
      </c>
      <c r="D31">
        <v>0</v>
      </c>
      <c r="E31" t="s">
        <v>39</v>
      </c>
      <c r="F31" s="3">
        <v>0.7</v>
      </c>
    </row>
    <row r="32" spans="1:11" x14ac:dyDescent="0.25">
      <c r="A32">
        <v>11</v>
      </c>
      <c r="B32" t="s">
        <v>40</v>
      </c>
      <c r="C32" t="s">
        <v>14</v>
      </c>
      <c r="D32">
        <v>0</v>
      </c>
      <c r="E32" t="s">
        <v>39</v>
      </c>
      <c r="F32" s="3">
        <v>0.95</v>
      </c>
    </row>
    <row r="33" spans="1:11" x14ac:dyDescent="0.25">
      <c r="A33">
        <v>12</v>
      </c>
      <c r="B33" t="s">
        <v>40</v>
      </c>
      <c r="C33" t="s">
        <v>15</v>
      </c>
      <c r="D33">
        <v>1</v>
      </c>
      <c r="E33" t="s">
        <v>13</v>
      </c>
      <c r="F33" s="3">
        <v>0.65</v>
      </c>
    </row>
    <row r="34" spans="1:11" x14ac:dyDescent="0.25">
      <c r="A34">
        <v>13</v>
      </c>
      <c r="B34" t="s">
        <v>40</v>
      </c>
      <c r="C34" t="s">
        <v>15</v>
      </c>
      <c r="D34">
        <v>1</v>
      </c>
      <c r="E34" t="s">
        <v>41</v>
      </c>
      <c r="F34" s="3">
        <v>0.8</v>
      </c>
    </row>
    <row r="35" spans="1:11" x14ac:dyDescent="0.25">
      <c r="A35">
        <v>14</v>
      </c>
      <c r="B35" t="s">
        <v>40</v>
      </c>
      <c r="C35" t="s">
        <v>15</v>
      </c>
      <c r="D35">
        <v>1</v>
      </c>
      <c r="E35" t="s">
        <v>41</v>
      </c>
      <c r="F35" s="3">
        <v>0.35</v>
      </c>
    </row>
    <row r="36" spans="1:11" x14ac:dyDescent="0.25">
      <c r="A36">
        <v>15</v>
      </c>
      <c r="B36" t="s">
        <v>40</v>
      </c>
      <c r="C36" t="s">
        <v>15</v>
      </c>
      <c r="D36">
        <v>1</v>
      </c>
      <c r="E36" t="s">
        <v>13</v>
      </c>
      <c r="F36" s="3">
        <v>0.9</v>
      </c>
    </row>
    <row r="37" spans="1:11" x14ac:dyDescent="0.25">
      <c r="A37">
        <v>16</v>
      </c>
      <c r="B37" t="s">
        <v>40</v>
      </c>
      <c r="C37" t="s">
        <v>15</v>
      </c>
      <c r="D37">
        <v>1</v>
      </c>
      <c r="E37" t="s">
        <v>13</v>
      </c>
      <c r="F37" s="3">
        <v>0.5</v>
      </c>
    </row>
    <row r="40" spans="1:11" ht="30" x14ac:dyDescent="0.25">
      <c r="A40" t="s">
        <v>2</v>
      </c>
      <c r="B40" t="s">
        <v>1</v>
      </c>
      <c r="C40" t="s">
        <v>3</v>
      </c>
      <c r="D40" s="1" t="s">
        <v>92</v>
      </c>
      <c r="E40" t="s">
        <v>7</v>
      </c>
      <c r="F40" t="s">
        <v>4</v>
      </c>
      <c r="G40" t="s">
        <v>6</v>
      </c>
      <c r="H40" t="s">
        <v>53</v>
      </c>
      <c r="I40" t="s">
        <v>94</v>
      </c>
      <c r="J40" t="s">
        <v>65</v>
      </c>
      <c r="K40" t="s">
        <v>93</v>
      </c>
    </row>
    <row r="41" spans="1:11" x14ac:dyDescent="0.25">
      <c r="A41" t="s">
        <v>0</v>
      </c>
      <c r="B41" t="s">
        <v>42</v>
      </c>
      <c r="G41" s="2">
        <f>10/16</f>
        <v>0.625</v>
      </c>
      <c r="H41" s="4">
        <f>AVERAGE(F42:F57)</f>
        <v>0.86062499999999997</v>
      </c>
      <c r="I41">
        <f>STDEV(D42:D570)</f>
        <v>0.50244842317626404</v>
      </c>
      <c r="J41">
        <f>STDEV(F42:F57)/SQRT(16)</f>
        <v>3.5630847473315519E-2</v>
      </c>
      <c r="K41">
        <f>CONFIDENCE(0.05,I41,16)</f>
        <v>0.24619520337860437</v>
      </c>
    </row>
    <row r="42" spans="1:11" x14ac:dyDescent="0.25">
      <c r="A42">
        <v>1</v>
      </c>
      <c r="B42" t="s">
        <v>42</v>
      </c>
      <c r="C42" t="s">
        <v>15</v>
      </c>
      <c r="D42">
        <v>1</v>
      </c>
      <c r="E42" t="s">
        <v>41</v>
      </c>
      <c r="F42" s="3">
        <v>0.99</v>
      </c>
    </row>
    <row r="43" spans="1:11" x14ac:dyDescent="0.25">
      <c r="A43">
        <v>2</v>
      </c>
      <c r="B43" t="s">
        <v>42</v>
      </c>
      <c r="C43" t="s">
        <v>14</v>
      </c>
      <c r="D43">
        <v>0</v>
      </c>
      <c r="E43" t="s">
        <v>39</v>
      </c>
      <c r="F43" s="3">
        <v>0.85</v>
      </c>
    </row>
    <row r="44" spans="1:11" x14ac:dyDescent="0.25">
      <c r="A44">
        <v>3</v>
      </c>
      <c r="B44" t="s">
        <v>42</v>
      </c>
      <c r="C44" t="s">
        <v>15</v>
      </c>
      <c r="D44">
        <v>1</v>
      </c>
      <c r="E44" t="s">
        <v>13</v>
      </c>
      <c r="F44" s="3">
        <v>0.9</v>
      </c>
    </row>
    <row r="45" spans="1:11" x14ac:dyDescent="0.25">
      <c r="A45">
        <v>4</v>
      </c>
      <c r="B45" t="s">
        <v>42</v>
      </c>
      <c r="C45" t="s">
        <v>15</v>
      </c>
      <c r="D45">
        <v>1</v>
      </c>
      <c r="E45" t="s">
        <v>41</v>
      </c>
      <c r="F45" s="3">
        <v>0.85</v>
      </c>
    </row>
    <row r="46" spans="1:11" x14ac:dyDescent="0.25">
      <c r="A46">
        <v>5</v>
      </c>
      <c r="B46" t="s">
        <v>42</v>
      </c>
      <c r="C46" t="s">
        <v>14</v>
      </c>
      <c r="D46">
        <v>0</v>
      </c>
      <c r="E46" t="s">
        <v>39</v>
      </c>
      <c r="F46" s="3">
        <v>0.9</v>
      </c>
    </row>
    <row r="47" spans="1:11" x14ac:dyDescent="0.25">
      <c r="A47">
        <v>6</v>
      </c>
      <c r="B47" t="s">
        <v>42</v>
      </c>
      <c r="C47" t="s">
        <v>15</v>
      </c>
      <c r="D47">
        <v>1</v>
      </c>
      <c r="E47" t="s">
        <v>13</v>
      </c>
      <c r="F47" s="3">
        <v>0.9</v>
      </c>
    </row>
    <row r="48" spans="1:11" x14ac:dyDescent="0.25">
      <c r="A48">
        <v>7</v>
      </c>
      <c r="B48" t="s">
        <v>42</v>
      </c>
      <c r="C48" t="s">
        <v>15</v>
      </c>
      <c r="D48">
        <v>1</v>
      </c>
      <c r="E48" t="s">
        <v>13</v>
      </c>
      <c r="F48" s="3">
        <v>0.95</v>
      </c>
    </row>
    <row r="49" spans="1:11" x14ac:dyDescent="0.25">
      <c r="A49">
        <v>8</v>
      </c>
      <c r="B49" t="s">
        <v>42</v>
      </c>
      <c r="C49" t="s">
        <v>15</v>
      </c>
      <c r="D49">
        <v>1</v>
      </c>
      <c r="E49" t="s">
        <v>13</v>
      </c>
      <c r="F49" s="3">
        <v>0.85</v>
      </c>
    </row>
    <row r="50" spans="1:11" x14ac:dyDescent="0.25">
      <c r="A50">
        <v>9</v>
      </c>
      <c r="B50" t="s">
        <v>42</v>
      </c>
      <c r="C50" t="s">
        <v>15</v>
      </c>
      <c r="D50">
        <v>1</v>
      </c>
      <c r="E50" t="s">
        <v>13</v>
      </c>
      <c r="F50" s="3">
        <v>0.9</v>
      </c>
    </row>
    <row r="51" spans="1:11" x14ac:dyDescent="0.25">
      <c r="A51">
        <v>10</v>
      </c>
      <c r="B51" t="s">
        <v>42</v>
      </c>
      <c r="C51" t="s">
        <v>14</v>
      </c>
      <c r="D51">
        <v>0</v>
      </c>
      <c r="E51" t="s">
        <v>39</v>
      </c>
      <c r="F51" s="3">
        <v>0.85</v>
      </c>
    </row>
    <row r="52" spans="1:11" x14ac:dyDescent="0.25">
      <c r="A52">
        <v>11</v>
      </c>
      <c r="B52" t="s">
        <v>42</v>
      </c>
      <c r="C52" t="s">
        <v>14</v>
      </c>
      <c r="D52">
        <v>0</v>
      </c>
      <c r="E52" t="s">
        <v>39</v>
      </c>
      <c r="F52" s="3">
        <v>0.7</v>
      </c>
    </row>
    <row r="53" spans="1:11" x14ac:dyDescent="0.25">
      <c r="A53">
        <v>12</v>
      </c>
      <c r="B53" t="s">
        <v>42</v>
      </c>
      <c r="C53" t="s">
        <v>15</v>
      </c>
      <c r="D53">
        <v>1</v>
      </c>
      <c r="E53" t="s">
        <v>41</v>
      </c>
      <c r="F53" s="3">
        <v>0.9</v>
      </c>
    </row>
    <row r="54" spans="1:11" x14ac:dyDescent="0.25">
      <c r="A54">
        <v>13</v>
      </c>
      <c r="B54" t="s">
        <v>42</v>
      </c>
      <c r="C54" t="s">
        <v>15</v>
      </c>
      <c r="D54">
        <v>1</v>
      </c>
      <c r="E54" t="s">
        <v>13</v>
      </c>
      <c r="F54" s="3">
        <v>0.85</v>
      </c>
    </row>
    <row r="55" spans="1:11" x14ac:dyDescent="0.25">
      <c r="A55">
        <v>14</v>
      </c>
      <c r="B55" t="s">
        <v>42</v>
      </c>
      <c r="C55" t="s">
        <v>14</v>
      </c>
      <c r="D55">
        <v>0</v>
      </c>
      <c r="E55" t="s">
        <v>39</v>
      </c>
      <c r="F55" s="3">
        <v>0.4</v>
      </c>
    </row>
    <row r="56" spans="1:11" x14ac:dyDescent="0.25">
      <c r="A56">
        <v>15</v>
      </c>
      <c r="B56" t="s">
        <v>42</v>
      </c>
      <c r="C56" t="s">
        <v>14</v>
      </c>
      <c r="D56">
        <v>0</v>
      </c>
      <c r="E56" t="s">
        <v>39</v>
      </c>
      <c r="F56" s="3">
        <v>0.98</v>
      </c>
    </row>
    <row r="57" spans="1:11" x14ac:dyDescent="0.25">
      <c r="A57">
        <v>16</v>
      </c>
      <c r="B57" t="s">
        <v>42</v>
      </c>
      <c r="C57" t="s">
        <v>15</v>
      </c>
      <c r="D57">
        <v>1</v>
      </c>
      <c r="E57" t="s">
        <v>41</v>
      </c>
      <c r="F57" s="3">
        <v>1</v>
      </c>
    </row>
    <row r="59" spans="1:11" ht="30" x14ac:dyDescent="0.25">
      <c r="A59" t="s">
        <v>2</v>
      </c>
      <c r="B59" t="s">
        <v>1</v>
      </c>
      <c r="C59" t="s">
        <v>3</v>
      </c>
      <c r="D59" s="1" t="s">
        <v>92</v>
      </c>
      <c r="E59" t="s">
        <v>7</v>
      </c>
      <c r="F59" t="s">
        <v>4</v>
      </c>
      <c r="G59" t="s">
        <v>6</v>
      </c>
      <c r="H59" t="s">
        <v>53</v>
      </c>
      <c r="I59" t="s">
        <v>94</v>
      </c>
      <c r="J59" t="s">
        <v>65</v>
      </c>
      <c r="K59" t="s">
        <v>93</v>
      </c>
    </row>
    <row r="60" spans="1:11" x14ac:dyDescent="0.25">
      <c r="A60" t="s">
        <v>0</v>
      </c>
      <c r="B60" s="5" t="s">
        <v>45</v>
      </c>
      <c r="G60" s="2">
        <f>10/16</f>
        <v>0.625</v>
      </c>
      <c r="H60" s="3">
        <f>AVERAGE(F61:F76)</f>
        <v>0.53500000000000003</v>
      </c>
      <c r="I60">
        <f>STDEV(D61:D76)</f>
        <v>0.5</v>
      </c>
      <c r="J60">
        <f>STDEV(F61:F76)/SQRT(16)</f>
        <v>6.1169164345008548E-2</v>
      </c>
      <c r="K60">
        <f>CONFIDENCE(0.05,I60,16)</f>
        <v>0.2449954980675067</v>
      </c>
    </row>
    <row r="61" spans="1:11" x14ac:dyDescent="0.25">
      <c r="A61">
        <v>1</v>
      </c>
      <c r="B61" s="5" t="s">
        <v>45</v>
      </c>
      <c r="C61" t="s">
        <v>14</v>
      </c>
      <c r="D61">
        <v>0</v>
      </c>
      <c r="E61" t="s">
        <v>39</v>
      </c>
      <c r="F61" s="3">
        <v>0.8</v>
      </c>
    </row>
    <row r="62" spans="1:11" x14ac:dyDescent="0.25">
      <c r="A62">
        <v>2</v>
      </c>
      <c r="B62" s="5" t="s">
        <v>45</v>
      </c>
      <c r="C62" t="s">
        <v>15</v>
      </c>
      <c r="D62">
        <v>1</v>
      </c>
      <c r="E62" t="s">
        <v>13</v>
      </c>
      <c r="F62" s="3">
        <v>0.01</v>
      </c>
    </row>
    <row r="63" spans="1:11" x14ac:dyDescent="0.25">
      <c r="A63">
        <v>3</v>
      </c>
      <c r="B63" s="5" t="s">
        <v>45</v>
      </c>
      <c r="C63" t="s">
        <v>15</v>
      </c>
      <c r="D63">
        <v>1</v>
      </c>
      <c r="E63" t="s">
        <v>13</v>
      </c>
      <c r="F63" s="3">
        <v>0.5</v>
      </c>
    </row>
    <row r="64" spans="1:11" x14ac:dyDescent="0.25">
      <c r="A64">
        <v>4</v>
      </c>
      <c r="B64" s="5" t="s">
        <v>45</v>
      </c>
      <c r="C64" t="s">
        <v>15</v>
      </c>
      <c r="D64">
        <v>1</v>
      </c>
      <c r="E64" t="s">
        <v>41</v>
      </c>
      <c r="F64" s="3">
        <v>0.55000000000000004</v>
      </c>
    </row>
    <row r="65" spans="1:11" x14ac:dyDescent="0.25">
      <c r="A65">
        <v>5</v>
      </c>
      <c r="B65" s="5" t="s">
        <v>45</v>
      </c>
      <c r="C65" t="s">
        <v>15</v>
      </c>
      <c r="D65">
        <v>1</v>
      </c>
      <c r="E65" t="s">
        <v>13</v>
      </c>
      <c r="F65" s="3">
        <v>0.65</v>
      </c>
    </row>
    <row r="66" spans="1:11" x14ac:dyDescent="0.25">
      <c r="A66">
        <v>6</v>
      </c>
      <c r="B66" s="5" t="s">
        <v>45</v>
      </c>
      <c r="C66" t="s">
        <v>15</v>
      </c>
      <c r="D66">
        <v>1</v>
      </c>
      <c r="E66" t="s">
        <v>41</v>
      </c>
      <c r="F66" s="3">
        <v>0.45</v>
      </c>
    </row>
    <row r="67" spans="1:11" x14ac:dyDescent="0.25">
      <c r="A67">
        <v>7</v>
      </c>
      <c r="B67" s="5" t="s">
        <v>45</v>
      </c>
      <c r="C67" t="s">
        <v>14</v>
      </c>
      <c r="D67">
        <v>0</v>
      </c>
      <c r="E67" t="s">
        <v>39</v>
      </c>
      <c r="F67" s="3">
        <v>0.8</v>
      </c>
    </row>
    <row r="68" spans="1:11" x14ac:dyDescent="0.25">
      <c r="A68">
        <v>8</v>
      </c>
      <c r="B68" s="5" t="s">
        <v>45</v>
      </c>
      <c r="C68" t="s">
        <v>15</v>
      </c>
      <c r="D68">
        <v>1</v>
      </c>
      <c r="E68" t="s">
        <v>13</v>
      </c>
      <c r="F68" s="3">
        <v>0.2</v>
      </c>
    </row>
    <row r="69" spans="1:11" x14ac:dyDescent="0.25">
      <c r="A69">
        <v>9</v>
      </c>
      <c r="B69" s="5" t="s">
        <v>45</v>
      </c>
      <c r="C69" t="s">
        <v>14</v>
      </c>
      <c r="D69">
        <v>0</v>
      </c>
      <c r="E69" t="s">
        <v>39</v>
      </c>
      <c r="F69" s="3">
        <v>0.6</v>
      </c>
    </row>
    <row r="70" spans="1:11" x14ac:dyDescent="0.25">
      <c r="A70">
        <v>10</v>
      </c>
      <c r="B70" s="5" t="s">
        <v>45</v>
      </c>
      <c r="C70" t="s">
        <v>14</v>
      </c>
      <c r="D70">
        <v>0</v>
      </c>
      <c r="E70" t="s">
        <v>39</v>
      </c>
      <c r="F70" s="3">
        <v>0.25</v>
      </c>
    </row>
    <row r="71" spans="1:11" x14ac:dyDescent="0.25">
      <c r="A71">
        <v>11</v>
      </c>
      <c r="B71" s="5" t="s">
        <v>45</v>
      </c>
      <c r="C71" t="s">
        <v>14</v>
      </c>
      <c r="D71">
        <v>0</v>
      </c>
      <c r="E71" t="s">
        <v>39</v>
      </c>
      <c r="F71" s="3">
        <v>0.8</v>
      </c>
    </row>
    <row r="72" spans="1:11" x14ac:dyDescent="0.25">
      <c r="A72">
        <v>12</v>
      </c>
      <c r="B72" s="5" t="s">
        <v>45</v>
      </c>
      <c r="C72" t="s">
        <v>15</v>
      </c>
      <c r="D72">
        <v>1</v>
      </c>
      <c r="E72" t="s">
        <v>41</v>
      </c>
      <c r="F72" s="3">
        <v>0.65</v>
      </c>
    </row>
    <row r="73" spans="1:11" x14ac:dyDescent="0.25">
      <c r="A73">
        <v>13</v>
      </c>
      <c r="B73" s="5" t="s">
        <v>45</v>
      </c>
      <c r="C73" t="s">
        <v>15</v>
      </c>
      <c r="D73">
        <v>1</v>
      </c>
      <c r="E73" t="s">
        <v>41</v>
      </c>
      <c r="F73" s="3">
        <v>0.9</v>
      </c>
    </row>
    <row r="74" spans="1:11" x14ac:dyDescent="0.25">
      <c r="A74">
        <v>14</v>
      </c>
      <c r="B74" s="5" t="s">
        <v>45</v>
      </c>
      <c r="C74" t="s">
        <v>15</v>
      </c>
      <c r="D74">
        <v>1</v>
      </c>
      <c r="E74" t="s">
        <v>13</v>
      </c>
      <c r="F74" s="3">
        <v>0.6</v>
      </c>
    </row>
    <row r="75" spans="1:11" x14ac:dyDescent="0.25">
      <c r="A75">
        <v>15</v>
      </c>
      <c r="B75" s="5" t="s">
        <v>45</v>
      </c>
      <c r="C75" t="s">
        <v>14</v>
      </c>
      <c r="D75">
        <v>0</v>
      </c>
      <c r="E75" t="s">
        <v>39</v>
      </c>
      <c r="F75" s="3">
        <v>0.45</v>
      </c>
    </row>
    <row r="76" spans="1:11" x14ac:dyDescent="0.25">
      <c r="A76">
        <v>16</v>
      </c>
      <c r="B76" s="5" t="s">
        <v>45</v>
      </c>
      <c r="C76" t="s">
        <v>15</v>
      </c>
      <c r="D76">
        <v>1</v>
      </c>
      <c r="E76" t="s">
        <v>13</v>
      </c>
      <c r="F76" s="3">
        <v>0.35</v>
      </c>
    </row>
    <row r="78" spans="1:11" ht="30" x14ac:dyDescent="0.25">
      <c r="A78" t="s">
        <v>2</v>
      </c>
      <c r="B78" t="s">
        <v>1</v>
      </c>
      <c r="C78" t="s">
        <v>3</v>
      </c>
      <c r="D78" s="1" t="s">
        <v>92</v>
      </c>
      <c r="E78" t="s">
        <v>7</v>
      </c>
      <c r="F78" t="s">
        <v>4</v>
      </c>
      <c r="G78" t="s">
        <v>6</v>
      </c>
      <c r="H78" t="s">
        <v>53</v>
      </c>
      <c r="I78" t="s">
        <v>94</v>
      </c>
      <c r="J78" t="s">
        <v>65</v>
      </c>
      <c r="K78" t="s">
        <v>93</v>
      </c>
    </row>
    <row r="79" spans="1:11" x14ac:dyDescent="0.25">
      <c r="A79" t="s">
        <v>0</v>
      </c>
      <c r="B79" s="5" t="s">
        <v>46</v>
      </c>
      <c r="G79" s="2">
        <f>11/16</f>
        <v>0.6875</v>
      </c>
      <c r="H79" s="3">
        <f>AVERAGE(F80:F95)</f>
        <v>0.83187499999999992</v>
      </c>
      <c r="I79">
        <f>STDEV(D80:D95)</f>
        <v>0.47871355387816905</v>
      </c>
      <c r="J79">
        <f>STDEV(F80:F95)/SQRT(16)</f>
        <v>4.0365194887840433E-2</v>
      </c>
      <c r="K79">
        <f>CONFIDENCE(0.05,I79,16)</f>
        <v>0.23456533112809647</v>
      </c>
    </row>
    <row r="80" spans="1:11" x14ac:dyDescent="0.25">
      <c r="A80">
        <v>1</v>
      </c>
      <c r="B80" s="5" t="s">
        <v>46</v>
      </c>
      <c r="C80" t="s">
        <v>15</v>
      </c>
      <c r="D80">
        <v>1</v>
      </c>
      <c r="E80" t="s">
        <v>13</v>
      </c>
      <c r="F80" s="3">
        <v>0.95</v>
      </c>
    </row>
    <row r="81" spans="1:6" x14ac:dyDescent="0.25">
      <c r="A81">
        <v>2</v>
      </c>
      <c r="B81" s="5" t="s">
        <v>46</v>
      </c>
      <c r="C81" t="s">
        <v>14</v>
      </c>
      <c r="D81">
        <v>0</v>
      </c>
      <c r="E81" t="s">
        <v>39</v>
      </c>
      <c r="F81" s="3">
        <v>0.98</v>
      </c>
    </row>
    <row r="82" spans="1:6" x14ac:dyDescent="0.25">
      <c r="A82">
        <v>3</v>
      </c>
      <c r="B82" s="5" t="s">
        <v>46</v>
      </c>
      <c r="C82" t="s">
        <v>15</v>
      </c>
      <c r="D82">
        <v>1</v>
      </c>
      <c r="E82" t="s">
        <v>41</v>
      </c>
      <c r="F82" s="3">
        <v>0.85</v>
      </c>
    </row>
    <row r="83" spans="1:6" x14ac:dyDescent="0.25">
      <c r="A83">
        <v>4</v>
      </c>
      <c r="B83" s="5" t="s">
        <v>46</v>
      </c>
      <c r="C83" t="s">
        <v>15</v>
      </c>
      <c r="D83">
        <v>1</v>
      </c>
      <c r="E83" t="s">
        <v>13</v>
      </c>
      <c r="F83" s="3">
        <v>0.7</v>
      </c>
    </row>
    <row r="84" spans="1:6" x14ac:dyDescent="0.25">
      <c r="A84">
        <v>5</v>
      </c>
      <c r="B84" s="5" t="s">
        <v>46</v>
      </c>
      <c r="C84" t="s">
        <v>15</v>
      </c>
      <c r="D84">
        <v>1</v>
      </c>
      <c r="E84" t="s">
        <v>13</v>
      </c>
      <c r="F84" s="3">
        <v>0.7</v>
      </c>
    </row>
    <row r="85" spans="1:6" x14ac:dyDescent="0.25">
      <c r="A85">
        <v>6</v>
      </c>
      <c r="B85" s="5" t="s">
        <v>46</v>
      </c>
      <c r="C85" t="s">
        <v>15</v>
      </c>
      <c r="D85">
        <v>1</v>
      </c>
      <c r="E85" t="s">
        <v>13</v>
      </c>
      <c r="F85" s="3">
        <v>1</v>
      </c>
    </row>
    <row r="86" spans="1:6" x14ac:dyDescent="0.25">
      <c r="A86">
        <v>7</v>
      </c>
      <c r="B86" s="5" t="s">
        <v>46</v>
      </c>
      <c r="C86" t="s">
        <v>15</v>
      </c>
      <c r="D86">
        <v>1</v>
      </c>
      <c r="E86" t="s">
        <v>13</v>
      </c>
      <c r="F86" s="3">
        <v>0.85</v>
      </c>
    </row>
    <row r="87" spans="1:6" x14ac:dyDescent="0.25">
      <c r="A87">
        <v>8</v>
      </c>
      <c r="B87" s="5" t="s">
        <v>46</v>
      </c>
      <c r="C87" t="s">
        <v>15</v>
      </c>
      <c r="D87">
        <v>1</v>
      </c>
      <c r="E87" t="s">
        <v>41</v>
      </c>
      <c r="F87" s="3">
        <v>0.85</v>
      </c>
    </row>
    <row r="88" spans="1:6" x14ac:dyDescent="0.25">
      <c r="A88">
        <v>9</v>
      </c>
      <c r="B88" s="5" t="s">
        <v>46</v>
      </c>
      <c r="C88" t="s">
        <v>14</v>
      </c>
      <c r="D88">
        <v>0</v>
      </c>
      <c r="E88" t="s">
        <v>39</v>
      </c>
      <c r="F88" s="3">
        <v>0.95</v>
      </c>
    </row>
    <row r="89" spans="1:6" x14ac:dyDescent="0.25">
      <c r="A89">
        <v>10</v>
      </c>
      <c r="B89" s="5" t="s">
        <v>46</v>
      </c>
      <c r="C89" t="s">
        <v>15</v>
      </c>
      <c r="D89">
        <v>1</v>
      </c>
      <c r="E89" t="s">
        <v>13</v>
      </c>
      <c r="F89" s="3">
        <v>0.55000000000000004</v>
      </c>
    </row>
    <row r="90" spans="1:6" x14ac:dyDescent="0.25">
      <c r="A90">
        <v>11</v>
      </c>
      <c r="B90" s="5" t="s">
        <v>46</v>
      </c>
      <c r="C90" t="s">
        <v>14</v>
      </c>
      <c r="D90">
        <v>0</v>
      </c>
      <c r="E90" t="s">
        <v>39</v>
      </c>
      <c r="F90" s="3">
        <v>0.98</v>
      </c>
    </row>
    <row r="91" spans="1:6" x14ac:dyDescent="0.25">
      <c r="A91">
        <v>12</v>
      </c>
      <c r="B91" s="5" t="s">
        <v>46</v>
      </c>
      <c r="C91" t="s">
        <v>15</v>
      </c>
      <c r="D91">
        <v>1</v>
      </c>
      <c r="E91" t="s">
        <v>13</v>
      </c>
      <c r="F91" s="3">
        <v>0.55000000000000004</v>
      </c>
    </row>
    <row r="92" spans="1:6" x14ac:dyDescent="0.25">
      <c r="A92">
        <v>13</v>
      </c>
      <c r="B92" s="5" t="s">
        <v>46</v>
      </c>
      <c r="C92" t="s">
        <v>15</v>
      </c>
      <c r="D92">
        <v>1</v>
      </c>
      <c r="E92" t="s">
        <v>41</v>
      </c>
      <c r="F92" s="3">
        <v>0.85</v>
      </c>
    </row>
    <row r="93" spans="1:6" x14ac:dyDescent="0.25">
      <c r="A93">
        <v>14</v>
      </c>
      <c r="B93" s="5" t="s">
        <v>46</v>
      </c>
      <c r="C93" t="s">
        <v>15</v>
      </c>
      <c r="D93">
        <v>1</v>
      </c>
      <c r="E93" t="s">
        <v>13</v>
      </c>
      <c r="F93" s="3">
        <v>0.6</v>
      </c>
    </row>
    <row r="94" spans="1:6" x14ac:dyDescent="0.25">
      <c r="A94">
        <v>15</v>
      </c>
      <c r="B94" s="5" t="s">
        <v>46</v>
      </c>
      <c r="C94" t="s">
        <v>14</v>
      </c>
      <c r="D94">
        <v>0</v>
      </c>
      <c r="E94" t="s">
        <v>39</v>
      </c>
      <c r="F94" s="3">
        <v>1</v>
      </c>
    </row>
    <row r="95" spans="1:6" x14ac:dyDescent="0.25">
      <c r="A95">
        <v>16</v>
      </c>
      <c r="B95" s="5" t="s">
        <v>46</v>
      </c>
      <c r="C95" t="s">
        <v>14</v>
      </c>
      <c r="D95">
        <v>0</v>
      </c>
      <c r="E95" t="s">
        <v>39</v>
      </c>
      <c r="F95" s="3">
        <v>0.95</v>
      </c>
    </row>
    <row r="97" spans="1:11" ht="30" x14ac:dyDescent="0.25">
      <c r="A97" t="s">
        <v>2</v>
      </c>
      <c r="B97" t="s">
        <v>1</v>
      </c>
      <c r="C97" t="s">
        <v>3</v>
      </c>
      <c r="D97" s="1" t="s">
        <v>92</v>
      </c>
      <c r="E97" t="s">
        <v>7</v>
      </c>
      <c r="F97" t="s">
        <v>4</v>
      </c>
      <c r="G97" t="s">
        <v>6</v>
      </c>
      <c r="H97" t="s">
        <v>53</v>
      </c>
      <c r="I97" t="s">
        <v>94</v>
      </c>
      <c r="J97" t="s">
        <v>65</v>
      </c>
      <c r="K97" t="s">
        <v>93</v>
      </c>
    </row>
    <row r="98" spans="1:11" x14ac:dyDescent="0.25">
      <c r="A98" t="s">
        <v>0</v>
      </c>
      <c r="B98" s="5" t="s">
        <v>47</v>
      </c>
      <c r="G98" s="3">
        <f>9/16</f>
        <v>0.5625</v>
      </c>
      <c r="H98" s="3">
        <v>0.28666666666666674</v>
      </c>
      <c r="I98">
        <f>STDEV(D99:D114)</f>
        <v>0.44721359549995793</v>
      </c>
      <c r="J98">
        <f>STDEV(F99:F114)/SQRT(16)</f>
        <v>1.7078251276599348E-3</v>
      </c>
      <c r="K98">
        <f>CONFIDENCE(0.05,I98,16)</f>
        <v>0.21913063514414532</v>
      </c>
    </row>
    <row r="99" spans="1:11" x14ac:dyDescent="0.25">
      <c r="A99">
        <v>1</v>
      </c>
      <c r="B99" s="5" t="s">
        <v>47</v>
      </c>
      <c r="C99" t="s">
        <v>15</v>
      </c>
      <c r="D99">
        <v>1</v>
      </c>
      <c r="E99" t="s">
        <v>41</v>
      </c>
      <c r="F99" s="6">
        <v>1</v>
      </c>
    </row>
    <row r="100" spans="1:11" x14ac:dyDescent="0.25">
      <c r="A100">
        <v>2</v>
      </c>
      <c r="B100" s="5" t="s">
        <v>47</v>
      </c>
      <c r="C100" t="s">
        <v>15</v>
      </c>
      <c r="D100">
        <v>1</v>
      </c>
      <c r="E100" t="s">
        <v>13</v>
      </c>
      <c r="F100" s="2">
        <v>1</v>
      </c>
    </row>
    <row r="101" spans="1:11" x14ac:dyDescent="0.25">
      <c r="A101">
        <v>3</v>
      </c>
      <c r="B101" s="5" t="s">
        <v>47</v>
      </c>
      <c r="C101" t="s">
        <v>14</v>
      </c>
      <c r="D101">
        <v>0</v>
      </c>
      <c r="E101" t="s">
        <v>39</v>
      </c>
      <c r="F101" s="2">
        <v>1</v>
      </c>
    </row>
    <row r="102" spans="1:11" x14ac:dyDescent="0.25">
      <c r="A102">
        <v>4</v>
      </c>
      <c r="B102" s="5" t="s">
        <v>47</v>
      </c>
      <c r="C102" t="s">
        <v>14</v>
      </c>
      <c r="D102">
        <v>0</v>
      </c>
      <c r="E102" t="s">
        <v>39</v>
      </c>
      <c r="F102" s="2">
        <v>1</v>
      </c>
    </row>
    <row r="103" spans="1:11" x14ac:dyDescent="0.25">
      <c r="A103">
        <v>5</v>
      </c>
      <c r="B103" s="5" t="s">
        <v>47</v>
      </c>
      <c r="C103" t="s">
        <v>14</v>
      </c>
      <c r="D103">
        <v>0</v>
      </c>
      <c r="E103" t="s">
        <v>39</v>
      </c>
      <c r="F103" s="2">
        <v>1</v>
      </c>
    </row>
    <row r="104" spans="1:11" x14ac:dyDescent="0.25">
      <c r="A104">
        <v>6</v>
      </c>
      <c r="B104" s="5" t="s">
        <v>47</v>
      </c>
      <c r="C104" t="s">
        <v>14</v>
      </c>
      <c r="D104">
        <v>0</v>
      </c>
      <c r="E104" t="s">
        <v>39</v>
      </c>
      <c r="F104" s="2">
        <v>0.98</v>
      </c>
    </row>
    <row r="105" spans="1:11" x14ac:dyDescent="0.25">
      <c r="A105">
        <v>7</v>
      </c>
      <c r="B105" s="5" t="s">
        <v>47</v>
      </c>
      <c r="C105" t="s">
        <v>14</v>
      </c>
      <c r="D105">
        <v>0</v>
      </c>
      <c r="E105" t="s">
        <v>39</v>
      </c>
      <c r="F105" s="2">
        <v>1</v>
      </c>
    </row>
    <row r="106" spans="1:11" x14ac:dyDescent="0.25">
      <c r="A106">
        <v>8</v>
      </c>
      <c r="B106" s="5" t="s">
        <v>47</v>
      </c>
      <c r="C106" t="s">
        <v>15</v>
      </c>
      <c r="D106">
        <v>1</v>
      </c>
      <c r="E106" t="s">
        <v>41</v>
      </c>
      <c r="F106" s="2">
        <v>1</v>
      </c>
    </row>
    <row r="107" spans="1:11" x14ac:dyDescent="0.25">
      <c r="A107">
        <v>9</v>
      </c>
      <c r="B107" s="5" t="s">
        <v>47</v>
      </c>
      <c r="C107" t="s">
        <v>14</v>
      </c>
      <c r="D107">
        <v>0</v>
      </c>
      <c r="E107" t="s">
        <v>39</v>
      </c>
      <c r="F107" s="2">
        <v>1</v>
      </c>
    </row>
    <row r="108" spans="1:11" x14ac:dyDescent="0.25">
      <c r="A108">
        <v>10</v>
      </c>
      <c r="B108" s="5" t="s">
        <v>47</v>
      </c>
      <c r="C108" t="s">
        <v>14</v>
      </c>
      <c r="D108">
        <v>0</v>
      </c>
      <c r="E108" t="s">
        <v>39</v>
      </c>
      <c r="F108" s="2">
        <v>1</v>
      </c>
    </row>
    <row r="109" spans="1:11" x14ac:dyDescent="0.25">
      <c r="A109">
        <v>11</v>
      </c>
      <c r="B109" s="5" t="s">
        <v>47</v>
      </c>
      <c r="C109" t="s">
        <v>14</v>
      </c>
      <c r="D109">
        <v>0</v>
      </c>
      <c r="E109" t="s">
        <v>39</v>
      </c>
      <c r="F109" s="2">
        <v>1</v>
      </c>
    </row>
    <row r="110" spans="1:11" x14ac:dyDescent="0.25">
      <c r="A110">
        <v>12</v>
      </c>
      <c r="B110" s="5" t="s">
        <v>47</v>
      </c>
      <c r="C110" t="s">
        <v>14</v>
      </c>
      <c r="D110">
        <v>0</v>
      </c>
      <c r="E110" t="s">
        <v>39</v>
      </c>
      <c r="F110" s="2">
        <v>1</v>
      </c>
    </row>
    <row r="111" spans="1:11" x14ac:dyDescent="0.25">
      <c r="A111">
        <v>13</v>
      </c>
      <c r="B111" s="5" t="s">
        <v>47</v>
      </c>
      <c r="C111" t="s">
        <v>14</v>
      </c>
      <c r="D111">
        <v>0</v>
      </c>
      <c r="E111" t="s">
        <v>39</v>
      </c>
      <c r="F111" s="2">
        <v>1</v>
      </c>
    </row>
    <row r="112" spans="1:11" x14ac:dyDescent="0.25">
      <c r="A112">
        <v>14</v>
      </c>
      <c r="B112" s="5" t="s">
        <v>47</v>
      </c>
      <c r="C112" t="s">
        <v>14</v>
      </c>
      <c r="D112">
        <v>0</v>
      </c>
      <c r="E112" t="s">
        <v>39</v>
      </c>
      <c r="F112" s="2">
        <v>1</v>
      </c>
    </row>
    <row r="113" spans="1:11" x14ac:dyDescent="0.25">
      <c r="A113">
        <v>15</v>
      </c>
      <c r="B113" s="5" t="s">
        <v>47</v>
      </c>
      <c r="C113" t="s">
        <v>14</v>
      </c>
      <c r="D113">
        <v>0</v>
      </c>
      <c r="E113" t="s">
        <v>39</v>
      </c>
      <c r="F113" s="2">
        <v>1</v>
      </c>
    </row>
    <row r="114" spans="1:11" x14ac:dyDescent="0.25">
      <c r="A114">
        <v>16</v>
      </c>
      <c r="B114" s="5" t="s">
        <v>47</v>
      </c>
      <c r="C114" t="s">
        <v>15</v>
      </c>
      <c r="D114">
        <v>1</v>
      </c>
      <c r="E114" t="s">
        <v>13</v>
      </c>
      <c r="F114" s="2">
        <v>0.98</v>
      </c>
    </row>
    <row r="117" spans="1:11" ht="30" x14ac:dyDescent="0.25">
      <c r="A117" t="s">
        <v>2</v>
      </c>
      <c r="B117" t="s">
        <v>1</v>
      </c>
      <c r="C117" t="s">
        <v>3</v>
      </c>
      <c r="D117" s="1" t="s">
        <v>92</v>
      </c>
      <c r="E117" t="s">
        <v>7</v>
      </c>
      <c r="F117" t="s">
        <v>4</v>
      </c>
      <c r="G117" t="s">
        <v>6</v>
      </c>
      <c r="H117" t="s">
        <v>53</v>
      </c>
      <c r="I117" t="s">
        <v>94</v>
      </c>
      <c r="J117" t="s">
        <v>65</v>
      </c>
      <c r="K117" t="s">
        <v>93</v>
      </c>
    </row>
    <row r="118" spans="1:11" x14ac:dyDescent="0.25">
      <c r="A118" t="s">
        <v>0</v>
      </c>
      <c r="B118" t="s">
        <v>10</v>
      </c>
      <c r="G118" s="3">
        <f>10/15</f>
        <v>0.66666666666666663</v>
      </c>
      <c r="H118" s="3">
        <f>AVERAGE(F119:F133)</f>
        <v>0.28666666666666674</v>
      </c>
      <c r="I118">
        <f>STDEV(D119:D134)</f>
        <v>0.4879500364742666</v>
      </c>
      <c r="J118">
        <f>STDEV(F119:F134)/SQRT(16)</f>
        <v>8.2438649627349855E-2</v>
      </c>
      <c r="K118">
        <f>CONFIDENCE(0.05,I118,16)</f>
        <v>0.23909112443614203</v>
      </c>
    </row>
    <row r="119" spans="1:11" x14ac:dyDescent="0.25">
      <c r="C119" t="s">
        <v>15</v>
      </c>
      <c r="D119">
        <v>1</v>
      </c>
      <c r="E119" t="s">
        <v>13</v>
      </c>
      <c r="F119" s="3">
        <v>0.1</v>
      </c>
    </row>
    <row r="120" spans="1:11" x14ac:dyDescent="0.25">
      <c r="C120" t="s">
        <v>14</v>
      </c>
      <c r="D120">
        <v>0</v>
      </c>
      <c r="F120" s="3">
        <v>0.4</v>
      </c>
    </row>
    <row r="121" spans="1:11" x14ac:dyDescent="0.25">
      <c r="C121" t="s">
        <v>14</v>
      </c>
      <c r="D121">
        <v>0</v>
      </c>
      <c r="F121" s="3">
        <v>0.1</v>
      </c>
    </row>
    <row r="122" spans="1:11" x14ac:dyDescent="0.25">
      <c r="C122" t="s">
        <v>14</v>
      </c>
      <c r="D122">
        <v>0</v>
      </c>
      <c r="F122" s="3">
        <v>0.1</v>
      </c>
    </row>
    <row r="123" spans="1:11" x14ac:dyDescent="0.25">
      <c r="C123" t="s">
        <v>14</v>
      </c>
      <c r="D123">
        <v>0</v>
      </c>
      <c r="F123" s="3">
        <v>0.2</v>
      </c>
    </row>
    <row r="124" spans="1:11" x14ac:dyDescent="0.25">
      <c r="C124" t="s">
        <v>15</v>
      </c>
      <c r="D124">
        <v>1</v>
      </c>
      <c r="E124" t="s">
        <v>52</v>
      </c>
      <c r="F124" s="3">
        <v>0.05</v>
      </c>
    </row>
    <row r="125" spans="1:11" x14ac:dyDescent="0.25">
      <c r="C125" t="s">
        <v>23</v>
      </c>
      <c r="D125">
        <v>1</v>
      </c>
      <c r="E125" t="s">
        <v>13</v>
      </c>
      <c r="F125" s="3">
        <v>0.05</v>
      </c>
    </row>
    <row r="126" spans="1:11" x14ac:dyDescent="0.25">
      <c r="C126" t="s">
        <v>15</v>
      </c>
      <c r="D126">
        <v>1</v>
      </c>
      <c r="E126" t="s">
        <v>13</v>
      </c>
      <c r="F126" s="3">
        <v>0.15</v>
      </c>
    </row>
    <row r="127" spans="1:11" x14ac:dyDescent="0.25">
      <c r="C127" t="s">
        <v>11</v>
      </c>
      <c r="D127">
        <v>1</v>
      </c>
      <c r="E127" t="s">
        <v>20</v>
      </c>
      <c r="F127" s="3">
        <v>1</v>
      </c>
    </row>
    <row r="128" spans="1:11" x14ac:dyDescent="0.25">
      <c r="C128" t="s">
        <v>15</v>
      </c>
      <c r="D128">
        <v>1</v>
      </c>
      <c r="E128" t="s">
        <v>13</v>
      </c>
      <c r="F128" s="3">
        <v>0.1</v>
      </c>
    </row>
    <row r="129" spans="1:11" x14ac:dyDescent="0.25">
      <c r="C129" t="s">
        <v>15</v>
      </c>
      <c r="D129">
        <v>1</v>
      </c>
      <c r="E129" t="s">
        <v>13</v>
      </c>
      <c r="F129" s="3">
        <v>0.05</v>
      </c>
    </row>
    <row r="130" spans="1:11" x14ac:dyDescent="0.25">
      <c r="C130" t="s">
        <v>15</v>
      </c>
      <c r="D130">
        <v>1</v>
      </c>
      <c r="E130" t="s">
        <v>20</v>
      </c>
      <c r="F130" s="3">
        <v>1</v>
      </c>
    </row>
    <row r="131" spans="1:11" x14ac:dyDescent="0.25">
      <c r="C131" t="s">
        <v>15</v>
      </c>
      <c r="D131">
        <v>1</v>
      </c>
      <c r="E131" t="s">
        <v>13</v>
      </c>
      <c r="F131" s="3">
        <v>0.2</v>
      </c>
    </row>
    <row r="132" spans="1:11" x14ac:dyDescent="0.25">
      <c r="C132" t="s">
        <v>15</v>
      </c>
      <c r="D132">
        <v>1</v>
      </c>
      <c r="E132" t="s">
        <v>13</v>
      </c>
      <c r="F132" s="3">
        <v>0.65</v>
      </c>
    </row>
    <row r="133" spans="1:11" x14ac:dyDescent="0.25">
      <c r="C133" t="s">
        <v>14</v>
      </c>
      <c r="D133">
        <v>0</v>
      </c>
      <c r="F133" s="3">
        <v>0.15</v>
      </c>
    </row>
    <row r="135" spans="1:11" ht="30" x14ac:dyDescent="0.25">
      <c r="A135" t="s">
        <v>2</v>
      </c>
      <c r="B135" t="s">
        <v>1</v>
      </c>
      <c r="C135" t="s">
        <v>3</v>
      </c>
      <c r="D135" s="1" t="s">
        <v>92</v>
      </c>
      <c r="E135" t="s">
        <v>7</v>
      </c>
      <c r="F135" t="s">
        <v>4</v>
      </c>
      <c r="G135" t="s">
        <v>6</v>
      </c>
      <c r="H135" t="s">
        <v>53</v>
      </c>
      <c r="I135" t="s">
        <v>94</v>
      </c>
      <c r="J135" t="s">
        <v>65</v>
      </c>
      <c r="K135" t="s">
        <v>93</v>
      </c>
    </row>
    <row r="136" spans="1:11" ht="30" x14ac:dyDescent="0.25">
      <c r="A136" t="s">
        <v>0</v>
      </c>
      <c r="B136" s="1" t="s">
        <v>56</v>
      </c>
      <c r="G136">
        <f>3/14</f>
        <v>0.21428571428571427</v>
      </c>
      <c r="H136" s="2">
        <f>AVERAGE(F137:F150)</f>
        <v>0.11785714285714287</v>
      </c>
      <c r="I136">
        <f>STDEV(D137:D150)</f>
        <v>0.42581531362632008</v>
      </c>
      <c r="J136">
        <f>STDEV(F137:F150)/SQRT(14)</f>
        <v>1.3472747071691459E-2</v>
      </c>
      <c r="K136">
        <f>CONFIDENCE(0.05,I136,14)</f>
        <v>0.22305160320752737</v>
      </c>
    </row>
    <row r="137" spans="1:11" x14ac:dyDescent="0.25">
      <c r="A137">
        <v>1</v>
      </c>
      <c r="C137" t="s">
        <v>38</v>
      </c>
      <c r="D137">
        <v>0</v>
      </c>
      <c r="F137" s="2">
        <v>0.05</v>
      </c>
    </row>
    <row r="138" spans="1:11" x14ac:dyDescent="0.25">
      <c r="A138">
        <v>2</v>
      </c>
      <c r="C138" t="s">
        <v>38</v>
      </c>
      <c r="D138">
        <v>0</v>
      </c>
      <c r="F138" s="2">
        <v>0.05</v>
      </c>
    </row>
    <row r="139" spans="1:11" x14ac:dyDescent="0.25">
      <c r="A139">
        <v>3</v>
      </c>
      <c r="C139" t="s">
        <v>11</v>
      </c>
      <c r="D139">
        <v>1</v>
      </c>
      <c r="E139" t="s">
        <v>95</v>
      </c>
      <c r="F139" s="2">
        <v>0.1</v>
      </c>
    </row>
    <row r="140" spans="1:11" x14ac:dyDescent="0.25">
      <c r="A140">
        <v>4</v>
      </c>
      <c r="C140" t="s">
        <v>38</v>
      </c>
      <c r="D140">
        <v>0</v>
      </c>
      <c r="F140" s="2">
        <v>0.1</v>
      </c>
    </row>
    <row r="141" spans="1:11" x14ac:dyDescent="0.25">
      <c r="A141">
        <v>5</v>
      </c>
      <c r="C141" t="s">
        <v>38</v>
      </c>
      <c r="D141">
        <v>0</v>
      </c>
      <c r="F141" s="2">
        <v>0.1</v>
      </c>
    </row>
    <row r="142" spans="1:11" x14ac:dyDescent="0.25">
      <c r="A142">
        <v>6</v>
      </c>
      <c r="C142" t="s">
        <v>38</v>
      </c>
      <c r="D142">
        <v>0</v>
      </c>
      <c r="F142" s="2">
        <v>0.15</v>
      </c>
    </row>
    <row r="143" spans="1:11" x14ac:dyDescent="0.25">
      <c r="A143">
        <v>7</v>
      </c>
      <c r="C143" t="s">
        <v>38</v>
      </c>
      <c r="D143">
        <v>0</v>
      </c>
      <c r="F143" s="2">
        <v>0.15</v>
      </c>
    </row>
    <row r="144" spans="1:11" x14ac:dyDescent="0.25">
      <c r="A144">
        <v>8</v>
      </c>
      <c r="C144" t="s">
        <v>38</v>
      </c>
      <c r="D144">
        <v>0</v>
      </c>
      <c r="F144" s="2">
        <v>0.15</v>
      </c>
    </row>
    <row r="145" spans="1:6" x14ac:dyDescent="0.25">
      <c r="A145">
        <v>9</v>
      </c>
      <c r="C145" t="s">
        <v>38</v>
      </c>
      <c r="D145">
        <v>0</v>
      </c>
      <c r="F145" s="2">
        <v>0.2</v>
      </c>
    </row>
    <row r="146" spans="1:6" x14ac:dyDescent="0.25">
      <c r="A146">
        <v>10</v>
      </c>
      <c r="C146" t="s">
        <v>38</v>
      </c>
      <c r="D146">
        <v>0</v>
      </c>
      <c r="F146" s="2">
        <v>0.1</v>
      </c>
    </row>
    <row r="147" spans="1:6" x14ac:dyDescent="0.25">
      <c r="A147">
        <v>11</v>
      </c>
      <c r="C147" t="s">
        <v>38</v>
      </c>
      <c r="D147">
        <v>0</v>
      </c>
      <c r="F147" s="2">
        <v>0.15</v>
      </c>
    </row>
    <row r="148" spans="1:6" x14ac:dyDescent="0.25">
      <c r="A148">
        <v>12</v>
      </c>
      <c r="C148" t="s">
        <v>38</v>
      </c>
      <c r="D148">
        <v>0</v>
      </c>
      <c r="F148" s="2">
        <v>0.1</v>
      </c>
    </row>
    <row r="149" spans="1:6" x14ac:dyDescent="0.25">
      <c r="A149">
        <v>13</v>
      </c>
      <c r="C149" t="s">
        <v>11</v>
      </c>
      <c r="D149">
        <v>1</v>
      </c>
      <c r="E149" t="s">
        <v>13</v>
      </c>
      <c r="F149" s="2">
        <v>0.2</v>
      </c>
    </row>
    <row r="150" spans="1:6" x14ac:dyDescent="0.25">
      <c r="A150">
        <v>14</v>
      </c>
      <c r="C150" t="s">
        <v>11</v>
      </c>
      <c r="D150">
        <v>1</v>
      </c>
      <c r="E150" t="s">
        <v>95</v>
      </c>
      <c r="F150" s="2">
        <v>0.05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09D3-C940-49CA-BCD1-EF9134DA2F6C}">
  <dimension ref="A1:H62"/>
  <sheetViews>
    <sheetView zoomScale="64" zoomScaleNormal="64" workbookViewId="0">
      <selection activeCell="D3" sqref="D3"/>
    </sheetView>
  </sheetViews>
  <sheetFormatPr defaultRowHeight="15" x14ac:dyDescent="0.25"/>
  <cols>
    <col min="1" max="1" width="52.28515625" customWidth="1"/>
    <col min="2" max="2" width="17.5703125" customWidth="1"/>
    <col min="3" max="3" width="19.42578125" customWidth="1"/>
    <col min="4" max="4" width="7.5703125" customWidth="1"/>
    <col min="5" max="5" width="11.5703125" bestFit="1" customWidth="1"/>
    <col min="7" max="8" width="9.28515625" bestFit="1" customWidth="1"/>
  </cols>
  <sheetData>
    <row r="1" spans="1:8" ht="16.5" customHeight="1" x14ac:dyDescent="0.4">
      <c r="A1" s="8" t="s">
        <v>1</v>
      </c>
      <c r="B1" s="8" t="s">
        <v>6</v>
      </c>
      <c r="C1" s="8" t="s">
        <v>55</v>
      </c>
      <c r="D1" s="8" t="s">
        <v>69</v>
      </c>
      <c r="E1" s="8" t="s">
        <v>65</v>
      </c>
      <c r="F1" s="8"/>
      <c r="G1" s="8" t="s">
        <v>76</v>
      </c>
      <c r="H1" s="8" t="s">
        <v>77</v>
      </c>
    </row>
    <row r="2" spans="1:8" ht="16.5" customHeight="1" x14ac:dyDescent="0.4">
      <c r="A2" s="8" t="s">
        <v>62</v>
      </c>
      <c r="B2" s="9">
        <v>0.21428571428571427</v>
      </c>
      <c r="C2" s="9">
        <v>0.12307692307692308</v>
      </c>
      <c r="D2" s="10">
        <v>0.20287554649237519</v>
      </c>
      <c r="E2" s="11">
        <v>1.4573835947164906E-2</v>
      </c>
      <c r="F2" s="8"/>
      <c r="G2" s="12">
        <f>B2-D2</f>
        <v>1.1410167793339088E-2</v>
      </c>
      <c r="H2" s="12">
        <f>B2+D2</f>
        <v>0.41716126077808946</v>
      </c>
    </row>
    <row r="3" spans="1:8" ht="26.25" x14ac:dyDescent="0.4">
      <c r="A3" s="8" t="s">
        <v>10</v>
      </c>
      <c r="B3" s="12">
        <v>0.5625</v>
      </c>
      <c r="C3" s="12">
        <v>0.28666666666666674</v>
      </c>
      <c r="D3" s="10">
        <v>0.22428735561783703</v>
      </c>
      <c r="E3" s="11">
        <v>1.3472747071691459E-2</v>
      </c>
      <c r="F3" s="8"/>
      <c r="G3" s="12">
        <f t="shared" ref="G3:G9" si="0">B3-D3</f>
        <v>0.33821264438216297</v>
      </c>
      <c r="H3" s="12">
        <f t="shared" ref="H3:H9" si="1">B3+D3</f>
        <v>0.78678735561783708</v>
      </c>
    </row>
    <row r="4" spans="1:8" ht="26.25" x14ac:dyDescent="0.4">
      <c r="A4" s="8" t="s">
        <v>70</v>
      </c>
      <c r="B4" s="12">
        <f>10/16</f>
        <v>0.625</v>
      </c>
      <c r="C4" s="13">
        <v>0.33749999999999997</v>
      </c>
      <c r="D4" s="10">
        <v>0.24847078509730242</v>
      </c>
      <c r="E4" s="11">
        <v>5.4294720430873106E-2</v>
      </c>
      <c r="F4" s="8"/>
      <c r="G4" s="12">
        <f t="shared" si="0"/>
        <v>0.37652921490269758</v>
      </c>
      <c r="H4" s="12">
        <f t="shared" si="1"/>
        <v>0.87347078509730247</v>
      </c>
    </row>
    <row r="5" spans="1:8" ht="26.25" x14ac:dyDescent="0.4">
      <c r="A5" s="8" t="s">
        <v>71</v>
      </c>
      <c r="B5" s="12">
        <v>0.625</v>
      </c>
      <c r="C5" s="12">
        <v>0.53500000000000003</v>
      </c>
      <c r="D5" s="10">
        <v>0.24847078509730242</v>
      </c>
      <c r="E5" s="11">
        <v>6.1169164345008548E-2</v>
      </c>
      <c r="F5" s="8"/>
      <c r="G5" s="12">
        <f t="shared" si="0"/>
        <v>0.37652921490269758</v>
      </c>
      <c r="H5" s="12">
        <f t="shared" si="1"/>
        <v>0.87347078509730247</v>
      </c>
    </row>
    <row r="6" spans="1:8" ht="26.25" x14ac:dyDescent="0.4">
      <c r="A6" s="8" t="s">
        <v>72</v>
      </c>
      <c r="B6" s="12">
        <v>0.6875</v>
      </c>
      <c r="C6" s="12">
        <v>0.65625000000000011</v>
      </c>
      <c r="D6" s="10">
        <v>0.23909112443614203</v>
      </c>
      <c r="E6" s="11">
        <v>4.8920641519369458E-2</v>
      </c>
      <c r="F6" s="8"/>
      <c r="G6" s="12">
        <f t="shared" si="0"/>
        <v>0.448408875563858</v>
      </c>
      <c r="H6" s="12">
        <f t="shared" si="1"/>
        <v>0.926591124436142</v>
      </c>
    </row>
    <row r="7" spans="1:8" ht="26.25" x14ac:dyDescent="0.4">
      <c r="A7" s="8" t="s">
        <v>73</v>
      </c>
      <c r="B7" s="12">
        <v>0.6875</v>
      </c>
      <c r="C7" s="12">
        <v>0.83187499999999992</v>
      </c>
      <c r="D7" s="10">
        <v>0.22428735561783703</v>
      </c>
      <c r="E7" s="11">
        <v>4.0365194887840433E-2</v>
      </c>
      <c r="F7" s="8"/>
      <c r="G7" s="12">
        <f t="shared" si="0"/>
        <v>0.46321264438216297</v>
      </c>
      <c r="H7" s="12">
        <f t="shared" si="1"/>
        <v>0.91178735561783708</v>
      </c>
    </row>
    <row r="8" spans="1:8" ht="26.25" x14ac:dyDescent="0.4">
      <c r="A8" s="8" t="s">
        <v>74</v>
      </c>
      <c r="B8" s="12">
        <v>0.625</v>
      </c>
      <c r="C8" s="12">
        <v>0.86062499999999997</v>
      </c>
      <c r="D8" s="10">
        <v>0.24847078509730242</v>
      </c>
      <c r="E8" s="11">
        <v>3.5630847473315519E-2</v>
      </c>
      <c r="F8" s="8"/>
      <c r="G8" s="12">
        <f t="shared" si="0"/>
        <v>0.37652921490269758</v>
      </c>
      <c r="H8" s="12">
        <f t="shared" si="1"/>
        <v>0.87347078509730247</v>
      </c>
    </row>
    <row r="9" spans="1:8" ht="26.25" x14ac:dyDescent="0.4">
      <c r="A9" s="8" t="s">
        <v>75</v>
      </c>
      <c r="B9" s="12">
        <v>0.25</v>
      </c>
      <c r="C9" s="12">
        <v>0.99750000000000005</v>
      </c>
      <c r="D9" s="10">
        <v>0.20287554649237519</v>
      </c>
      <c r="E9" s="11">
        <v>1.7078251276599348E-3</v>
      </c>
      <c r="F9" s="8"/>
      <c r="G9" s="12">
        <f t="shared" si="0"/>
        <v>4.7124453507624814E-2</v>
      </c>
      <c r="H9" s="12">
        <f t="shared" si="1"/>
        <v>0.45287554649237516</v>
      </c>
    </row>
    <row r="10" spans="1:8" ht="26.25" x14ac:dyDescent="0.4">
      <c r="A10" s="8" t="s">
        <v>30</v>
      </c>
      <c r="B10" s="12">
        <v>1</v>
      </c>
      <c r="C10" s="8"/>
      <c r="D10" s="8"/>
      <c r="E10" s="11">
        <v>4.8175028109315461E-2</v>
      </c>
      <c r="F10" s="8"/>
      <c r="G10" s="8"/>
      <c r="H10" s="8"/>
    </row>
    <row r="11" spans="1:8" x14ac:dyDescent="0.25">
      <c r="B11" s="4"/>
    </row>
    <row r="55" spans="1:8" ht="26.25" x14ac:dyDescent="0.4">
      <c r="A55" s="8" t="s">
        <v>1</v>
      </c>
      <c r="B55" s="8" t="s">
        <v>6</v>
      </c>
      <c r="C55" s="8" t="s">
        <v>55</v>
      </c>
      <c r="D55" s="8" t="s">
        <v>69</v>
      </c>
      <c r="E55" s="8" t="s">
        <v>65</v>
      </c>
      <c r="F55" s="8"/>
      <c r="G55" s="8" t="s">
        <v>76</v>
      </c>
      <c r="H55" s="8" t="s">
        <v>77</v>
      </c>
    </row>
    <row r="56" spans="1:8" ht="26.25" x14ac:dyDescent="0.4">
      <c r="A56" s="8" t="s">
        <v>83</v>
      </c>
      <c r="B56" s="17">
        <v>0.21428571428571427</v>
      </c>
      <c r="C56" s="17">
        <v>0.12307692307692308</v>
      </c>
      <c r="D56" s="10">
        <v>0.20287554649237519</v>
      </c>
      <c r="E56" s="17">
        <v>1.4573835947164906E-2</v>
      </c>
      <c r="F56" s="8"/>
      <c r="G56" s="12">
        <f>C56-E56</f>
        <v>0.10850308712975817</v>
      </c>
      <c r="H56" s="12">
        <f>C56+E56</f>
        <v>0.13765075902408799</v>
      </c>
    </row>
    <row r="57" spans="1:8" ht="26.25" x14ac:dyDescent="0.4">
      <c r="A57" s="8" t="s">
        <v>84</v>
      </c>
      <c r="B57" s="18">
        <f>1/16</f>
        <v>6.25E-2</v>
      </c>
      <c r="C57" s="17">
        <v>5.4375000000000007E-2</v>
      </c>
      <c r="D57" s="10"/>
      <c r="E57" s="17">
        <v>1.0722591027048138E-2</v>
      </c>
      <c r="F57" s="8"/>
      <c r="G57" s="12">
        <f t="shared" ref="G57:G62" si="2">C57-E57</f>
        <v>4.3652408972951869E-2</v>
      </c>
      <c r="H57" s="12">
        <f t="shared" ref="H57:H62" si="3">C57+E57</f>
        <v>6.5097591027048152E-2</v>
      </c>
    </row>
    <row r="58" spans="1:8" ht="26.25" x14ac:dyDescent="0.4">
      <c r="A58" s="8" t="s">
        <v>85</v>
      </c>
      <c r="B58" s="17">
        <v>0</v>
      </c>
      <c r="C58" s="17">
        <v>0.16250000000000001</v>
      </c>
      <c r="D58" s="8"/>
      <c r="E58" s="17">
        <v>0.16250000000000001</v>
      </c>
      <c r="F58" s="8"/>
      <c r="G58" s="12">
        <f t="shared" si="2"/>
        <v>0</v>
      </c>
      <c r="H58" s="12">
        <f t="shared" si="3"/>
        <v>0.32500000000000001</v>
      </c>
    </row>
    <row r="59" spans="1:8" ht="26.25" x14ac:dyDescent="0.4">
      <c r="A59" s="8" t="s">
        <v>86</v>
      </c>
      <c r="B59" s="17">
        <v>6.25E-2</v>
      </c>
      <c r="C59" s="17">
        <v>0.15312500000000001</v>
      </c>
      <c r="D59" s="8"/>
      <c r="E59" s="17">
        <v>4.4597447142932602E-2</v>
      </c>
      <c r="F59" s="8"/>
      <c r="G59" s="12">
        <f t="shared" si="2"/>
        <v>0.10852755285706742</v>
      </c>
      <c r="H59" s="12">
        <f t="shared" si="3"/>
        <v>0.19772244714293261</v>
      </c>
    </row>
    <row r="60" spans="1:8" ht="26.25" x14ac:dyDescent="0.4">
      <c r="A60" s="8" t="s">
        <v>87</v>
      </c>
      <c r="B60" s="17">
        <v>0</v>
      </c>
      <c r="C60" s="17">
        <v>5.2000000000000005E-2</v>
      </c>
      <c r="D60" s="8"/>
      <c r="E60" s="17">
        <v>7.9999999999999984E-3</v>
      </c>
      <c r="F60" s="8"/>
      <c r="G60" s="12">
        <f t="shared" si="2"/>
        <v>4.4000000000000004E-2</v>
      </c>
      <c r="H60" s="12">
        <f t="shared" si="3"/>
        <v>6.0000000000000005E-2</v>
      </c>
    </row>
    <row r="61" spans="1:8" ht="26.25" x14ac:dyDescent="0.4">
      <c r="A61" s="8" t="s">
        <v>88</v>
      </c>
      <c r="B61" s="17">
        <v>0</v>
      </c>
      <c r="C61" s="17">
        <v>6.8181818181818191E-2</v>
      </c>
      <c r="D61" s="8"/>
      <c r="E61" s="17">
        <v>1.4573835947164906E-2</v>
      </c>
      <c r="F61" s="8"/>
      <c r="G61" s="12">
        <f t="shared" si="2"/>
        <v>5.3607982234653281E-2</v>
      </c>
      <c r="H61" s="12">
        <f t="shared" si="3"/>
        <v>8.27556541289831E-2</v>
      </c>
    </row>
    <row r="62" spans="1:8" ht="26.25" x14ac:dyDescent="0.4">
      <c r="A62" s="8" t="s">
        <v>89</v>
      </c>
      <c r="B62" s="17">
        <v>0</v>
      </c>
      <c r="C62" s="17">
        <v>0.10000000000000005</v>
      </c>
      <c r="D62" s="8"/>
      <c r="E62" s="17">
        <v>1.825741858350553E-2</v>
      </c>
      <c r="F62" s="8"/>
      <c r="G62" s="12">
        <f t="shared" si="2"/>
        <v>8.1742581416494514E-2</v>
      </c>
      <c r="H62" s="12">
        <f t="shared" si="3"/>
        <v>0.11825741858350558</v>
      </c>
    </row>
  </sheetData>
  <pageMargins left="0.7" right="0.7" top="0.75" bottom="0.75" header="0.3" footer="0.3"/>
  <pageSetup orientation="portrait" horizontalDpi="203" verticalDpi="20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52B50-D96F-4783-8A45-A1FF9BCA5D43}">
  <dimension ref="A1:I118"/>
  <sheetViews>
    <sheetView zoomScale="85" zoomScaleNormal="85" workbookViewId="0">
      <selection activeCell="C112" sqref="C112"/>
    </sheetView>
  </sheetViews>
  <sheetFormatPr defaultRowHeight="15" x14ac:dyDescent="0.25"/>
  <cols>
    <col min="1" max="1" width="19.28515625" customWidth="1"/>
    <col min="2" max="2" width="31.140625" customWidth="1"/>
    <col min="3" max="3" width="25.140625" customWidth="1"/>
    <col min="4" max="4" width="19" customWidth="1"/>
    <col min="5" max="5" width="17.7109375" customWidth="1"/>
    <col min="6" max="7" width="23.28515625" customWidth="1"/>
    <col min="8" max="8" width="22.140625" customWidth="1"/>
    <col min="9" max="9" width="16.28515625" customWidth="1"/>
    <col min="10" max="11" width="15.85546875" customWidth="1"/>
  </cols>
  <sheetData>
    <row r="1" spans="1:9" x14ac:dyDescent="0.25">
      <c r="A1" s="19" t="s">
        <v>8</v>
      </c>
      <c r="B1" s="19"/>
      <c r="C1" s="19"/>
      <c r="D1" s="19"/>
      <c r="E1" s="19"/>
      <c r="F1" t="s">
        <v>21</v>
      </c>
      <c r="G1" s="3">
        <f>9/16</f>
        <v>0.5625</v>
      </c>
      <c r="H1" t="s">
        <v>63</v>
      </c>
      <c r="I1" t="s">
        <v>64</v>
      </c>
    </row>
    <row r="2" spans="1:9" x14ac:dyDescent="0.25">
      <c r="A2" t="s">
        <v>2</v>
      </c>
      <c r="B2" t="s">
        <v>1</v>
      </c>
      <c r="C2" t="s">
        <v>3</v>
      </c>
      <c r="D2" t="s">
        <v>7</v>
      </c>
      <c r="E2" t="s">
        <v>4</v>
      </c>
      <c r="F2" t="s">
        <v>58</v>
      </c>
      <c r="G2" s="7">
        <f>AVERAGE(E4:E19)</f>
        <v>0.28750000000000003</v>
      </c>
      <c r="H2">
        <f>STDEV(E4:E19)</f>
        <v>0.31859064644147977</v>
      </c>
      <c r="I2">
        <f>H2/SQRT(16)</f>
        <v>7.9647661610369944E-2</v>
      </c>
    </row>
    <row r="3" spans="1:9" x14ac:dyDescent="0.25">
      <c r="A3" t="s">
        <v>9</v>
      </c>
      <c r="B3" t="s">
        <v>10</v>
      </c>
      <c r="E3" s="2">
        <f>AVERAGE(E4:E18)</f>
        <v>0.28666666666666674</v>
      </c>
      <c r="F3" t="s">
        <v>12</v>
      </c>
    </row>
    <row r="4" spans="1:9" x14ac:dyDescent="0.25">
      <c r="A4">
        <v>1</v>
      </c>
      <c r="C4" t="s">
        <v>15</v>
      </c>
      <c r="D4" t="s">
        <v>13</v>
      </c>
      <c r="E4" s="3">
        <v>0.1</v>
      </c>
      <c r="F4" t="s">
        <v>17</v>
      </c>
    </row>
    <row r="5" spans="1:9" x14ac:dyDescent="0.25">
      <c r="A5">
        <v>2</v>
      </c>
      <c r="C5" t="s">
        <v>14</v>
      </c>
      <c r="D5" t="s">
        <v>16</v>
      </c>
      <c r="E5" s="3">
        <v>0.4</v>
      </c>
    </row>
    <row r="6" spans="1:9" x14ac:dyDescent="0.25">
      <c r="A6">
        <v>3</v>
      </c>
      <c r="C6" t="s">
        <v>14</v>
      </c>
      <c r="D6" t="s">
        <v>16</v>
      </c>
      <c r="E6" s="3">
        <v>0.1</v>
      </c>
      <c r="F6" t="s">
        <v>18</v>
      </c>
    </row>
    <row r="7" spans="1:9" x14ac:dyDescent="0.25">
      <c r="A7">
        <v>4</v>
      </c>
      <c r="C7" t="s">
        <v>14</v>
      </c>
      <c r="E7" s="3">
        <v>0.1</v>
      </c>
      <c r="F7" t="s">
        <v>19</v>
      </c>
    </row>
    <row r="8" spans="1:9" x14ac:dyDescent="0.25">
      <c r="A8">
        <v>5</v>
      </c>
      <c r="C8" t="s">
        <v>14</v>
      </c>
      <c r="E8" s="3">
        <v>0.2</v>
      </c>
      <c r="F8" t="s">
        <v>19</v>
      </c>
    </row>
    <row r="9" spans="1:9" x14ac:dyDescent="0.25">
      <c r="A9">
        <v>6</v>
      </c>
      <c r="C9" t="s">
        <v>15</v>
      </c>
      <c r="D9" t="s">
        <v>52</v>
      </c>
      <c r="E9" s="3">
        <v>0.05</v>
      </c>
      <c r="F9" t="s">
        <v>22</v>
      </c>
    </row>
    <row r="10" spans="1:9" x14ac:dyDescent="0.25">
      <c r="A10">
        <v>7</v>
      </c>
      <c r="C10" t="s">
        <v>23</v>
      </c>
      <c r="D10" t="s">
        <v>13</v>
      </c>
      <c r="E10" s="3">
        <v>0.05</v>
      </c>
      <c r="F10" t="s">
        <v>24</v>
      </c>
    </row>
    <row r="11" spans="1:9" x14ac:dyDescent="0.25">
      <c r="A11">
        <v>8</v>
      </c>
      <c r="C11" t="s">
        <v>15</v>
      </c>
      <c r="D11" t="s">
        <v>13</v>
      </c>
      <c r="E11" s="3">
        <v>0.15</v>
      </c>
      <c r="F11" t="s">
        <v>25</v>
      </c>
    </row>
    <row r="12" spans="1:9" x14ac:dyDescent="0.25">
      <c r="A12">
        <v>9</v>
      </c>
      <c r="C12" t="s">
        <v>11</v>
      </c>
      <c r="D12" t="s">
        <v>20</v>
      </c>
      <c r="E12" s="3">
        <v>1</v>
      </c>
    </row>
    <row r="13" spans="1:9" x14ac:dyDescent="0.25">
      <c r="A13">
        <v>10</v>
      </c>
      <c r="C13" t="s">
        <v>15</v>
      </c>
      <c r="D13" t="s">
        <v>13</v>
      </c>
      <c r="E13" s="3">
        <v>0.1</v>
      </c>
      <c r="F13" t="s">
        <v>26</v>
      </c>
    </row>
    <row r="14" spans="1:9" x14ac:dyDescent="0.25">
      <c r="A14">
        <v>11</v>
      </c>
      <c r="C14" t="s">
        <v>15</v>
      </c>
      <c r="D14" t="s">
        <v>13</v>
      </c>
      <c r="E14" s="3">
        <v>0.05</v>
      </c>
      <c r="F14" t="s">
        <v>27</v>
      </c>
    </row>
    <row r="15" spans="1:9" x14ac:dyDescent="0.25">
      <c r="A15">
        <v>12</v>
      </c>
      <c r="C15" t="s">
        <v>15</v>
      </c>
      <c r="D15" t="s">
        <v>20</v>
      </c>
      <c r="E15" s="3">
        <v>1</v>
      </c>
    </row>
    <row r="16" spans="1:9" x14ac:dyDescent="0.25">
      <c r="A16">
        <v>13</v>
      </c>
      <c r="C16" t="s">
        <v>14</v>
      </c>
      <c r="E16" s="3">
        <v>0.2</v>
      </c>
    </row>
    <row r="17" spans="1:9" x14ac:dyDescent="0.25">
      <c r="A17">
        <v>14</v>
      </c>
      <c r="C17" t="s">
        <v>15</v>
      </c>
      <c r="D17" t="s">
        <v>13</v>
      </c>
      <c r="E17" s="3">
        <v>0.65</v>
      </c>
      <c r="F17" t="s">
        <v>28</v>
      </c>
    </row>
    <row r="18" spans="1:9" x14ac:dyDescent="0.25">
      <c r="A18">
        <v>15</v>
      </c>
      <c r="C18" t="s">
        <v>14</v>
      </c>
      <c r="E18" s="3">
        <v>0.15</v>
      </c>
      <c r="F18" t="s">
        <v>29</v>
      </c>
    </row>
    <row r="19" spans="1:9" x14ac:dyDescent="0.25">
      <c r="A19">
        <v>16</v>
      </c>
      <c r="C19" t="s">
        <v>14</v>
      </c>
      <c r="E19" s="3">
        <v>0.3</v>
      </c>
    </row>
    <row r="21" spans="1:9" x14ac:dyDescent="0.25">
      <c r="A21" s="19" t="s">
        <v>8</v>
      </c>
      <c r="B21" s="19"/>
      <c r="C21" s="19"/>
      <c r="D21" s="19"/>
      <c r="E21" s="19"/>
      <c r="F21" t="s">
        <v>21</v>
      </c>
      <c r="G21" s="3">
        <f>16/16</f>
        <v>1</v>
      </c>
    </row>
    <row r="22" spans="1:9" x14ac:dyDescent="0.25">
      <c r="A22" t="s">
        <v>2</v>
      </c>
      <c r="B22" t="s">
        <v>1</v>
      </c>
      <c r="C22" t="s">
        <v>3</v>
      </c>
      <c r="D22" t="s">
        <v>7</v>
      </c>
      <c r="E22" t="s">
        <v>4</v>
      </c>
      <c r="F22" t="s">
        <v>12</v>
      </c>
      <c r="H22" t="s">
        <v>63</v>
      </c>
      <c r="I22" t="s">
        <v>64</v>
      </c>
    </row>
    <row r="23" spans="1:9" x14ac:dyDescent="0.25">
      <c r="A23" t="s">
        <v>9</v>
      </c>
      <c r="B23" t="s">
        <v>30</v>
      </c>
      <c r="F23" t="s">
        <v>54</v>
      </c>
      <c r="G23" s="2">
        <f>AVERAGE(E24:E39)</f>
        <v>0.91500000000000004</v>
      </c>
      <c r="H23">
        <f>STDEV(E24:E39)</f>
        <v>0.19270011243726184</v>
      </c>
      <c r="I23">
        <f>H23/SQRT(16)</f>
        <v>4.8175028109315461E-2</v>
      </c>
    </row>
    <row r="24" spans="1:9" x14ac:dyDescent="0.25">
      <c r="A24">
        <v>1</v>
      </c>
      <c r="C24" t="s">
        <v>11</v>
      </c>
      <c r="D24" t="s">
        <v>31</v>
      </c>
      <c r="E24" s="2">
        <v>1</v>
      </c>
    </row>
    <row r="25" spans="1:9" x14ac:dyDescent="0.25">
      <c r="A25">
        <v>2</v>
      </c>
      <c r="C25" t="s">
        <v>11</v>
      </c>
      <c r="D25" t="s">
        <v>32</v>
      </c>
      <c r="E25" s="2">
        <v>1</v>
      </c>
    </row>
    <row r="26" spans="1:9" x14ac:dyDescent="0.25">
      <c r="A26">
        <v>3</v>
      </c>
      <c r="C26" t="s">
        <v>11</v>
      </c>
      <c r="D26" t="s">
        <v>32</v>
      </c>
      <c r="E26" s="2">
        <v>1</v>
      </c>
    </row>
    <row r="27" spans="1:9" x14ac:dyDescent="0.25">
      <c r="A27">
        <v>4</v>
      </c>
      <c r="C27" t="s">
        <v>11</v>
      </c>
      <c r="D27" t="s">
        <v>31</v>
      </c>
      <c r="E27" s="2">
        <v>1</v>
      </c>
    </row>
    <row r="28" spans="1:9" x14ac:dyDescent="0.25">
      <c r="A28">
        <v>5</v>
      </c>
      <c r="C28" t="s">
        <v>11</v>
      </c>
      <c r="D28" t="s">
        <v>32</v>
      </c>
      <c r="E28" s="2">
        <v>0.7</v>
      </c>
      <c r="F28" t="s">
        <v>33</v>
      </c>
    </row>
    <row r="29" spans="1:9" x14ac:dyDescent="0.25">
      <c r="A29">
        <v>6</v>
      </c>
      <c r="C29" t="s">
        <v>11</v>
      </c>
      <c r="D29" t="s">
        <v>32</v>
      </c>
      <c r="E29" s="2">
        <v>1</v>
      </c>
    </row>
    <row r="30" spans="1:9" x14ac:dyDescent="0.25">
      <c r="A30">
        <v>7</v>
      </c>
      <c r="C30" t="s">
        <v>11</v>
      </c>
      <c r="D30" t="s">
        <v>32</v>
      </c>
      <c r="E30" s="2">
        <v>1</v>
      </c>
    </row>
    <row r="31" spans="1:9" x14ac:dyDescent="0.25">
      <c r="A31">
        <v>8</v>
      </c>
      <c r="C31" t="s">
        <v>11</v>
      </c>
      <c r="D31" t="s">
        <v>32</v>
      </c>
      <c r="E31" s="2">
        <v>0.6</v>
      </c>
      <c r="F31" t="s">
        <v>34</v>
      </c>
    </row>
    <row r="32" spans="1:9" x14ac:dyDescent="0.25">
      <c r="A32">
        <v>9</v>
      </c>
      <c r="C32" t="s">
        <v>11</v>
      </c>
      <c r="D32" t="s">
        <v>32</v>
      </c>
      <c r="E32" s="2">
        <v>1</v>
      </c>
    </row>
    <row r="33" spans="1:9" x14ac:dyDescent="0.25">
      <c r="A33">
        <v>10</v>
      </c>
      <c r="C33" t="s">
        <v>11</v>
      </c>
      <c r="D33" t="s">
        <v>31</v>
      </c>
      <c r="E33" s="2">
        <v>1</v>
      </c>
    </row>
    <row r="34" spans="1:9" x14ac:dyDescent="0.25">
      <c r="A34">
        <v>11</v>
      </c>
      <c r="C34" t="s">
        <v>11</v>
      </c>
      <c r="D34" t="s">
        <v>32</v>
      </c>
      <c r="E34" s="2">
        <v>1</v>
      </c>
    </row>
    <row r="35" spans="1:9" x14ac:dyDescent="0.25">
      <c r="A35">
        <v>12</v>
      </c>
      <c r="C35" t="s">
        <v>11</v>
      </c>
      <c r="D35" t="s">
        <v>31</v>
      </c>
      <c r="E35" s="2">
        <v>0.99</v>
      </c>
    </row>
    <row r="36" spans="1:9" x14ac:dyDescent="0.25">
      <c r="A36">
        <v>13</v>
      </c>
      <c r="C36" t="s">
        <v>11</v>
      </c>
      <c r="D36" t="s">
        <v>32</v>
      </c>
      <c r="E36" s="2">
        <v>1</v>
      </c>
    </row>
    <row r="37" spans="1:9" x14ac:dyDescent="0.25">
      <c r="A37">
        <v>14</v>
      </c>
      <c r="C37" t="s">
        <v>11</v>
      </c>
      <c r="D37" t="s">
        <v>32</v>
      </c>
      <c r="E37" s="2">
        <v>0.35</v>
      </c>
      <c r="F37" t="s">
        <v>33</v>
      </c>
    </row>
    <row r="38" spans="1:9" x14ac:dyDescent="0.25">
      <c r="A38">
        <v>15</v>
      </c>
      <c r="C38" t="s">
        <v>11</v>
      </c>
      <c r="D38" t="s">
        <v>31</v>
      </c>
      <c r="E38" s="2">
        <v>1</v>
      </c>
    </row>
    <row r="39" spans="1:9" x14ac:dyDescent="0.25">
      <c r="A39">
        <v>16</v>
      </c>
      <c r="C39" t="s">
        <v>11</v>
      </c>
      <c r="D39" t="s">
        <v>32</v>
      </c>
      <c r="E39" s="2">
        <v>1</v>
      </c>
    </row>
    <row r="40" spans="1:9" ht="15.75" customHeight="1" x14ac:dyDescent="0.25"/>
    <row r="41" spans="1:9" x14ac:dyDescent="0.25">
      <c r="A41" t="s">
        <v>2</v>
      </c>
      <c r="B41" t="s">
        <v>1</v>
      </c>
      <c r="C41" t="s">
        <v>3</v>
      </c>
      <c r="D41" t="s">
        <v>7</v>
      </c>
      <c r="E41" t="s">
        <v>4</v>
      </c>
      <c r="F41" t="s">
        <v>12</v>
      </c>
      <c r="G41" t="s">
        <v>21</v>
      </c>
      <c r="H41" s="3">
        <f>16/16</f>
        <v>1</v>
      </c>
    </row>
    <row r="42" spans="1:9" x14ac:dyDescent="0.25">
      <c r="A42" t="s">
        <v>36</v>
      </c>
      <c r="B42" t="s">
        <v>30</v>
      </c>
      <c r="I42">
        <f>H42/SQRT(16)</f>
        <v>0</v>
      </c>
    </row>
    <row r="43" spans="1:9" x14ac:dyDescent="0.25">
      <c r="A43">
        <v>1</v>
      </c>
      <c r="C43" t="s">
        <v>15</v>
      </c>
      <c r="D43" t="s">
        <v>13</v>
      </c>
      <c r="F43" t="s">
        <v>35</v>
      </c>
    </row>
    <row r="44" spans="1:9" x14ac:dyDescent="0.25">
      <c r="A44">
        <v>2</v>
      </c>
      <c r="C44" t="s">
        <v>15</v>
      </c>
      <c r="D44" t="s">
        <v>13</v>
      </c>
    </row>
    <row r="45" spans="1:9" x14ac:dyDescent="0.25">
      <c r="A45">
        <v>3</v>
      </c>
      <c r="C45" t="s">
        <v>15</v>
      </c>
      <c r="D45" t="s">
        <v>13</v>
      </c>
    </row>
    <row r="46" spans="1:9" x14ac:dyDescent="0.25">
      <c r="A46">
        <v>4</v>
      </c>
      <c r="C46" t="s">
        <v>15</v>
      </c>
      <c r="D46" t="s">
        <v>13</v>
      </c>
    </row>
    <row r="47" spans="1:9" x14ac:dyDescent="0.25">
      <c r="A47">
        <v>5</v>
      </c>
      <c r="C47" t="s">
        <v>15</v>
      </c>
      <c r="D47" t="s">
        <v>13</v>
      </c>
    </row>
    <row r="48" spans="1:9" x14ac:dyDescent="0.25">
      <c r="A48">
        <v>6</v>
      </c>
      <c r="C48" t="s">
        <v>15</v>
      </c>
      <c r="D48" t="s">
        <v>13</v>
      </c>
    </row>
    <row r="49" spans="1:8" x14ac:dyDescent="0.25">
      <c r="A49">
        <v>7</v>
      </c>
      <c r="C49" t="s">
        <v>15</v>
      </c>
      <c r="D49" t="s">
        <v>13</v>
      </c>
    </row>
    <row r="50" spans="1:8" x14ac:dyDescent="0.25">
      <c r="A50">
        <v>8</v>
      </c>
      <c r="C50" t="s">
        <v>15</v>
      </c>
      <c r="D50" t="s">
        <v>13</v>
      </c>
    </row>
    <row r="51" spans="1:8" x14ac:dyDescent="0.25">
      <c r="A51">
        <v>9</v>
      </c>
      <c r="C51" t="s">
        <v>15</v>
      </c>
      <c r="D51" t="s">
        <v>13</v>
      </c>
    </row>
    <row r="52" spans="1:8" x14ac:dyDescent="0.25">
      <c r="A52">
        <v>10</v>
      </c>
      <c r="C52" t="s">
        <v>15</v>
      </c>
      <c r="D52" t="s">
        <v>13</v>
      </c>
    </row>
    <row r="53" spans="1:8" x14ac:dyDescent="0.25">
      <c r="A53">
        <v>11</v>
      </c>
      <c r="C53" t="s">
        <v>15</v>
      </c>
      <c r="D53" t="s">
        <v>13</v>
      </c>
    </row>
    <row r="54" spans="1:8" x14ac:dyDescent="0.25">
      <c r="A54">
        <v>12</v>
      </c>
      <c r="C54" t="s">
        <v>15</v>
      </c>
      <c r="D54" t="s">
        <v>13</v>
      </c>
    </row>
    <row r="55" spans="1:8" x14ac:dyDescent="0.25">
      <c r="A55">
        <v>13</v>
      </c>
      <c r="C55" t="s">
        <v>15</v>
      </c>
      <c r="D55" t="s">
        <v>13</v>
      </c>
    </row>
    <row r="56" spans="1:8" x14ac:dyDescent="0.25">
      <c r="A56">
        <v>14</v>
      </c>
      <c r="C56" t="s">
        <v>15</v>
      </c>
      <c r="D56" t="s">
        <v>13</v>
      </c>
    </row>
    <row r="57" spans="1:8" x14ac:dyDescent="0.25">
      <c r="A57">
        <v>15</v>
      </c>
      <c r="C57" t="s">
        <v>15</v>
      </c>
      <c r="D57" t="s">
        <v>13</v>
      </c>
    </row>
    <row r="58" spans="1:8" x14ac:dyDescent="0.25">
      <c r="A58">
        <v>16</v>
      </c>
      <c r="C58" t="s">
        <v>15</v>
      </c>
      <c r="D58" t="s">
        <v>13</v>
      </c>
    </row>
    <row r="60" spans="1:8" x14ac:dyDescent="0.25">
      <c r="A60" t="s">
        <v>2</v>
      </c>
      <c r="B60" t="s">
        <v>1</v>
      </c>
      <c r="C60" t="s">
        <v>3</v>
      </c>
      <c r="D60" t="s">
        <v>7</v>
      </c>
      <c r="E60" t="s">
        <v>4</v>
      </c>
      <c r="F60" t="s">
        <v>12</v>
      </c>
      <c r="G60" t="s">
        <v>21</v>
      </c>
      <c r="H60" s="3">
        <f>16/16</f>
        <v>1</v>
      </c>
    </row>
    <row r="61" spans="1:8" x14ac:dyDescent="0.25">
      <c r="A61" t="s">
        <v>36</v>
      </c>
      <c r="B61" t="s">
        <v>10</v>
      </c>
    </row>
    <row r="62" spans="1:8" x14ac:dyDescent="0.25">
      <c r="A62">
        <v>1</v>
      </c>
      <c r="C62" t="s">
        <v>15</v>
      </c>
      <c r="D62" t="s">
        <v>13</v>
      </c>
      <c r="F62" t="s">
        <v>35</v>
      </c>
    </row>
    <row r="63" spans="1:8" x14ac:dyDescent="0.25">
      <c r="A63">
        <v>2</v>
      </c>
      <c r="C63" t="s">
        <v>15</v>
      </c>
      <c r="D63" t="s">
        <v>13</v>
      </c>
    </row>
    <row r="64" spans="1:8" x14ac:dyDescent="0.25">
      <c r="A64">
        <v>3</v>
      </c>
      <c r="C64" t="s">
        <v>15</v>
      </c>
      <c r="D64" t="s">
        <v>13</v>
      </c>
    </row>
    <row r="65" spans="1:9" x14ac:dyDescent="0.25">
      <c r="A65">
        <v>4</v>
      </c>
      <c r="C65" t="s">
        <v>15</v>
      </c>
      <c r="D65" t="s">
        <v>13</v>
      </c>
    </row>
    <row r="66" spans="1:9" x14ac:dyDescent="0.25">
      <c r="A66">
        <v>5</v>
      </c>
      <c r="C66" t="s">
        <v>15</v>
      </c>
      <c r="D66" t="s">
        <v>13</v>
      </c>
    </row>
    <row r="67" spans="1:9" x14ac:dyDescent="0.25">
      <c r="A67">
        <v>6</v>
      </c>
      <c r="C67" t="s">
        <v>15</v>
      </c>
      <c r="D67" t="s">
        <v>13</v>
      </c>
    </row>
    <row r="68" spans="1:9" x14ac:dyDescent="0.25">
      <c r="A68">
        <v>7</v>
      </c>
      <c r="C68" t="s">
        <v>15</v>
      </c>
      <c r="D68" t="s">
        <v>13</v>
      </c>
    </row>
    <row r="69" spans="1:9" x14ac:dyDescent="0.25">
      <c r="A69">
        <v>8</v>
      </c>
      <c r="C69" t="s">
        <v>15</v>
      </c>
      <c r="D69" t="s">
        <v>13</v>
      </c>
    </row>
    <row r="70" spans="1:9" x14ac:dyDescent="0.25">
      <c r="A70">
        <v>9</v>
      </c>
      <c r="C70" t="s">
        <v>15</v>
      </c>
      <c r="D70" t="s">
        <v>13</v>
      </c>
    </row>
    <row r="71" spans="1:9" x14ac:dyDescent="0.25">
      <c r="A71">
        <v>10</v>
      </c>
      <c r="C71" t="s">
        <v>15</v>
      </c>
      <c r="D71" t="s">
        <v>13</v>
      </c>
    </row>
    <row r="72" spans="1:9" x14ac:dyDescent="0.25">
      <c r="A72">
        <v>12</v>
      </c>
      <c r="C72" t="s">
        <v>15</v>
      </c>
      <c r="D72" t="s">
        <v>13</v>
      </c>
    </row>
    <row r="73" spans="1:9" x14ac:dyDescent="0.25">
      <c r="A73">
        <v>13</v>
      </c>
      <c r="C73" t="s">
        <v>15</v>
      </c>
      <c r="D73" t="s">
        <v>13</v>
      </c>
    </row>
    <row r="74" spans="1:9" x14ac:dyDescent="0.25">
      <c r="A74">
        <v>14</v>
      </c>
      <c r="C74" t="s">
        <v>15</v>
      </c>
      <c r="D74" t="s">
        <v>13</v>
      </c>
    </row>
    <row r="75" spans="1:9" x14ac:dyDescent="0.25">
      <c r="A75">
        <v>15</v>
      </c>
      <c r="C75" t="s">
        <v>15</v>
      </c>
      <c r="D75" t="s">
        <v>13</v>
      </c>
    </row>
    <row r="76" spans="1:9" x14ac:dyDescent="0.25">
      <c r="A76">
        <v>16</v>
      </c>
      <c r="C76" t="s">
        <v>15</v>
      </c>
      <c r="D76" t="s">
        <v>13</v>
      </c>
    </row>
    <row r="78" spans="1:9" x14ac:dyDescent="0.25">
      <c r="A78" s="19" t="s">
        <v>8</v>
      </c>
      <c r="B78" s="19"/>
      <c r="C78" s="19"/>
      <c r="D78" s="19"/>
      <c r="E78" s="19"/>
      <c r="F78" t="s">
        <v>21</v>
      </c>
      <c r="G78" s="3">
        <f>3/14</f>
        <v>0.21428571428571427</v>
      </c>
    </row>
    <row r="79" spans="1:9" x14ac:dyDescent="0.25">
      <c r="A79" t="s">
        <v>2</v>
      </c>
      <c r="B79" t="s">
        <v>1</v>
      </c>
      <c r="C79" t="s">
        <v>3</v>
      </c>
      <c r="D79" t="s">
        <v>7</v>
      </c>
      <c r="E79" t="s">
        <v>4</v>
      </c>
      <c r="F79" t="s">
        <v>12</v>
      </c>
      <c r="H79" t="s">
        <v>63</v>
      </c>
      <c r="I79" t="s">
        <v>64</v>
      </c>
    </row>
    <row r="80" spans="1:9" x14ac:dyDescent="0.25">
      <c r="A80" t="s">
        <v>9</v>
      </c>
      <c r="F80" t="s">
        <v>54</v>
      </c>
      <c r="G80" s="2">
        <f>AVERAGE(E81:E94)</f>
        <v>0.11785714285714287</v>
      </c>
      <c r="H80">
        <f>STDEV(E81:E94)</f>
        <v>5.0410403600931332E-2</v>
      </c>
      <c r="I80">
        <f>H80/SQRT(14)</f>
        <v>1.3472747071691459E-2</v>
      </c>
    </row>
    <row r="81" spans="1:7" x14ac:dyDescent="0.25">
      <c r="A81">
        <v>1</v>
      </c>
      <c r="B81" t="s">
        <v>56</v>
      </c>
      <c r="C81" t="s">
        <v>38</v>
      </c>
      <c r="E81" s="2">
        <v>0.05</v>
      </c>
    </row>
    <row r="82" spans="1:7" x14ac:dyDescent="0.25">
      <c r="A82">
        <v>2</v>
      </c>
      <c r="B82" t="s">
        <v>56</v>
      </c>
      <c r="C82" t="s">
        <v>38</v>
      </c>
      <c r="E82" s="2">
        <v>0.05</v>
      </c>
      <c r="F82" t="s">
        <v>57</v>
      </c>
    </row>
    <row r="83" spans="1:7" x14ac:dyDescent="0.25">
      <c r="A83">
        <v>3</v>
      </c>
      <c r="B83" t="s">
        <v>56</v>
      </c>
      <c r="C83" t="s">
        <v>11</v>
      </c>
      <c r="D83" t="s">
        <v>31</v>
      </c>
      <c r="E83" s="2">
        <v>0.1</v>
      </c>
      <c r="F83" t="s">
        <v>57</v>
      </c>
    </row>
    <row r="84" spans="1:7" x14ac:dyDescent="0.25">
      <c r="A84">
        <v>4</v>
      </c>
      <c r="B84" t="s">
        <v>56</v>
      </c>
      <c r="C84" t="s">
        <v>38</v>
      </c>
      <c r="E84" s="2">
        <v>0.1</v>
      </c>
    </row>
    <row r="85" spans="1:7" x14ac:dyDescent="0.25">
      <c r="A85">
        <v>5</v>
      </c>
      <c r="B85" t="s">
        <v>56</v>
      </c>
      <c r="C85" t="s">
        <v>38</v>
      </c>
      <c r="E85" s="2">
        <v>0.1</v>
      </c>
    </row>
    <row r="86" spans="1:7" x14ac:dyDescent="0.25">
      <c r="A86">
        <v>6</v>
      </c>
      <c r="B86" t="s">
        <v>56</v>
      </c>
      <c r="C86" t="s">
        <v>38</v>
      </c>
      <c r="E86" s="2">
        <v>0.15</v>
      </c>
    </row>
    <row r="87" spans="1:7" x14ac:dyDescent="0.25">
      <c r="A87">
        <v>7</v>
      </c>
      <c r="B87" t="s">
        <v>56</v>
      </c>
      <c r="C87" t="s">
        <v>38</v>
      </c>
      <c r="E87" s="2">
        <v>0.15</v>
      </c>
    </row>
    <row r="88" spans="1:7" x14ac:dyDescent="0.25">
      <c r="A88">
        <v>8</v>
      </c>
      <c r="B88" t="s">
        <v>56</v>
      </c>
      <c r="C88" t="s">
        <v>38</v>
      </c>
      <c r="E88" s="2">
        <v>0.15</v>
      </c>
    </row>
    <row r="89" spans="1:7" x14ac:dyDescent="0.25">
      <c r="A89">
        <v>9</v>
      </c>
      <c r="B89" t="s">
        <v>56</v>
      </c>
      <c r="C89" t="s">
        <v>38</v>
      </c>
      <c r="E89" s="2">
        <v>0.2</v>
      </c>
    </row>
    <row r="90" spans="1:7" x14ac:dyDescent="0.25">
      <c r="A90">
        <v>10</v>
      </c>
      <c r="B90" t="s">
        <v>56</v>
      </c>
      <c r="C90" t="s">
        <v>38</v>
      </c>
      <c r="E90" s="2">
        <v>0.1</v>
      </c>
    </row>
    <row r="91" spans="1:7" x14ac:dyDescent="0.25">
      <c r="A91">
        <v>11</v>
      </c>
      <c r="B91" t="s">
        <v>56</v>
      </c>
      <c r="C91" t="s">
        <v>38</v>
      </c>
      <c r="E91" s="2">
        <v>0.15</v>
      </c>
    </row>
    <row r="92" spans="1:7" x14ac:dyDescent="0.25">
      <c r="A92">
        <v>12</v>
      </c>
      <c r="B92" t="s">
        <v>56</v>
      </c>
      <c r="C92" t="s">
        <v>38</v>
      </c>
      <c r="E92" s="2">
        <v>0.1</v>
      </c>
    </row>
    <row r="93" spans="1:7" x14ac:dyDescent="0.25">
      <c r="A93">
        <v>13</v>
      </c>
      <c r="B93" t="s">
        <v>56</v>
      </c>
      <c r="C93" t="s">
        <v>11</v>
      </c>
      <c r="D93" t="s">
        <v>31</v>
      </c>
      <c r="E93" s="2">
        <v>0.2</v>
      </c>
    </row>
    <row r="94" spans="1:7" x14ac:dyDescent="0.25">
      <c r="A94">
        <v>14</v>
      </c>
      <c r="B94" t="s">
        <v>56</v>
      </c>
      <c r="C94" t="s">
        <v>11</v>
      </c>
      <c r="D94" t="s">
        <v>32</v>
      </c>
      <c r="E94" s="2">
        <v>0.05</v>
      </c>
    </row>
    <row r="96" spans="1:7" x14ac:dyDescent="0.25">
      <c r="A96" s="19" t="s">
        <v>60</v>
      </c>
      <c r="B96" s="19"/>
      <c r="C96" s="19"/>
      <c r="D96" s="19"/>
      <c r="E96" s="19"/>
      <c r="F96" t="s">
        <v>21</v>
      </c>
      <c r="G96" s="3">
        <f>0/16</f>
        <v>0</v>
      </c>
    </row>
    <row r="97" spans="1:9" x14ac:dyDescent="0.25">
      <c r="A97" t="s">
        <v>2</v>
      </c>
      <c r="B97" t="s">
        <v>1</v>
      </c>
      <c r="C97" t="s">
        <v>3</v>
      </c>
      <c r="D97" t="s">
        <v>7</v>
      </c>
      <c r="E97" t="s">
        <v>4</v>
      </c>
      <c r="F97" t="s">
        <v>12</v>
      </c>
      <c r="H97" t="s">
        <v>63</v>
      </c>
      <c r="I97" t="s">
        <v>64</v>
      </c>
    </row>
    <row r="98" spans="1:9" x14ac:dyDescent="0.25">
      <c r="A98" t="s">
        <v>59</v>
      </c>
      <c r="F98" t="s">
        <v>54</v>
      </c>
      <c r="G98" s="2">
        <f>AVERAGE(E99:E109)</f>
        <v>6.8181818181818191E-2</v>
      </c>
      <c r="H98">
        <f>STDEV(E99:E109)</f>
        <v>4.8335945592939793E-2</v>
      </c>
      <c r="I98">
        <f>H98/SQRT(11)</f>
        <v>1.4573835947164906E-2</v>
      </c>
    </row>
    <row r="99" spans="1:9" ht="17.25" customHeight="1" x14ac:dyDescent="0.25">
      <c r="A99">
        <v>1</v>
      </c>
      <c r="B99" t="s">
        <v>56</v>
      </c>
      <c r="C99" t="s">
        <v>38</v>
      </c>
      <c r="E99" s="2">
        <v>0.05</v>
      </c>
    </row>
    <row r="100" spans="1:9" ht="17.25" customHeight="1" x14ac:dyDescent="0.25">
      <c r="A100">
        <v>2</v>
      </c>
      <c r="B100" t="s">
        <v>56</v>
      </c>
      <c r="C100" t="s">
        <v>38</v>
      </c>
      <c r="E100" s="2">
        <v>0.1</v>
      </c>
    </row>
    <row r="101" spans="1:9" ht="17.25" customHeight="1" x14ac:dyDescent="0.25">
      <c r="A101">
        <v>3</v>
      </c>
      <c r="B101" t="s">
        <v>56</v>
      </c>
      <c r="C101" t="s">
        <v>38</v>
      </c>
      <c r="E101" s="2">
        <v>0.03</v>
      </c>
    </row>
    <row r="102" spans="1:9" ht="17.25" customHeight="1" x14ac:dyDescent="0.25">
      <c r="A102">
        <v>4</v>
      </c>
      <c r="B102" t="s">
        <v>56</v>
      </c>
      <c r="C102" t="s">
        <v>38</v>
      </c>
      <c r="E102" s="2">
        <v>0.03</v>
      </c>
    </row>
    <row r="103" spans="1:9" ht="17.25" customHeight="1" x14ac:dyDescent="0.25">
      <c r="A103">
        <v>5</v>
      </c>
      <c r="B103" t="s">
        <v>56</v>
      </c>
      <c r="C103" t="s">
        <v>38</v>
      </c>
      <c r="E103" s="2">
        <v>0.03</v>
      </c>
    </row>
    <row r="104" spans="1:9" ht="17.25" customHeight="1" x14ac:dyDescent="0.25">
      <c r="A104">
        <v>6</v>
      </c>
      <c r="B104" t="s">
        <v>56</v>
      </c>
      <c r="C104" t="s">
        <v>38</v>
      </c>
      <c r="E104" s="2">
        <v>0.03</v>
      </c>
    </row>
    <row r="105" spans="1:9" ht="17.25" customHeight="1" x14ac:dyDescent="0.25">
      <c r="A105">
        <v>7</v>
      </c>
      <c r="B105" t="s">
        <v>56</v>
      </c>
      <c r="C105" t="s">
        <v>38</v>
      </c>
      <c r="E105" s="2">
        <v>0.15</v>
      </c>
    </row>
    <row r="106" spans="1:9" ht="17.25" customHeight="1" x14ac:dyDescent="0.25">
      <c r="A106">
        <v>8</v>
      </c>
      <c r="B106" t="s">
        <v>56</v>
      </c>
      <c r="C106" t="s">
        <v>38</v>
      </c>
      <c r="E106" s="2">
        <v>0.03</v>
      </c>
    </row>
    <row r="107" spans="1:9" ht="17.25" customHeight="1" x14ac:dyDescent="0.25">
      <c r="A107">
        <v>9</v>
      </c>
      <c r="B107" t="s">
        <v>56</v>
      </c>
      <c r="C107" t="s">
        <v>38</v>
      </c>
      <c r="E107" s="2">
        <v>0.15</v>
      </c>
    </row>
    <row r="108" spans="1:9" ht="17.25" customHeight="1" x14ac:dyDescent="0.25">
      <c r="A108">
        <v>10</v>
      </c>
      <c r="B108" t="s">
        <v>56</v>
      </c>
      <c r="C108" t="s">
        <v>38</v>
      </c>
      <c r="E108" s="2">
        <v>0.1</v>
      </c>
    </row>
    <row r="109" spans="1:9" ht="17.25" customHeight="1" x14ac:dyDescent="0.25">
      <c r="A109">
        <v>11</v>
      </c>
      <c r="B109" t="s">
        <v>56</v>
      </c>
      <c r="C109" t="s">
        <v>38</v>
      </c>
      <c r="E109" s="2">
        <v>0.05</v>
      </c>
    </row>
    <row r="111" spans="1:9" x14ac:dyDescent="0.25">
      <c r="A111" s="19" t="s">
        <v>60</v>
      </c>
      <c r="B111" s="19"/>
      <c r="C111" s="19"/>
      <c r="D111" s="19"/>
      <c r="E111" s="19"/>
      <c r="F111" t="s">
        <v>21</v>
      </c>
      <c r="G111" s="3">
        <f>0/16</f>
        <v>0</v>
      </c>
    </row>
    <row r="112" spans="1:9" x14ac:dyDescent="0.25">
      <c r="A112" t="s">
        <v>2</v>
      </c>
      <c r="B112" t="s">
        <v>1</v>
      </c>
      <c r="C112" t="s">
        <v>3</v>
      </c>
      <c r="D112" t="s">
        <v>7</v>
      </c>
      <c r="E112" t="s">
        <v>4</v>
      </c>
      <c r="F112" t="s">
        <v>12</v>
      </c>
      <c r="H112" t="s">
        <v>63</v>
      </c>
      <c r="I112" t="s">
        <v>64</v>
      </c>
    </row>
    <row r="113" spans="1:9" x14ac:dyDescent="0.25">
      <c r="A113" t="s">
        <v>61</v>
      </c>
      <c r="F113" t="s">
        <v>54</v>
      </c>
      <c r="G113" s="2">
        <f>AVERAGE(E114:E118)</f>
        <v>5.2000000000000005E-2</v>
      </c>
      <c r="H113">
        <f>STDEV(E114:E118)</f>
        <v>1.7888543819998316E-2</v>
      </c>
      <c r="I113">
        <f>H113/SQRT(5)</f>
        <v>7.9999999999999984E-3</v>
      </c>
    </row>
    <row r="114" spans="1:9" ht="17.25" customHeight="1" x14ac:dyDescent="0.25">
      <c r="A114">
        <v>1</v>
      </c>
      <c r="B114" t="s">
        <v>56</v>
      </c>
      <c r="C114" t="s">
        <v>38</v>
      </c>
      <c r="E114" s="2">
        <v>0.05</v>
      </c>
    </row>
    <row r="115" spans="1:9" ht="17.25" customHeight="1" x14ac:dyDescent="0.25">
      <c r="A115">
        <v>2</v>
      </c>
      <c r="B115" t="s">
        <v>56</v>
      </c>
      <c r="C115" t="s">
        <v>38</v>
      </c>
      <c r="E115" s="2">
        <v>0.03</v>
      </c>
    </row>
    <row r="116" spans="1:9" ht="17.25" customHeight="1" x14ac:dyDescent="0.25">
      <c r="A116">
        <v>3</v>
      </c>
      <c r="B116" t="s">
        <v>56</v>
      </c>
      <c r="C116" t="s">
        <v>38</v>
      </c>
      <c r="E116" s="2">
        <v>0.05</v>
      </c>
    </row>
    <row r="117" spans="1:9" ht="17.25" customHeight="1" x14ac:dyDescent="0.25">
      <c r="A117">
        <v>4</v>
      </c>
      <c r="B117" t="s">
        <v>56</v>
      </c>
      <c r="C117" t="s">
        <v>38</v>
      </c>
      <c r="E117" s="2">
        <v>0.05</v>
      </c>
    </row>
    <row r="118" spans="1:9" ht="17.25" customHeight="1" x14ac:dyDescent="0.25">
      <c r="A118">
        <v>5</v>
      </c>
      <c r="B118" t="s">
        <v>56</v>
      </c>
      <c r="C118" t="s">
        <v>38</v>
      </c>
      <c r="E118" s="2">
        <v>0.08</v>
      </c>
    </row>
  </sheetData>
  <mergeCells count="5">
    <mergeCell ref="A1:E1"/>
    <mergeCell ref="A21:E21"/>
    <mergeCell ref="A78:E78"/>
    <mergeCell ref="A96:E96"/>
    <mergeCell ref="A111:E1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6B8008-835A-4840-B288-45B8F6836581}">
  <dimension ref="A1:K90"/>
  <sheetViews>
    <sheetView tabSelected="1" topLeftCell="A23" workbookViewId="0">
      <selection activeCell="G29" sqref="G29"/>
    </sheetView>
  </sheetViews>
  <sheetFormatPr defaultRowHeight="15" x14ac:dyDescent="0.25"/>
  <cols>
    <col min="1" max="1" width="22.28515625" customWidth="1"/>
    <col min="2" max="2" width="48.28515625" customWidth="1"/>
    <col min="3" max="3" width="15.28515625" customWidth="1"/>
    <col min="4" max="4" width="14.42578125" customWidth="1"/>
    <col min="5" max="5" width="11.5703125" customWidth="1"/>
    <col min="6" max="6" width="17" customWidth="1"/>
    <col min="8" max="8" width="21.85546875" customWidth="1"/>
  </cols>
  <sheetData>
    <row r="1" spans="1:11" ht="30" x14ac:dyDescent="0.25">
      <c r="A1" s="20" t="s">
        <v>79</v>
      </c>
      <c r="B1" s="20"/>
      <c r="C1" s="20"/>
      <c r="D1" s="20"/>
      <c r="E1" s="20"/>
      <c r="F1" s="1" t="s">
        <v>21</v>
      </c>
      <c r="G1" s="15">
        <f>1/16</f>
        <v>6.25E-2</v>
      </c>
      <c r="H1" s="1"/>
      <c r="I1" s="1"/>
    </row>
    <row r="2" spans="1:11" ht="45" x14ac:dyDescent="0.25">
      <c r="A2" s="1" t="s">
        <v>2</v>
      </c>
      <c r="B2" s="1" t="s">
        <v>1</v>
      </c>
      <c r="C2" s="1" t="s">
        <v>96</v>
      </c>
      <c r="D2" s="1" t="s">
        <v>7</v>
      </c>
      <c r="E2" s="1" t="s">
        <v>4</v>
      </c>
      <c r="F2" s="1" t="s">
        <v>12</v>
      </c>
      <c r="G2" s="1"/>
      <c r="H2" s="1" t="s">
        <v>63</v>
      </c>
      <c r="I2" s="1" t="s">
        <v>64</v>
      </c>
      <c r="J2" s="1" t="s">
        <v>91</v>
      </c>
      <c r="K2" s="1" t="s">
        <v>90</v>
      </c>
    </row>
    <row r="3" spans="1:11" x14ac:dyDescent="0.25">
      <c r="A3" t="s">
        <v>80</v>
      </c>
      <c r="F3" t="s">
        <v>54</v>
      </c>
      <c r="G3" s="16">
        <f>AVERAGE(E4:E19)</f>
        <v>5.4375000000000007E-2</v>
      </c>
      <c r="H3" s="7">
        <f>STDEV(E4:E19)</f>
        <v>4.2890364108192552E-2</v>
      </c>
      <c r="I3" s="7">
        <f>H3/SQRT(16)</f>
        <v>1.0722591027048138E-2</v>
      </c>
      <c r="J3">
        <f>STDEV(C4:C19)</f>
        <v>0.25</v>
      </c>
      <c r="K3" s="3">
        <f>CONFIDENCE(0.05,J3,16)</f>
        <v>0.12249774903375335</v>
      </c>
    </row>
    <row r="4" spans="1:11" x14ac:dyDescent="0.25">
      <c r="A4">
        <v>1</v>
      </c>
      <c r="B4" t="s">
        <v>56</v>
      </c>
      <c r="C4">
        <v>0</v>
      </c>
      <c r="E4" s="2">
        <v>0.1</v>
      </c>
    </row>
    <row r="5" spans="1:11" x14ac:dyDescent="0.25">
      <c r="A5">
        <v>2</v>
      </c>
      <c r="B5" t="s">
        <v>56</v>
      </c>
      <c r="C5">
        <v>0</v>
      </c>
      <c r="E5" s="2">
        <v>0.1</v>
      </c>
    </row>
    <row r="6" spans="1:11" x14ac:dyDescent="0.25">
      <c r="A6">
        <v>3</v>
      </c>
      <c r="B6" t="s">
        <v>56</v>
      </c>
      <c r="C6">
        <v>1</v>
      </c>
      <c r="D6" t="s">
        <v>13</v>
      </c>
      <c r="E6" s="2">
        <v>0.05</v>
      </c>
    </row>
    <row r="7" spans="1:11" x14ac:dyDescent="0.25">
      <c r="A7">
        <v>4</v>
      </c>
      <c r="B7" t="s">
        <v>56</v>
      </c>
      <c r="C7">
        <v>0</v>
      </c>
      <c r="E7" s="2">
        <v>0.1</v>
      </c>
    </row>
    <row r="8" spans="1:11" x14ac:dyDescent="0.25">
      <c r="A8">
        <v>5</v>
      </c>
      <c r="B8" t="s">
        <v>56</v>
      </c>
      <c r="C8">
        <v>0</v>
      </c>
      <c r="E8" s="2">
        <v>0.05</v>
      </c>
    </row>
    <row r="9" spans="1:11" x14ac:dyDescent="0.25">
      <c r="A9">
        <v>6</v>
      </c>
      <c r="B9" t="s">
        <v>56</v>
      </c>
      <c r="C9">
        <v>0</v>
      </c>
      <c r="E9" s="2">
        <v>0.05</v>
      </c>
    </row>
    <row r="10" spans="1:11" x14ac:dyDescent="0.25">
      <c r="A10">
        <v>7</v>
      </c>
      <c r="B10" t="s">
        <v>56</v>
      </c>
      <c r="C10">
        <v>0</v>
      </c>
      <c r="E10" s="2">
        <v>0.1</v>
      </c>
    </row>
    <row r="11" spans="1:11" x14ac:dyDescent="0.25">
      <c r="A11">
        <v>8</v>
      </c>
      <c r="B11" t="s">
        <v>56</v>
      </c>
      <c r="C11">
        <v>0</v>
      </c>
      <c r="E11" s="2">
        <v>0.02</v>
      </c>
    </row>
    <row r="12" spans="1:11" x14ac:dyDescent="0.25">
      <c r="A12">
        <v>9</v>
      </c>
      <c r="B12" t="s">
        <v>56</v>
      </c>
      <c r="C12">
        <v>0</v>
      </c>
      <c r="E12" s="2">
        <v>0.02</v>
      </c>
    </row>
    <row r="13" spans="1:11" x14ac:dyDescent="0.25">
      <c r="A13">
        <v>10</v>
      </c>
      <c r="B13" t="s">
        <v>56</v>
      </c>
      <c r="C13">
        <v>0</v>
      </c>
      <c r="E13" s="2">
        <v>0.15</v>
      </c>
    </row>
    <row r="14" spans="1:11" x14ac:dyDescent="0.25">
      <c r="A14">
        <v>11</v>
      </c>
      <c r="B14" t="s">
        <v>56</v>
      </c>
      <c r="C14">
        <v>0</v>
      </c>
      <c r="E14" s="2">
        <v>0.02</v>
      </c>
    </row>
    <row r="15" spans="1:11" x14ac:dyDescent="0.25">
      <c r="A15">
        <v>12</v>
      </c>
      <c r="B15" t="s">
        <v>56</v>
      </c>
      <c r="C15">
        <v>0</v>
      </c>
      <c r="E15" s="2">
        <v>0.02</v>
      </c>
    </row>
    <row r="16" spans="1:11" x14ac:dyDescent="0.25">
      <c r="A16">
        <v>13</v>
      </c>
      <c r="B16" t="s">
        <v>56</v>
      </c>
      <c r="C16">
        <v>0</v>
      </c>
      <c r="E16" s="2">
        <v>0.05</v>
      </c>
    </row>
    <row r="17" spans="1:11" x14ac:dyDescent="0.25">
      <c r="A17">
        <v>14</v>
      </c>
      <c r="B17" t="s">
        <v>56</v>
      </c>
      <c r="C17">
        <v>0</v>
      </c>
      <c r="E17" s="2">
        <v>0.02</v>
      </c>
    </row>
    <row r="18" spans="1:11" x14ac:dyDescent="0.25">
      <c r="A18">
        <v>15</v>
      </c>
      <c r="B18" t="s">
        <v>56</v>
      </c>
      <c r="C18">
        <v>0</v>
      </c>
      <c r="E18" s="2">
        <v>0.02</v>
      </c>
    </row>
    <row r="19" spans="1:11" x14ac:dyDescent="0.25">
      <c r="A19">
        <v>16</v>
      </c>
      <c r="B19" t="s">
        <v>56</v>
      </c>
      <c r="C19">
        <v>0</v>
      </c>
      <c r="E19" s="2">
        <v>0</v>
      </c>
    </row>
    <row r="21" spans="1:11" ht="30" x14ac:dyDescent="0.25">
      <c r="A21" s="20" t="s">
        <v>79</v>
      </c>
      <c r="B21" s="20"/>
      <c r="C21" s="20"/>
      <c r="D21" s="20"/>
      <c r="E21" s="20"/>
      <c r="F21" s="1" t="s">
        <v>21</v>
      </c>
      <c r="G21" s="14">
        <f>0/16</f>
        <v>0</v>
      </c>
      <c r="H21" s="1"/>
      <c r="I21" s="1"/>
    </row>
    <row r="22" spans="1:11" ht="30" x14ac:dyDescent="0.25">
      <c r="A22" s="1" t="s">
        <v>2</v>
      </c>
      <c r="B22" s="1" t="s">
        <v>1</v>
      </c>
      <c r="C22" s="1" t="s">
        <v>3</v>
      </c>
      <c r="D22" s="1" t="s">
        <v>7</v>
      </c>
      <c r="E22" s="1" t="s">
        <v>4</v>
      </c>
      <c r="F22" s="1" t="s">
        <v>12</v>
      </c>
      <c r="G22" s="1"/>
      <c r="H22" s="1" t="s">
        <v>63</v>
      </c>
      <c r="I22" s="1" t="s">
        <v>64</v>
      </c>
      <c r="J22" s="1" t="s">
        <v>91</v>
      </c>
      <c r="K22" s="1" t="s">
        <v>90</v>
      </c>
    </row>
    <row r="23" spans="1:11" x14ac:dyDescent="0.25">
      <c r="A23" t="s">
        <v>78</v>
      </c>
      <c r="F23" t="s">
        <v>54</v>
      </c>
      <c r="G23" s="2">
        <f>AVERAGE(E24:E27)</f>
        <v>0.16250000000000001</v>
      </c>
      <c r="H23" s="3">
        <f>STDEV(E24:E27)</f>
        <v>4.7871355387816929E-2</v>
      </c>
      <c r="I23" s="7">
        <f>H23/SQRT(4)</f>
        <v>2.3935677693908464E-2</v>
      </c>
      <c r="J23">
        <f>STDEV(C24:C27)</f>
        <v>0</v>
      </c>
    </row>
    <row r="24" spans="1:11" x14ac:dyDescent="0.25">
      <c r="A24">
        <v>1</v>
      </c>
      <c r="B24" t="s">
        <v>56</v>
      </c>
      <c r="C24">
        <v>0</v>
      </c>
      <c r="E24" s="2">
        <v>0.15</v>
      </c>
    </row>
    <row r="25" spans="1:11" x14ac:dyDescent="0.25">
      <c r="A25">
        <v>2</v>
      </c>
      <c r="B25" t="s">
        <v>56</v>
      </c>
      <c r="C25">
        <v>0</v>
      </c>
      <c r="E25" s="2">
        <v>0.2</v>
      </c>
    </row>
    <row r="26" spans="1:11" x14ac:dyDescent="0.25">
      <c r="A26">
        <v>3</v>
      </c>
      <c r="B26" t="s">
        <v>56</v>
      </c>
      <c r="C26">
        <v>0</v>
      </c>
      <c r="E26" s="2">
        <v>0.2</v>
      </c>
    </row>
    <row r="27" spans="1:11" x14ac:dyDescent="0.25">
      <c r="A27">
        <v>4</v>
      </c>
      <c r="B27" t="s">
        <v>56</v>
      </c>
      <c r="C27">
        <v>0</v>
      </c>
      <c r="E27" s="2">
        <v>0.1</v>
      </c>
    </row>
    <row r="29" spans="1:11" ht="30" x14ac:dyDescent="0.25">
      <c r="A29" s="20" t="s">
        <v>79</v>
      </c>
      <c r="B29" s="20"/>
      <c r="C29" s="20"/>
      <c r="D29" s="20"/>
      <c r="E29" s="20"/>
      <c r="F29" s="1" t="s">
        <v>21</v>
      </c>
      <c r="G29" s="15">
        <f>1/16</f>
        <v>6.25E-2</v>
      </c>
      <c r="H29" s="1"/>
      <c r="I29" s="1"/>
    </row>
    <row r="30" spans="1:11" ht="30" x14ac:dyDescent="0.25">
      <c r="A30" s="1" t="s">
        <v>2</v>
      </c>
      <c r="B30" s="1" t="s">
        <v>1</v>
      </c>
      <c r="C30" s="1" t="s">
        <v>3</v>
      </c>
      <c r="D30" s="1" t="s">
        <v>7</v>
      </c>
      <c r="E30" s="1" t="s">
        <v>4</v>
      </c>
      <c r="F30" s="1" t="s">
        <v>12</v>
      </c>
      <c r="G30" s="1"/>
      <c r="H30" s="1" t="s">
        <v>63</v>
      </c>
      <c r="I30" s="1" t="s">
        <v>64</v>
      </c>
      <c r="J30" s="1" t="s">
        <v>91</v>
      </c>
      <c r="K30" s="1" t="s">
        <v>90</v>
      </c>
    </row>
    <row r="31" spans="1:11" x14ac:dyDescent="0.25">
      <c r="A31" t="s">
        <v>81</v>
      </c>
      <c r="F31" t="s">
        <v>54</v>
      </c>
      <c r="G31" s="2">
        <f>AVERAGE(E32:E47)</f>
        <v>0.15312500000000001</v>
      </c>
      <c r="H31" s="3">
        <f>STDEV(E32:E47)</f>
        <v>0.17838978857173041</v>
      </c>
      <c r="I31" s="7">
        <f>H31/SQRT(16)</f>
        <v>4.4597447142932602E-2</v>
      </c>
      <c r="J31">
        <f>STDEV(C32:C47)</f>
        <v>0.25</v>
      </c>
      <c r="K31" s="3">
        <f>CONFIDENCE(0.05,J31,16)</f>
        <v>0.12249774903375335</v>
      </c>
    </row>
    <row r="32" spans="1:11" x14ac:dyDescent="0.25">
      <c r="A32">
        <v>1</v>
      </c>
      <c r="B32" t="s">
        <v>56</v>
      </c>
      <c r="C32">
        <v>0</v>
      </c>
      <c r="E32" s="2">
        <v>0.1</v>
      </c>
    </row>
    <row r="33" spans="1:5" x14ac:dyDescent="0.25">
      <c r="A33">
        <v>2</v>
      </c>
      <c r="B33" t="s">
        <v>56</v>
      </c>
      <c r="C33">
        <v>0</v>
      </c>
      <c r="E33" s="2">
        <v>0.15</v>
      </c>
    </row>
    <row r="34" spans="1:5" x14ac:dyDescent="0.25">
      <c r="A34">
        <v>3</v>
      </c>
      <c r="B34" t="s">
        <v>56</v>
      </c>
      <c r="C34">
        <v>0</v>
      </c>
      <c r="E34" s="2">
        <v>0.15</v>
      </c>
    </row>
    <row r="35" spans="1:5" x14ac:dyDescent="0.25">
      <c r="A35">
        <v>4</v>
      </c>
      <c r="B35" t="s">
        <v>56</v>
      </c>
      <c r="C35">
        <v>0</v>
      </c>
      <c r="E35" s="2">
        <v>0.1</v>
      </c>
    </row>
    <row r="36" spans="1:5" x14ac:dyDescent="0.25">
      <c r="A36">
        <v>5</v>
      </c>
      <c r="B36" t="s">
        <v>56</v>
      </c>
      <c r="C36">
        <v>0</v>
      </c>
      <c r="E36" s="2">
        <v>0.05</v>
      </c>
    </row>
    <row r="37" spans="1:5" x14ac:dyDescent="0.25">
      <c r="A37">
        <v>6</v>
      </c>
      <c r="B37" t="s">
        <v>56</v>
      </c>
      <c r="C37">
        <v>0</v>
      </c>
      <c r="E37" s="2">
        <v>0.05</v>
      </c>
    </row>
    <row r="38" spans="1:5" x14ac:dyDescent="0.25">
      <c r="A38">
        <v>7</v>
      </c>
      <c r="B38" t="s">
        <v>56</v>
      </c>
      <c r="C38">
        <v>0</v>
      </c>
      <c r="E38" s="2">
        <v>0.1</v>
      </c>
    </row>
    <row r="39" spans="1:5" x14ac:dyDescent="0.25">
      <c r="A39">
        <v>8</v>
      </c>
      <c r="B39" t="s">
        <v>56</v>
      </c>
      <c r="C39">
        <v>0</v>
      </c>
      <c r="E39" s="2">
        <v>0.05</v>
      </c>
    </row>
    <row r="40" spans="1:5" x14ac:dyDescent="0.25">
      <c r="A40">
        <v>9</v>
      </c>
      <c r="B40" t="s">
        <v>56</v>
      </c>
      <c r="C40">
        <v>0</v>
      </c>
      <c r="E40" s="2">
        <v>0.15</v>
      </c>
    </row>
    <row r="41" spans="1:5" x14ac:dyDescent="0.25">
      <c r="A41">
        <v>10</v>
      </c>
      <c r="B41" t="s">
        <v>56</v>
      </c>
      <c r="C41">
        <v>0</v>
      </c>
      <c r="E41" s="2">
        <v>0.15</v>
      </c>
    </row>
    <row r="42" spans="1:5" x14ac:dyDescent="0.25">
      <c r="A42">
        <v>11</v>
      </c>
      <c r="B42" t="s">
        <v>56</v>
      </c>
      <c r="C42">
        <v>0</v>
      </c>
      <c r="E42" s="2">
        <v>0.05</v>
      </c>
    </row>
    <row r="43" spans="1:5" x14ac:dyDescent="0.25">
      <c r="A43">
        <v>12</v>
      </c>
      <c r="B43" t="s">
        <v>56</v>
      </c>
      <c r="C43">
        <v>0</v>
      </c>
      <c r="E43" s="2">
        <v>0.1</v>
      </c>
    </row>
    <row r="44" spans="1:5" x14ac:dyDescent="0.25">
      <c r="A44">
        <v>13</v>
      </c>
      <c r="B44" t="s">
        <v>56</v>
      </c>
      <c r="C44">
        <v>1</v>
      </c>
      <c r="D44" t="s">
        <v>41</v>
      </c>
      <c r="E44" s="2">
        <v>0.8</v>
      </c>
    </row>
    <row r="45" spans="1:5" x14ac:dyDescent="0.25">
      <c r="A45">
        <v>14</v>
      </c>
      <c r="B45" t="s">
        <v>56</v>
      </c>
      <c r="C45">
        <v>0</v>
      </c>
      <c r="E45" s="2">
        <v>0.2</v>
      </c>
    </row>
    <row r="46" spans="1:5" x14ac:dyDescent="0.25">
      <c r="A46">
        <v>15</v>
      </c>
      <c r="B46" t="s">
        <v>56</v>
      </c>
      <c r="C46">
        <v>0</v>
      </c>
      <c r="E46" s="2">
        <v>0.15</v>
      </c>
    </row>
    <row r="47" spans="1:5" x14ac:dyDescent="0.25">
      <c r="A47">
        <v>16</v>
      </c>
      <c r="B47" t="s">
        <v>56</v>
      </c>
      <c r="C47">
        <v>0</v>
      </c>
      <c r="E47" s="2">
        <v>0.1</v>
      </c>
    </row>
    <row r="49" spans="1:11" ht="30" x14ac:dyDescent="0.25">
      <c r="A49" s="20" t="s">
        <v>79</v>
      </c>
      <c r="B49" s="20"/>
      <c r="C49" s="20"/>
      <c r="D49" s="20"/>
      <c r="E49" s="20"/>
      <c r="F49" s="1" t="s">
        <v>21</v>
      </c>
      <c r="G49" s="14">
        <f>0/16</f>
        <v>0</v>
      </c>
      <c r="H49" s="1"/>
      <c r="I49" s="1"/>
    </row>
    <row r="50" spans="1:11" ht="30" x14ac:dyDescent="0.25">
      <c r="A50" s="1" t="s">
        <v>2</v>
      </c>
      <c r="B50" s="1" t="s">
        <v>1</v>
      </c>
      <c r="C50" s="1" t="s">
        <v>3</v>
      </c>
      <c r="D50" s="1" t="s">
        <v>7</v>
      </c>
      <c r="E50" s="1" t="s">
        <v>4</v>
      </c>
      <c r="F50" s="1" t="s">
        <v>12</v>
      </c>
      <c r="G50" s="1"/>
      <c r="H50" s="1" t="s">
        <v>63</v>
      </c>
      <c r="I50" s="1" t="s">
        <v>64</v>
      </c>
      <c r="J50" s="1" t="s">
        <v>91</v>
      </c>
      <c r="K50" s="1" t="s">
        <v>90</v>
      </c>
    </row>
    <row r="51" spans="1:11" x14ac:dyDescent="0.25">
      <c r="A51" t="s">
        <v>82</v>
      </c>
      <c r="F51" t="s">
        <v>54</v>
      </c>
      <c r="G51" s="2">
        <f>AVERAGE(E52:E66)</f>
        <v>0.10000000000000005</v>
      </c>
      <c r="H51" s="3">
        <f>STDEV(E52:E66)</f>
        <v>7.0710678118654724E-2</v>
      </c>
      <c r="I51" s="3">
        <f>H51/SQRT(15)</f>
        <v>1.825741858350553E-2</v>
      </c>
    </row>
    <row r="52" spans="1:11" x14ac:dyDescent="0.25">
      <c r="A52">
        <v>1</v>
      </c>
      <c r="B52" t="s">
        <v>56</v>
      </c>
      <c r="C52">
        <v>0</v>
      </c>
      <c r="E52" s="2">
        <v>0.1</v>
      </c>
    </row>
    <row r="53" spans="1:11" x14ac:dyDescent="0.25">
      <c r="A53">
        <v>2</v>
      </c>
      <c r="B53" t="s">
        <v>56</v>
      </c>
      <c r="C53">
        <v>0</v>
      </c>
      <c r="E53" s="2">
        <v>0.3</v>
      </c>
    </row>
    <row r="54" spans="1:11" x14ac:dyDescent="0.25">
      <c r="A54">
        <v>3</v>
      </c>
      <c r="B54" t="s">
        <v>56</v>
      </c>
      <c r="C54">
        <v>0</v>
      </c>
      <c r="E54" s="2">
        <v>0.05</v>
      </c>
    </row>
    <row r="55" spans="1:11" x14ac:dyDescent="0.25">
      <c r="A55">
        <v>4</v>
      </c>
      <c r="B55" t="s">
        <v>56</v>
      </c>
      <c r="C55">
        <v>0</v>
      </c>
      <c r="E55" s="2">
        <v>0.15</v>
      </c>
    </row>
    <row r="56" spans="1:11" x14ac:dyDescent="0.25">
      <c r="A56">
        <v>5</v>
      </c>
      <c r="B56" t="s">
        <v>56</v>
      </c>
      <c r="C56">
        <v>0</v>
      </c>
      <c r="E56" s="2">
        <v>0.05</v>
      </c>
    </row>
    <row r="57" spans="1:11" x14ac:dyDescent="0.25">
      <c r="A57">
        <v>6</v>
      </c>
      <c r="B57" t="s">
        <v>56</v>
      </c>
      <c r="C57">
        <v>0</v>
      </c>
      <c r="E57" s="2">
        <v>0.2</v>
      </c>
    </row>
    <row r="58" spans="1:11" x14ac:dyDescent="0.25">
      <c r="A58">
        <v>7</v>
      </c>
      <c r="B58" t="s">
        <v>56</v>
      </c>
      <c r="C58">
        <v>0</v>
      </c>
      <c r="E58" s="2">
        <v>0.05</v>
      </c>
    </row>
    <row r="59" spans="1:11" x14ac:dyDescent="0.25">
      <c r="A59">
        <v>8</v>
      </c>
      <c r="B59" t="s">
        <v>56</v>
      </c>
      <c r="C59">
        <v>0</v>
      </c>
      <c r="E59" s="2">
        <v>0.05</v>
      </c>
    </row>
    <row r="60" spans="1:11" x14ac:dyDescent="0.25">
      <c r="A60">
        <v>9</v>
      </c>
      <c r="B60" t="s">
        <v>56</v>
      </c>
      <c r="C60">
        <v>0</v>
      </c>
      <c r="E60" s="2">
        <v>0.1</v>
      </c>
    </row>
    <row r="61" spans="1:11" x14ac:dyDescent="0.25">
      <c r="A61">
        <v>10</v>
      </c>
      <c r="B61" t="s">
        <v>56</v>
      </c>
      <c r="C61">
        <v>0</v>
      </c>
      <c r="E61" s="2">
        <v>0.1</v>
      </c>
    </row>
    <row r="62" spans="1:11" x14ac:dyDescent="0.25">
      <c r="A62">
        <v>11</v>
      </c>
      <c r="B62" t="s">
        <v>56</v>
      </c>
      <c r="C62">
        <v>0</v>
      </c>
      <c r="E62" s="2">
        <v>0.05</v>
      </c>
    </row>
    <row r="63" spans="1:11" x14ac:dyDescent="0.25">
      <c r="A63">
        <v>12</v>
      </c>
      <c r="B63" t="s">
        <v>56</v>
      </c>
      <c r="C63">
        <v>0</v>
      </c>
      <c r="E63" s="2">
        <v>0.05</v>
      </c>
    </row>
    <row r="64" spans="1:11" x14ac:dyDescent="0.25">
      <c r="A64">
        <v>13</v>
      </c>
      <c r="B64" t="s">
        <v>56</v>
      </c>
      <c r="C64">
        <v>0</v>
      </c>
      <c r="E64" s="2">
        <v>0.1</v>
      </c>
    </row>
    <row r="65" spans="1:11" x14ac:dyDescent="0.25">
      <c r="A65">
        <v>14</v>
      </c>
      <c r="B65" t="s">
        <v>56</v>
      </c>
      <c r="C65">
        <v>0</v>
      </c>
      <c r="E65" s="2">
        <v>0.1</v>
      </c>
    </row>
    <row r="66" spans="1:11" x14ac:dyDescent="0.25">
      <c r="A66">
        <v>15</v>
      </c>
      <c r="B66" t="s">
        <v>56</v>
      </c>
      <c r="C66">
        <v>0</v>
      </c>
      <c r="E66" s="2">
        <v>0.05</v>
      </c>
    </row>
    <row r="68" spans="1:11" ht="30" x14ac:dyDescent="0.25">
      <c r="A68" s="20" t="s">
        <v>79</v>
      </c>
      <c r="B68" s="20"/>
      <c r="C68" s="20"/>
      <c r="D68" s="20"/>
      <c r="E68" s="20"/>
      <c r="F68" s="1" t="s">
        <v>21</v>
      </c>
      <c r="G68" s="15">
        <f>0/5</f>
        <v>0</v>
      </c>
      <c r="H68" s="1"/>
      <c r="I68" s="1"/>
    </row>
    <row r="69" spans="1:11" ht="30" x14ac:dyDescent="0.25">
      <c r="A69" s="1" t="s">
        <v>2</v>
      </c>
      <c r="B69" s="1" t="s">
        <v>1</v>
      </c>
      <c r="C69" s="1" t="s">
        <v>96</v>
      </c>
      <c r="D69" s="1" t="s">
        <v>7</v>
      </c>
      <c r="E69" s="1" t="s">
        <v>4</v>
      </c>
      <c r="F69" s="1" t="s">
        <v>12</v>
      </c>
      <c r="G69" s="1"/>
      <c r="H69" s="1" t="s">
        <v>63</v>
      </c>
      <c r="I69" s="1" t="s">
        <v>64</v>
      </c>
      <c r="J69" s="1" t="s">
        <v>91</v>
      </c>
      <c r="K69" s="1" t="s">
        <v>90</v>
      </c>
    </row>
    <row r="70" spans="1:11" x14ac:dyDescent="0.25">
      <c r="A70" t="s">
        <v>61</v>
      </c>
      <c r="F70" t="s">
        <v>54</v>
      </c>
      <c r="G70" s="16">
        <f>AVERAGE(E71:E75)</f>
        <v>5.2000000000000005E-2</v>
      </c>
      <c r="H70" s="7">
        <f>STDEV(E71:E75)</f>
        <v>1.7888543819998316E-2</v>
      </c>
      <c r="I70" s="7">
        <f>H70/SQRT(5)</f>
        <v>7.9999999999999984E-3</v>
      </c>
      <c r="J70">
        <f>STDEV(C71:C75)</f>
        <v>0</v>
      </c>
      <c r="K70" s="3">
        <v>0</v>
      </c>
    </row>
    <row r="71" spans="1:11" x14ac:dyDescent="0.25">
      <c r="A71">
        <v>1</v>
      </c>
      <c r="B71" t="s">
        <v>56</v>
      </c>
      <c r="C71">
        <v>0</v>
      </c>
      <c r="E71" s="2">
        <v>0.05</v>
      </c>
    </row>
    <row r="72" spans="1:11" x14ac:dyDescent="0.25">
      <c r="A72">
        <v>2</v>
      </c>
      <c r="B72" t="s">
        <v>56</v>
      </c>
      <c r="C72">
        <v>0</v>
      </c>
      <c r="E72" s="2">
        <v>0.03</v>
      </c>
    </row>
    <row r="73" spans="1:11" x14ac:dyDescent="0.25">
      <c r="A73">
        <v>3</v>
      </c>
      <c r="B73" t="s">
        <v>56</v>
      </c>
      <c r="C73">
        <v>0</v>
      </c>
      <c r="E73" s="2">
        <v>0.05</v>
      </c>
    </row>
    <row r="74" spans="1:11" x14ac:dyDescent="0.25">
      <c r="A74">
        <v>4</v>
      </c>
      <c r="B74" t="s">
        <v>56</v>
      </c>
      <c r="C74">
        <v>0</v>
      </c>
      <c r="E74" s="2">
        <v>0.05</v>
      </c>
    </row>
    <row r="75" spans="1:11" x14ac:dyDescent="0.25">
      <c r="A75">
        <v>5</v>
      </c>
      <c r="B75" t="s">
        <v>56</v>
      </c>
      <c r="C75">
        <v>0</v>
      </c>
      <c r="E75" s="2">
        <v>0.08</v>
      </c>
    </row>
    <row r="77" spans="1:11" ht="30" x14ac:dyDescent="0.25">
      <c r="A77" s="20" t="s">
        <v>79</v>
      </c>
      <c r="B77" s="20"/>
      <c r="C77" s="20"/>
      <c r="D77" s="20"/>
      <c r="E77" s="20"/>
      <c r="F77" s="1" t="s">
        <v>21</v>
      </c>
      <c r="G77" s="15">
        <f>0/11</f>
        <v>0</v>
      </c>
      <c r="H77" s="1"/>
      <c r="I77" s="1"/>
    </row>
    <row r="78" spans="1:11" ht="30" x14ac:dyDescent="0.25">
      <c r="A78" s="1" t="s">
        <v>2</v>
      </c>
      <c r="B78" s="1" t="s">
        <v>1</v>
      </c>
      <c r="C78" s="1" t="s">
        <v>96</v>
      </c>
      <c r="D78" s="1" t="s">
        <v>7</v>
      </c>
      <c r="E78" s="1" t="s">
        <v>4</v>
      </c>
      <c r="F78" s="1" t="s">
        <v>12</v>
      </c>
      <c r="G78" s="1"/>
      <c r="H78" s="1" t="s">
        <v>63</v>
      </c>
      <c r="I78" s="1" t="s">
        <v>64</v>
      </c>
      <c r="J78" s="1" t="s">
        <v>91</v>
      </c>
      <c r="K78" s="1" t="s">
        <v>90</v>
      </c>
    </row>
    <row r="79" spans="1:11" x14ac:dyDescent="0.25">
      <c r="A79" t="s">
        <v>59</v>
      </c>
      <c r="F79" t="s">
        <v>54</v>
      </c>
      <c r="G79" s="16">
        <f>AVERAGE(E80:E90)</f>
        <v>6.8181818181818191E-2</v>
      </c>
      <c r="H79" s="7">
        <f>STDEV(E80:E90)</f>
        <v>4.8335945592939793E-2</v>
      </c>
      <c r="I79" s="7">
        <f>H79/SQRT(11)</f>
        <v>1.4573835947164906E-2</v>
      </c>
      <c r="J79">
        <f>STDEV(C80:C90)</f>
        <v>0</v>
      </c>
      <c r="K79" s="3"/>
    </row>
    <row r="80" spans="1:11" x14ac:dyDescent="0.25">
      <c r="A80">
        <v>1</v>
      </c>
      <c r="B80" t="s">
        <v>56</v>
      </c>
      <c r="C80">
        <v>0</v>
      </c>
      <c r="E80" s="2">
        <v>0.05</v>
      </c>
    </row>
    <row r="81" spans="1:5" x14ac:dyDescent="0.25">
      <c r="A81">
        <v>2</v>
      </c>
      <c r="B81" t="s">
        <v>56</v>
      </c>
      <c r="C81">
        <v>0</v>
      </c>
      <c r="E81" s="2">
        <v>0.1</v>
      </c>
    </row>
    <row r="82" spans="1:5" x14ac:dyDescent="0.25">
      <c r="A82">
        <v>3</v>
      </c>
      <c r="B82" t="s">
        <v>56</v>
      </c>
      <c r="C82">
        <v>0</v>
      </c>
      <c r="E82" s="2">
        <v>0.03</v>
      </c>
    </row>
    <row r="83" spans="1:5" x14ac:dyDescent="0.25">
      <c r="A83">
        <v>4</v>
      </c>
      <c r="B83" t="s">
        <v>56</v>
      </c>
      <c r="C83">
        <v>0</v>
      </c>
      <c r="E83" s="2">
        <v>0.03</v>
      </c>
    </row>
    <row r="84" spans="1:5" x14ac:dyDescent="0.25">
      <c r="A84">
        <v>5</v>
      </c>
      <c r="B84" t="s">
        <v>56</v>
      </c>
      <c r="C84">
        <v>0</v>
      </c>
      <c r="E84" s="2">
        <v>0.03</v>
      </c>
    </row>
    <row r="85" spans="1:5" x14ac:dyDescent="0.25">
      <c r="A85">
        <v>6</v>
      </c>
      <c r="B85" t="s">
        <v>56</v>
      </c>
      <c r="C85">
        <v>0</v>
      </c>
      <c r="E85" s="2">
        <v>0.03</v>
      </c>
    </row>
    <row r="86" spans="1:5" x14ac:dyDescent="0.25">
      <c r="A86">
        <v>7</v>
      </c>
      <c r="B86" t="s">
        <v>56</v>
      </c>
      <c r="C86">
        <v>0</v>
      </c>
      <c r="E86" s="2">
        <v>0.15</v>
      </c>
    </row>
    <row r="87" spans="1:5" x14ac:dyDescent="0.25">
      <c r="A87">
        <v>8</v>
      </c>
      <c r="B87" t="s">
        <v>56</v>
      </c>
      <c r="C87">
        <v>0</v>
      </c>
      <c r="E87" s="2">
        <v>0.03</v>
      </c>
    </row>
    <row r="88" spans="1:5" x14ac:dyDescent="0.25">
      <c r="A88">
        <v>9</v>
      </c>
      <c r="B88" t="s">
        <v>56</v>
      </c>
      <c r="C88">
        <v>0</v>
      </c>
      <c r="E88" s="2">
        <v>0.15</v>
      </c>
    </row>
    <row r="89" spans="1:5" x14ac:dyDescent="0.25">
      <c r="A89">
        <v>10</v>
      </c>
      <c r="B89" t="s">
        <v>56</v>
      </c>
      <c r="C89">
        <v>0</v>
      </c>
      <c r="E89" s="2">
        <v>0.1</v>
      </c>
    </row>
    <row r="90" spans="1:5" x14ac:dyDescent="0.25">
      <c r="A90">
        <v>11</v>
      </c>
      <c r="B90" t="s">
        <v>56</v>
      </c>
      <c r="C90">
        <v>0</v>
      </c>
      <c r="E90" s="2">
        <v>0.05</v>
      </c>
    </row>
  </sheetData>
  <mergeCells count="6">
    <mergeCell ref="A77:E77"/>
    <mergeCell ref="A1:E1"/>
    <mergeCell ref="A21:E21"/>
    <mergeCell ref="A29:E29"/>
    <mergeCell ref="A49:E49"/>
    <mergeCell ref="A68:E6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B0730-C141-4497-8BDA-995117E91B10}">
  <dimension ref="A1:M57"/>
  <sheetViews>
    <sheetView workbookViewId="0">
      <selection activeCell="E41" sqref="E41"/>
    </sheetView>
  </sheetViews>
  <sheetFormatPr defaultRowHeight="15" x14ac:dyDescent="0.25"/>
  <cols>
    <col min="1" max="1" width="14.5703125" customWidth="1"/>
    <col min="2" max="2" width="43.5703125" customWidth="1"/>
    <col min="3" max="3" width="14" customWidth="1"/>
    <col min="4" max="4" width="15.140625" customWidth="1"/>
    <col min="8" max="8" width="18.5703125" customWidth="1"/>
    <col min="9" max="9" width="20.85546875" customWidth="1"/>
    <col min="10" max="10" width="22" customWidth="1"/>
    <col min="11" max="11" width="14.42578125" customWidth="1"/>
  </cols>
  <sheetData>
    <row r="1" spans="1:13" x14ac:dyDescent="0.25">
      <c r="A1" t="s">
        <v>2</v>
      </c>
      <c r="B1" t="s">
        <v>1</v>
      </c>
      <c r="C1" t="s">
        <v>3</v>
      </c>
      <c r="D1" t="s">
        <v>7</v>
      </c>
      <c r="E1" t="s">
        <v>4</v>
      </c>
      <c r="F1" t="s">
        <v>5</v>
      </c>
      <c r="H1" t="s">
        <v>2</v>
      </c>
      <c r="I1" t="s">
        <v>1</v>
      </c>
      <c r="J1" t="s">
        <v>3</v>
      </c>
      <c r="K1" t="s">
        <v>7</v>
      </c>
      <c r="L1" t="s">
        <v>4</v>
      </c>
      <c r="M1" t="s">
        <v>5</v>
      </c>
    </row>
    <row r="2" spans="1:13" x14ac:dyDescent="0.25">
      <c r="A2" t="s">
        <v>0</v>
      </c>
      <c r="B2" t="s">
        <v>37</v>
      </c>
      <c r="H2" t="s">
        <v>0</v>
      </c>
      <c r="I2" t="s">
        <v>45</v>
      </c>
    </row>
    <row r="3" spans="1:13" x14ac:dyDescent="0.25">
      <c r="A3">
        <v>1</v>
      </c>
      <c r="B3" t="s">
        <v>37</v>
      </c>
      <c r="C3" t="s">
        <v>38</v>
      </c>
      <c r="H3">
        <v>1</v>
      </c>
      <c r="I3" t="s">
        <v>45</v>
      </c>
      <c r="J3" t="s">
        <v>38</v>
      </c>
    </row>
    <row r="4" spans="1:13" x14ac:dyDescent="0.25">
      <c r="A4">
        <v>2</v>
      </c>
      <c r="B4" t="s">
        <v>37</v>
      </c>
      <c r="C4" t="s">
        <v>38</v>
      </c>
      <c r="H4">
        <v>2</v>
      </c>
      <c r="I4" t="s">
        <v>45</v>
      </c>
      <c r="J4" t="s">
        <v>11</v>
      </c>
      <c r="K4" t="s">
        <v>43</v>
      </c>
    </row>
    <row r="5" spans="1:13" x14ac:dyDescent="0.25">
      <c r="A5">
        <v>3</v>
      </c>
      <c r="B5" t="s">
        <v>37</v>
      </c>
      <c r="C5" t="s">
        <v>11</v>
      </c>
      <c r="D5" t="s">
        <v>43</v>
      </c>
      <c r="H5">
        <v>3</v>
      </c>
      <c r="I5" t="s">
        <v>45</v>
      </c>
      <c r="J5" t="s">
        <v>11</v>
      </c>
      <c r="K5" t="s">
        <v>43</v>
      </c>
    </row>
    <row r="6" spans="1:13" x14ac:dyDescent="0.25">
      <c r="A6">
        <v>4</v>
      </c>
      <c r="B6" t="s">
        <v>37</v>
      </c>
      <c r="C6" t="s">
        <v>38</v>
      </c>
      <c r="H6">
        <v>4</v>
      </c>
      <c r="I6" t="s">
        <v>45</v>
      </c>
      <c r="J6" t="s">
        <v>11</v>
      </c>
      <c r="K6" t="s">
        <v>44</v>
      </c>
    </row>
    <row r="7" spans="1:13" x14ac:dyDescent="0.25">
      <c r="A7">
        <v>5</v>
      </c>
      <c r="B7" t="s">
        <v>37</v>
      </c>
      <c r="C7" t="s">
        <v>38</v>
      </c>
      <c r="H7">
        <v>5</v>
      </c>
      <c r="I7" t="s">
        <v>45</v>
      </c>
      <c r="J7" t="s">
        <v>11</v>
      </c>
      <c r="K7" t="s">
        <v>43</v>
      </c>
    </row>
    <row r="8" spans="1:13" x14ac:dyDescent="0.25">
      <c r="A8">
        <v>6</v>
      </c>
      <c r="B8" t="s">
        <v>37</v>
      </c>
      <c r="C8" t="s">
        <v>38</v>
      </c>
      <c r="H8">
        <v>6</v>
      </c>
      <c r="I8" t="s">
        <v>45</v>
      </c>
      <c r="J8" t="s">
        <v>11</v>
      </c>
      <c r="K8" t="s">
        <v>44</v>
      </c>
    </row>
    <row r="9" spans="1:13" x14ac:dyDescent="0.25">
      <c r="A9">
        <v>7</v>
      </c>
      <c r="B9" t="s">
        <v>37</v>
      </c>
      <c r="C9" t="s">
        <v>11</v>
      </c>
      <c r="D9" t="s">
        <v>44</v>
      </c>
      <c r="H9">
        <v>7</v>
      </c>
      <c r="I9" t="s">
        <v>45</v>
      </c>
      <c r="J9" t="s">
        <v>38</v>
      </c>
    </row>
    <row r="10" spans="1:13" x14ac:dyDescent="0.25">
      <c r="A10">
        <v>8</v>
      </c>
      <c r="B10" t="s">
        <v>37</v>
      </c>
      <c r="C10" t="s">
        <v>11</v>
      </c>
      <c r="D10" t="s">
        <v>44</v>
      </c>
      <c r="H10">
        <v>8</v>
      </c>
      <c r="I10" t="s">
        <v>45</v>
      </c>
      <c r="J10" t="s">
        <v>11</v>
      </c>
      <c r="K10" t="s">
        <v>43</v>
      </c>
    </row>
    <row r="11" spans="1:13" x14ac:dyDescent="0.25">
      <c r="A11">
        <v>9</v>
      </c>
      <c r="B11" t="s">
        <v>37</v>
      </c>
      <c r="C11" t="s">
        <v>11</v>
      </c>
      <c r="D11" t="s">
        <v>43</v>
      </c>
      <c r="H11">
        <v>9</v>
      </c>
      <c r="I11" t="s">
        <v>45</v>
      </c>
      <c r="J11" t="s">
        <v>38</v>
      </c>
    </row>
    <row r="12" spans="1:13" x14ac:dyDescent="0.25">
      <c r="A12">
        <v>10</v>
      </c>
      <c r="B12" t="s">
        <v>37</v>
      </c>
      <c r="C12" t="s">
        <v>11</v>
      </c>
      <c r="D12" t="s">
        <v>43</v>
      </c>
      <c r="H12">
        <v>10</v>
      </c>
      <c r="I12" t="s">
        <v>45</v>
      </c>
      <c r="J12" t="s">
        <v>38</v>
      </c>
    </row>
    <row r="13" spans="1:13" x14ac:dyDescent="0.25">
      <c r="A13">
        <v>11</v>
      </c>
      <c r="B13" t="s">
        <v>37</v>
      </c>
      <c r="C13" t="s">
        <v>11</v>
      </c>
      <c r="D13" t="s">
        <v>44</v>
      </c>
      <c r="H13">
        <v>11</v>
      </c>
      <c r="I13" t="s">
        <v>45</v>
      </c>
      <c r="J13" t="s">
        <v>38</v>
      </c>
    </row>
    <row r="14" spans="1:13" x14ac:dyDescent="0.25">
      <c r="A14">
        <v>12</v>
      </c>
      <c r="B14" t="s">
        <v>37</v>
      </c>
      <c r="C14" t="s">
        <v>38</v>
      </c>
      <c r="H14">
        <v>12</v>
      </c>
      <c r="I14" t="s">
        <v>45</v>
      </c>
      <c r="J14" t="s">
        <v>11</v>
      </c>
      <c r="K14" t="s">
        <v>44</v>
      </c>
    </row>
    <row r="15" spans="1:13" x14ac:dyDescent="0.25">
      <c r="A15">
        <v>13</v>
      </c>
      <c r="B15" t="s">
        <v>37</v>
      </c>
      <c r="C15" t="s">
        <v>11</v>
      </c>
      <c r="D15" t="s">
        <v>43</v>
      </c>
      <c r="H15">
        <v>13</v>
      </c>
      <c r="I15" t="s">
        <v>45</v>
      </c>
      <c r="J15" t="s">
        <v>11</v>
      </c>
      <c r="K15" t="s">
        <v>44</v>
      </c>
    </row>
    <row r="16" spans="1:13" x14ac:dyDescent="0.25">
      <c r="A16">
        <v>14</v>
      </c>
      <c r="B16" t="s">
        <v>37</v>
      </c>
      <c r="C16" t="s">
        <v>11</v>
      </c>
      <c r="D16" t="s">
        <v>43</v>
      </c>
      <c r="H16">
        <v>14</v>
      </c>
      <c r="I16" t="s">
        <v>45</v>
      </c>
      <c r="J16" t="s">
        <v>11</v>
      </c>
      <c r="K16" t="s">
        <v>43</v>
      </c>
    </row>
    <row r="17" spans="1:13" x14ac:dyDescent="0.25">
      <c r="A17">
        <v>15</v>
      </c>
      <c r="B17" t="s">
        <v>37</v>
      </c>
      <c r="C17" t="s">
        <v>11</v>
      </c>
      <c r="D17" t="s">
        <v>43</v>
      </c>
      <c r="H17">
        <v>15</v>
      </c>
      <c r="I17" t="s">
        <v>45</v>
      </c>
      <c r="J17" t="s">
        <v>38</v>
      </c>
    </row>
    <row r="18" spans="1:13" x14ac:dyDescent="0.25">
      <c r="A18">
        <v>16</v>
      </c>
      <c r="B18" t="s">
        <v>37</v>
      </c>
      <c r="C18" t="s">
        <v>11</v>
      </c>
      <c r="D18" t="s">
        <v>43</v>
      </c>
      <c r="H18">
        <v>16</v>
      </c>
      <c r="I18" t="s">
        <v>45</v>
      </c>
      <c r="J18" t="s">
        <v>11</v>
      </c>
      <c r="K18" t="s">
        <v>43</v>
      </c>
    </row>
    <row r="20" spans="1:13" x14ac:dyDescent="0.25">
      <c r="A20" t="s">
        <v>2</v>
      </c>
      <c r="B20" t="s">
        <v>1</v>
      </c>
      <c r="C20" t="s">
        <v>3</v>
      </c>
      <c r="D20" t="s">
        <v>7</v>
      </c>
      <c r="E20" t="s">
        <v>4</v>
      </c>
      <c r="F20" t="s">
        <v>5</v>
      </c>
      <c r="H20" t="s">
        <v>2</v>
      </c>
      <c r="I20" t="s">
        <v>1</v>
      </c>
    </row>
    <row r="21" spans="1:13" x14ac:dyDescent="0.25">
      <c r="A21" t="s">
        <v>0</v>
      </c>
      <c r="B21" t="s">
        <v>40</v>
      </c>
      <c r="H21" t="s">
        <v>0</v>
      </c>
      <c r="I21" t="s">
        <v>46</v>
      </c>
      <c r="J21" t="s">
        <v>3</v>
      </c>
      <c r="K21" t="s">
        <v>7</v>
      </c>
      <c r="L21" t="s">
        <v>4</v>
      </c>
      <c r="M21" t="s">
        <v>5</v>
      </c>
    </row>
    <row r="22" spans="1:13" x14ac:dyDescent="0.25">
      <c r="A22">
        <v>1</v>
      </c>
      <c r="B22" t="s">
        <v>40</v>
      </c>
      <c r="C22" t="s">
        <v>38</v>
      </c>
      <c r="H22">
        <v>1</v>
      </c>
      <c r="I22" t="s">
        <v>46</v>
      </c>
      <c r="J22" t="s">
        <v>11</v>
      </c>
      <c r="K22" t="s">
        <v>43</v>
      </c>
    </row>
    <row r="23" spans="1:13" x14ac:dyDescent="0.25">
      <c r="A23">
        <v>2</v>
      </c>
      <c r="B23" t="s">
        <v>40</v>
      </c>
      <c r="C23" t="s">
        <v>11</v>
      </c>
      <c r="D23" t="s">
        <v>43</v>
      </c>
      <c r="H23">
        <v>2</v>
      </c>
      <c r="I23" t="s">
        <v>46</v>
      </c>
      <c r="J23" t="s">
        <v>38</v>
      </c>
    </row>
    <row r="24" spans="1:13" x14ac:dyDescent="0.25">
      <c r="A24">
        <v>3</v>
      </c>
      <c r="B24" t="s">
        <v>40</v>
      </c>
      <c r="C24" t="s">
        <v>11</v>
      </c>
      <c r="D24" t="s">
        <v>43</v>
      </c>
      <c r="H24">
        <v>3</v>
      </c>
      <c r="I24" t="s">
        <v>46</v>
      </c>
      <c r="J24" t="s">
        <v>11</v>
      </c>
      <c r="K24" t="s">
        <v>44</v>
      </c>
    </row>
    <row r="25" spans="1:13" x14ac:dyDescent="0.25">
      <c r="A25">
        <v>4</v>
      </c>
      <c r="B25" t="s">
        <v>40</v>
      </c>
      <c r="C25" t="s">
        <v>11</v>
      </c>
      <c r="D25" t="s">
        <v>43</v>
      </c>
      <c r="H25">
        <v>4</v>
      </c>
      <c r="I25" t="s">
        <v>46</v>
      </c>
      <c r="J25" t="s">
        <v>11</v>
      </c>
      <c r="K25" t="s">
        <v>43</v>
      </c>
    </row>
    <row r="26" spans="1:13" x14ac:dyDescent="0.25">
      <c r="A26">
        <v>5</v>
      </c>
      <c r="B26" t="s">
        <v>40</v>
      </c>
      <c r="C26" t="s">
        <v>11</v>
      </c>
      <c r="D26" t="s">
        <v>44</v>
      </c>
      <c r="H26">
        <v>5</v>
      </c>
      <c r="I26" t="s">
        <v>46</v>
      </c>
      <c r="J26" t="s">
        <v>11</v>
      </c>
      <c r="K26" t="s">
        <v>43</v>
      </c>
    </row>
    <row r="27" spans="1:13" x14ac:dyDescent="0.25">
      <c r="A27">
        <v>6</v>
      </c>
      <c r="B27" t="s">
        <v>40</v>
      </c>
      <c r="C27" t="s">
        <v>38</v>
      </c>
      <c r="H27">
        <v>6</v>
      </c>
      <c r="I27" t="s">
        <v>46</v>
      </c>
      <c r="J27" t="s">
        <v>11</v>
      </c>
      <c r="K27" t="s">
        <v>43</v>
      </c>
    </row>
    <row r="28" spans="1:13" x14ac:dyDescent="0.25">
      <c r="A28">
        <v>7</v>
      </c>
      <c r="B28" t="s">
        <v>40</v>
      </c>
      <c r="C28" t="s">
        <v>38</v>
      </c>
      <c r="H28">
        <v>7</v>
      </c>
      <c r="I28" t="s">
        <v>46</v>
      </c>
      <c r="J28" t="s">
        <v>11</v>
      </c>
      <c r="K28" t="s">
        <v>43</v>
      </c>
    </row>
    <row r="29" spans="1:13" x14ac:dyDescent="0.25">
      <c r="A29">
        <v>8</v>
      </c>
      <c r="B29" t="s">
        <v>40</v>
      </c>
      <c r="C29" t="s">
        <v>11</v>
      </c>
      <c r="D29" t="s">
        <v>43</v>
      </c>
      <c r="H29">
        <v>8</v>
      </c>
      <c r="I29" t="s">
        <v>46</v>
      </c>
      <c r="J29" t="s">
        <v>11</v>
      </c>
      <c r="K29" t="s">
        <v>44</v>
      </c>
    </row>
    <row r="30" spans="1:13" x14ac:dyDescent="0.25">
      <c r="A30">
        <v>9</v>
      </c>
      <c r="B30" t="s">
        <v>40</v>
      </c>
      <c r="C30" t="s">
        <v>11</v>
      </c>
      <c r="D30" t="s">
        <v>43</v>
      </c>
      <c r="H30">
        <v>9</v>
      </c>
      <c r="I30" t="s">
        <v>46</v>
      </c>
      <c r="J30" t="s">
        <v>38</v>
      </c>
    </row>
    <row r="31" spans="1:13" x14ac:dyDescent="0.25">
      <c r="A31">
        <v>10</v>
      </c>
      <c r="B31" t="s">
        <v>40</v>
      </c>
      <c r="C31" t="s">
        <v>38</v>
      </c>
      <c r="H31">
        <v>10</v>
      </c>
      <c r="I31" t="s">
        <v>46</v>
      </c>
      <c r="J31" t="s">
        <v>11</v>
      </c>
      <c r="K31" t="s">
        <v>43</v>
      </c>
    </row>
    <row r="32" spans="1:13" x14ac:dyDescent="0.25">
      <c r="A32">
        <v>11</v>
      </c>
      <c r="B32" t="s">
        <v>40</v>
      </c>
      <c r="C32" t="s">
        <v>38</v>
      </c>
      <c r="D32" t="s">
        <v>48</v>
      </c>
      <c r="H32">
        <v>11</v>
      </c>
      <c r="I32" t="s">
        <v>46</v>
      </c>
      <c r="J32" t="s">
        <v>38</v>
      </c>
    </row>
    <row r="33" spans="1:13" x14ac:dyDescent="0.25">
      <c r="A33">
        <v>12</v>
      </c>
      <c r="B33" t="s">
        <v>40</v>
      </c>
      <c r="C33" t="s">
        <v>11</v>
      </c>
      <c r="D33" t="s">
        <v>43</v>
      </c>
      <c r="H33">
        <v>12</v>
      </c>
      <c r="I33" t="s">
        <v>46</v>
      </c>
      <c r="J33" t="s">
        <v>11</v>
      </c>
      <c r="K33" t="s">
        <v>43</v>
      </c>
    </row>
    <row r="34" spans="1:13" x14ac:dyDescent="0.25">
      <c r="A34">
        <v>13</v>
      </c>
      <c r="B34" t="s">
        <v>40</v>
      </c>
      <c r="C34" t="s">
        <v>11</v>
      </c>
      <c r="D34" t="s">
        <v>44</v>
      </c>
      <c r="H34">
        <v>13</v>
      </c>
      <c r="I34" t="s">
        <v>46</v>
      </c>
      <c r="J34" t="s">
        <v>11</v>
      </c>
      <c r="K34" t="s">
        <v>44</v>
      </c>
    </row>
    <row r="35" spans="1:13" x14ac:dyDescent="0.25">
      <c r="A35">
        <v>14</v>
      </c>
      <c r="B35" t="s">
        <v>40</v>
      </c>
      <c r="C35" t="s">
        <v>11</v>
      </c>
      <c r="D35" t="s">
        <v>44</v>
      </c>
      <c r="H35">
        <v>14</v>
      </c>
      <c r="I35" t="s">
        <v>46</v>
      </c>
      <c r="J35" t="s">
        <v>11</v>
      </c>
      <c r="K35" t="s">
        <v>43</v>
      </c>
    </row>
    <row r="36" spans="1:13" x14ac:dyDescent="0.25">
      <c r="A36">
        <v>15</v>
      </c>
      <c r="B36" t="s">
        <v>40</v>
      </c>
      <c r="C36" t="s">
        <v>11</v>
      </c>
      <c r="D36" t="s">
        <v>43</v>
      </c>
      <c r="H36">
        <v>15</v>
      </c>
      <c r="I36" t="s">
        <v>46</v>
      </c>
      <c r="J36" t="s">
        <v>49</v>
      </c>
    </row>
    <row r="37" spans="1:13" x14ac:dyDescent="0.25">
      <c r="A37">
        <v>16</v>
      </c>
      <c r="B37" t="s">
        <v>40</v>
      </c>
      <c r="C37" t="s">
        <v>11</v>
      </c>
      <c r="D37" t="s">
        <v>43</v>
      </c>
      <c r="H37">
        <v>16</v>
      </c>
      <c r="I37" t="s">
        <v>46</v>
      </c>
      <c r="J37" t="s">
        <v>38</v>
      </c>
    </row>
    <row r="40" spans="1:13" x14ac:dyDescent="0.25">
      <c r="A40" t="s">
        <v>2</v>
      </c>
      <c r="B40" t="s">
        <v>1</v>
      </c>
      <c r="C40" t="s">
        <v>3</v>
      </c>
      <c r="D40" t="s">
        <v>7</v>
      </c>
      <c r="E40" t="s">
        <v>4</v>
      </c>
      <c r="F40" t="s">
        <v>5</v>
      </c>
      <c r="H40" t="s">
        <v>2</v>
      </c>
      <c r="I40" t="s">
        <v>1</v>
      </c>
      <c r="J40" t="s">
        <v>3</v>
      </c>
      <c r="K40" t="s">
        <v>7</v>
      </c>
      <c r="L40" t="s">
        <v>4</v>
      </c>
      <c r="M40" t="s">
        <v>5</v>
      </c>
    </row>
    <row r="41" spans="1:13" x14ac:dyDescent="0.25">
      <c r="A41" t="s">
        <v>0</v>
      </c>
      <c r="B41" t="s">
        <v>42</v>
      </c>
      <c r="H41" t="s">
        <v>0</v>
      </c>
      <c r="I41" t="s">
        <v>47</v>
      </c>
    </row>
    <row r="42" spans="1:13" x14ac:dyDescent="0.25">
      <c r="A42">
        <v>1</v>
      </c>
      <c r="B42" t="s">
        <v>42</v>
      </c>
      <c r="C42" t="s">
        <v>68</v>
      </c>
      <c r="D42" t="s">
        <v>44</v>
      </c>
      <c r="H42">
        <v>1</v>
      </c>
      <c r="I42" t="s">
        <v>47</v>
      </c>
      <c r="J42" t="s">
        <v>11</v>
      </c>
      <c r="K42" t="s">
        <v>44</v>
      </c>
      <c r="M42" t="s">
        <v>50</v>
      </c>
    </row>
    <row r="43" spans="1:13" x14ac:dyDescent="0.25">
      <c r="A43">
        <v>2</v>
      </c>
      <c r="B43" t="s">
        <v>42</v>
      </c>
      <c r="C43" t="s">
        <v>67</v>
      </c>
      <c r="H43">
        <v>2</v>
      </c>
      <c r="I43" t="s">
        <v>47</v>
      </c>
      <c r="J43" t="s">
        <v>11</v>
      </c>
      <c r="K43" t="s">
        <v>43</v>
      </c>
      <c r="M43" t="s">
        <v>50</v>
      </c>
    </row>
    <row r="44" spans="1:13" x14ac:dyDescent="0.25">
      <c r="A44">
        <v>3</v>
      </c>
      <c r="B44" t="s">
        <v>42</v>
      </c>
      <c r="C44" t="s">
        <v>68</v>
      </c>
      <c r="D44" t="s">
        <v>43</v>
      </c>
      <c r="H44">
        <v>3</v>
      </c>
      <c r="I44" t="s">
        <v>47</v>
      </c>
      <c r="J44" t="s">
        <v>38</v>
      </c>
      <c r="M44" t="s">
        <v>50</v>
      </c>
    </row>
    <row r="45" spans="1:13" x14ac:dyDescent="0.25">
      <c r="A45">
        <v>4</v>
      </c>
      <c r="B45" t="s">
        <v>42</v>
      </c>
      <c r="C45" t="s">
        <v>68</v>
      </c>
      <c r="D45" t="s">
        <v>44</v>
      </c>
      <c r="H45">
        <v>4</v>
      </c>
      <c r="I45" t="s">
        <v>47</v>
      </c>
      <c r="J45" t="s">
        <v>38</v>
      </c>
      <c r="M45" t="s">
        <v>50</v>
      </c>
    </row>
    <row r="46" spans="1:13" x14ac:dyDescent="0.25">
      <c r="A46">
        <v>5</v>
      </c>
      <c r="B46" t="s">
        <v>42</v>
      </c>
      <c r="C46" t="s">
        <v>67</v>
      </c>
      <c r="H46">
        <v>5</v>
      </c>
      <c r="I46" t="s">
        <v>47</v>
      </c>
      <c r="J46" t="s">
        <v>38</v>
      </c>
      <c r="M46" t="s">
        <v>50</v>
      </c>
    </row>
    <row r="47" spans="1:13" x14ac:dyDescent="0.25">
      <c r="A47">
        <v>6</v>
      </c>
      <c r="B47" t="s">
        <v>42</v>
      </c>
      <c r="C47" t="s">
        <v>68</v>
      </c>
      <c r="D47" t="s">
        <v>43</v>
      </c>
      <c r="H47">
        <v>6</v>
      </c>
      <c r="I47" t="s">
        <v>47</v>
      </c>
      <c r="J47" t="s">
        <v>38</v>
      </c>
      <c r="M47" t="s">
        <v>51</v>
      </c>
    </row>
    <row r="48" spans="1:13" x14ac:dyDescent="0.25">
      <c r="A48">
        <v>7</v>
      </c>
      <c r="B48" t="s">
        <v>42</v>
      </c>
      <c r="C48" t="s">
        <v>68</v>
      </c>
      <c r="D48" t="s">
        <v>43</v>
      </c>
      <c r="H48">
        <v>7</v>
      </c>
      <c r="I48" t="s">
        <v>47</v>
      </c>
      <c r="J48" t="s">
        <v>38</v>
      </c>
      <c r="M48" t="s">
        <v>50</v>
      </c>
    </row>
    <row r="49" spans="1:13" x14ac:dyDescent="0.25">
      <c r="A49">
        <v>8</v>
      </c>
      <c r="B49" t="s">
        <v>42</v>
      </c>
      <c r="C49" t="s">
        <v>68</v>
      </c>
      <c r="D49" t="s">
        <v>43</v>
      </c>
      <c r="H49">
        <v>8</v>
      </c>
      <c r="I49" t="s">
        <v>47</v>
      </c>
      <c r="J49" t="s">
        <v>11</v>
      </c>
      <c r="K49" t="s">
        <v>44</v>
      </c>
      <c r="M49" t="s">
        <v>50</v>
      </c>
    </row>
    <row r="50" spans="1:13" x14ac:dyDescent="0.25">
      <c r="A50">
        <v>9</v>
      </c>
      <c r="B50" t="s">
        <v>42</v>
      </c>
      <c r="C50" t="s">
        <v>68</v>
      </c>
      <c r="D50" t="s">
        <v>43</v>
      </c>
      <c r="H50">
        <v>9</v>
      </c>
      <c r="I50" t="s">
        <v>47</v>
      </c>
      <c r="J50" t="s">
        <v>38</v>
      </c>
      <c r="M50" t="s">
        <v>50</v>
      </c>
    </row>
    <row r="51" spans="1:13" x14ac:dyDescent="0.25">
      <c r="A51">
        <v>10</v>
      </c>
      <c r="B51" t="s">
        <v>42</v>
      </c>
      <c r="C51" t="s">
        <v>67</v>
      </c>
      <c r="H51">
        <v>10</v>
      </c>
      <c r="I51" t="s">
        <v>47</v>
      </c>
      <c r="J51" t="s">
        <v>38</v>
      </c>
      <c r="M51" t="s">
        <v>50</v>
      </c>
    </row>
    <row r="52" spans="1:13" x14ac:dyDescent="0.25">
      <c r="A52">
        <v>11</v>
      </c>
      <c r="B52" t="s">
        <v>42</v>
      </c>
      <c r="C52" t="s">
        <v>67</v>
      </c>
      <c r="H52">
        <v>11</v>
      </c>
      <c r="I52" t="s">
        <v>47</v>
      </c>
      <c r="J52" t="s">
        <v>38</v>
      </c>
      <c r="M52" t="s">
        <v>50</v>
      </c>
    </row>
    <row r="53" spans="1:13" x14ac:dyDescent="0.25">
      <c r="A53">
        <v>12</v>
      </c>
      <c r="B53" t="s">
        <v>42</v>
      </c>
      <c r="C53" t="s">
        <v>68</v>
      </c>
      <c r="D53" t="s">
        <v>44</v>
      </c>
      <c r="H53">
        <v>12</v>
      </c>
      <c r="I53" t="s">
        <v>47</v>
      </c>
      <c r="J53" t="s">
        <v>38</v>
      </c>
      <c r="M53" t="s">
        <v>50</v>
      </c>
    </row>
    <row r="54" spans="1:13" x14ac:dyDescent="0.25">
      <c r="A54">
        <v>13</v>
      </c>
      <c r="B54" t="s">
        <v>42</v>
      </c>
      <c r="C54" t="s">
        <v>68</v>
      </c>
      <c r="D54" t="s">
        <v>43</v>
      </c>
      <c r="H54">
        <v>13</v>
      </c>
      <c r="I54" t="s">
        <v>47</v>
      </c>
      <c r="J54" t="s">
        <v>38</v>
      </c>
      <c r="M54" t="s">
        <v>50</v>
      </c>
    </row>
    <row r="55" spans="1:13" x14ac:dyDescent="0.25">
      <c r="A55">
        <v>14</v>
      </c>
      <c r="B55" t="s">
        <v>42</v>
      </c>
      <c r="C55" t="s">
        <v>67</v>
      </c>
      <c r="H55">
        <v>14</v>
      </c>
      <c r="I55" t="s">
        <v>47</v>
      </c>
      <c r="J55" t="s">
        <v>38</v>
      </c>
      <c r="M55" t="s">
        <v>50</v>
      </c>
    </row>
    <row r="56" spans="1:13" x14ac:dyDescent="0.25">
      <c r="A56">
        <v>15</v>
      </c>
      <c r="B56" t="s">
        <v>42</v>
      </c>
      <c r="C56" t="s">
        <v>67</v>
      </c>
      <c r="H56">
        <v>15</v>
      </c>
      <c r="I56" t="s">
        <v>47</v>
      </c>
      <c r="J56" t="s">
        <v>38</v>
      </c>
      <c r="M56" t="s">
        <v>50</v>
      </c>
    </row>
    <row r="57" spans="1:13" x14ac:dyDescent="0.25">
      <c r="A57">
        <v>16</v>
      </c>
      <c r="B57" t="s">
        <v>42</v>
      </c>
      <c r="C57" t="s">
        <v>66</v>
      </c>
      <c r="D57" t="s">
        <v>44</v>
      </c>
      <c r="H57">
        <v>16</v>
      </c>
      <c r="I57" t="s">
        <v>47</v>
      </c>
      <c r="J57" t="s">
        <v>11</v>
      </c>
      <c r="K57" t="s">
        <v>43</v>
      </c>
      <c r="M57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D.brit</vt:lpstr>
      <vt:lpstr>Summary</vt:lpstr>
      <vt:lpstr>NaDCC</vt:lpstr>
      <vt:lpstr>NaDCC2</vt:lpstr>
      <vt:lpstr>Latent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Alison</dc:creator>
  <cp:lastModifiedBy>Kevin Alison</cp:lastModifiedBy>
  <dcterms:created xsi:type="dcterms:W3CDTF">2020-02-20T22:29:29Z</dcterms:created>
  <dcterms:modified xsi:type="dcterms:W3CDTF">2020-05-22T06:16:53Z</dcterms:modified>
</cp:coreProperties>
</file>