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3"/>
  <workbookPr/>
  <mc:AlternateContent xmlns:mc="http://schemas.openxmlformats.org/markup-compatibility/2006">
    <mc:Choice Requires="x15">
      <x15ac:absPath xmlns:x15ac="http://schemas.microsoft.com/office/spreadsheetml/2010/11/ac" url="/Users/carmelomessina/Dropbox/01. RICERCA/Osteoporosi DXA/BS/BS PTH/Responder-non responder/"/>
    </mc:Choice>
  </mc:AlternateContent>
  <xr:revisionPtr revIDLastSave="0" documentId="13_ncr:1_{8B5F453D-1C07-C542-BAEE-90006CC2DFD4}" xr6:coauthVersionLast="45" xr6:coauthVersionMax="45" xr10:uidLastSave="{00000000-0000-0000-0000-000000000000}"/>
  <bookViews>
    <workbookView xWindow="0" yWindow="460" windowWidth="22000" windowHeight="13880" activeTab="3" xr2:uid="{00000000-000D-0000-FFFF-FFFF00000000}"/>
  </bookViews>
  <sheets>
    <sheet name="Responder Pre" sheetId="2" r:id="rId1"/>
    <sheet name="Responder Post" sheetId="1" r:id="rId2"/>
    <sheet name="NON-RESP Pre" sheetId="4" r:id="rId3"/>
    <sheet name="NON-RESP post" sheetId="5" r:id="rId4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9" i="5" l="1"/>
  <c r="C38" i="5"/>
  <c r="C37" i="5"/>
  <c r="C36" i="5"/>
  <c r="C34" i="5"/>
  <c r="C33" i="5"/>
  <c r="AB39" i="5"/>
  <c r="AA39" i="5"/>
  <c r="Z39" i="5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AB38" i="5"/>
  <c r="AA38" i="5"/>
  <c r="AA37" i="5" s="1"/>
  <c r="Z38" i="5"/>
  <c r="Y38" i="5"/>
  <c r="X38" i="5"/>
  <c r="W38" i="5"/>
  <c r="V38" i="5"/>
  <c r="U38" i="5"/>
  <c r="T38" i="5"/>
  <c r="S38" i="5"/>
  <c r="S37" i="5" s="1"/>
  <c r="R38" i="5"/>
  <c r="Q38" i="5"/>
  <c r="P38" i="5"/>
  <c r="O38" i="5"/>
  <c r="O37" i="5" s="1"/>
  <c r="N38" i="5"/>
  <c r="M38" i="5"/>
  <c r="L38" i="5"/>
  <c r="K38" i="5"/>
  <c r="K37" i="5" s="1"/>
  <c r="J38" i="5"/>
  <c r="J37" i="5" s="1"/>
  <c r="I38" i="5"/>
  <c r="H38" i="5"/>
  <c r="G38" i="5"/>
  <c r="F38" i="5"/>
  <c r="E38" i="5"/>
  <c r="D38" i="5"/>
  <c r="AB37" i="5"/>
  <c r="Z37" i="5"/>
  <c r="X37" i="5"/>
  <c r="W37" i="5"/>
  <c r="V37" i="5"/>
  <c r="T37" i="5"/>
  <c r="R37" i="5"/>
  <c r="P37" i="5"/>
  <c r="N37" i="5"/>
  <c r="L37" i="5"/>
  <c r="H37" i="5"/>
  <c r="G37" i="5"/>
  <c r="D37" i="5"/>
  <c r="AB36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AB34" i="5"/>
  <c r="AA34" i="5"/>
  <c r="Z34" i="5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D39" i="4"/>
  <c r="E39" i="4"/>
  <c r="F39" i="4"/>
  <c r="G39" i="4"/>
  <c r="H39" i="4"/>
  <c r="I39" i="4"/>
  <c r="J39" i="4"/>
  <c r="K39" i="4"/>
  <c r="L39" i="4"/>
  <c r="M39" i="4"/>
  <c r="N39" i="4"/>
  <c r="O39" i="4"/>
  <c r="P39" i="4"/>
  <c r="Q39" i="4"/>
  <c r="R39" i="4"/>
  <c r="S39" i="4"/>
  <c r="T39" i="4"/>
  <c r="U39" i="4"/>
  <c r="V39" i="4"/>
  <c r="W39" i="4"/>
  <c r="X39" i="4"/>
  <c r="Y39" i="4"/>
  <c r="Z39" i="4"/>
  <c r="AA39" i="4"/>
  <c r="AB39" i="4"/>
  <c r="C39" i="4"/>
  <c r="D38" i="4"/>
  <c r="E38" i="4"/>
  <c r="F38" i="4"/>
  <c r="G38" i="4"/>
  <c r="H38" i="4"/>
  <c r="I38" i="4"/>
  <c r="J38" i="4"/>
  <c r="K38" i="4"/>
  <c r="L38" i="4"/>
  <c r="M38" i="4"/>
  <c r="N38" i="4"/>
  <c r="O38" i="4"/>
  <c r="P38" i="4"/>
  <c r="Q38" i="4"/>
  <c r="R38" i="4"/>
  <c r="S38" i="4"/>
  <c r="T38" i="4"/>
  <c r="U38" i="4"/>
  <c r="V38" i="4"/>
  <c r="W38" i="4"/>
  <c r="X38" i="4"/>
  <c r="Y38" i="4"/>
  <c r="Z38" i="4"/>
  <c r="AA38" i="4"/>
  <c r="AB38" i="4"/>
  <c r="C38" i="4"/>
  <c r="D36" i="4"/>
  <c r="E36" i="4"/>
  <c r="F36" i="4"/>
  <c r="G36" i="4"/>
  <c r="H36" i="4"/>
  <c r="I36" i="4"/>
  <c r="J36" i="4"/>
  <c r="K36" i="4"/>
  <c r="L36" i="4"/>
  <c r="M36" i="4"/>
  <c r="N36" i="4"/>
  <c r="O36" i="4"/>
  <c r="P36" i="4"/>
  <c r="Q36" i="4"/>
  <c r="R36" i="4"/>
  <c r="S36" i="4"/>
  <c r="T36" i="4"/>
  <c r="U36" i="4"/>
  <c r="V36" i="4"/>
  <c r="W36" i="4"/>
  <c r="X36" i="4"/>
  <c r="Y36" i="4"/>
  <c r="Z36" i="4"/>
  <c r="AA36" i="4"/>
  <c r="AB36" i="4"/>
  <c r="C36" i="4"/>
  <c r="D34" i="4"/>
  <c r="E34" i="4"/>
  <c r="F34" i="4"/>
  <c r="G34" i="4"/>
  <c r="H34" i="4"/>
  <c r="I34" i="4"/>
  <c r="J34" i="4"/>
  <c r="K34" i="4"/>
  <c r="L34" i="4"/>
  <c r="M34" i="4"/>
  <c r="N34" i="4"/>
  <c r="O34" i="4"/>
  <c r="P34" i="4"/>
  <c r="Q34" i="4"/>
  <c r="R34" i="4"/>
  <c r="S34" i="4"/>
  <c r="T34" i="4"/>
  <c r="U34" i="4"/>
  <c r="V34" i="4"/>
  <c r="W34" i="4"/>
  <c r="X34" i="4"/>
  <c r="Y34" i="4"/>
  <c r="Z34" i="4"/>
  <c r="AA34" i="4"/>
  <c r="AB34" i="4"/>
  <c r="C34" i="4"/>
  <c r="D33" i="4"/>
  <c r="E33" i="4"/>
  <c r="F33" i="4"/>
  <c r="G33" i="4"/>
  <c r="H33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V33" i="4"/>
  <c r="W33" i="4"/>
  <c r="X33" i="4"/>
  <c r="Y33" i="4"/>
  <c r="Z33" i="4"/>
  <c r="AA33" i="4"/>
  <c r="AB33" i="4"/>
  <c r="C33" i="4"/>
  <c r="M37" i="4"/>
  <c r="AB37" i="4"/>
  <c r="Y37" i="4"/>
  <c r="X37" i="4"/>
  <c r="U37" i="4"/>
  <c r="T37" i="4"/>
  <c r="R37" i="4"/>
  <c r="Q37" i="4"/>
  <c r="P37" i="4"/>
  <c r="N37" i="4"/>
  <c r="L37" i="4"/>
  <c r="J37" i="4"/>
  <c r="I37" i="4"/>
  <c r="H37" i="4"/>
  <c r="F37" i="4"/>
  <c r="E37" i="4"/>
  <c r="D37" i="4"/>
  <c r="AE26" i="1"/>
  <c r="AD26" i="1"/>
  <c r="AC26" i="1"/>
  <c r="AB26" i="1"/>
  <c r="AB24" i="1" s="1"/>
  <c r="AA26" i="1"/>
  <c r="Z26" i="1"/>
  <c r="Y26" i="1"/>
  <c r="X26" i="1"/>
  <c r="X24" i="1" s="1"/>
  <c r="W26" i="1"/>
  <c r="V26" i="1"/>
  <c r="U26" i="1"/>
  <c r="T26" i="1"/>
  <c r="T24" i="1" s="1"/>
  <c r="S26" i="1"/>
  <c r="R26" i="1"/>
  <c r="Q26" i="1"/>
  <c r="P26" i="1"/>
  <c r="P24" i="1" s="1"/>
  <c r="O26" i="1"/>
  <c r="N26" i="1"/>
  <c r="M26" i="1"/>
  <c r="L26" i="1"/>
  <c r="L24" i="1" s="1"/>
  <c r="K26" i="1"/>
  <c r="J26" i="1"/>
  <c r="I26" i="1"/>
  <c r="H26" i="1"/>
  <c r="H24" i="1" s="1"/>
  <c r="G26" i="1"/>
  <c r="F26" i="1"/>
  <c r="E26" i="1"/>
  <c r="AE25" i="1"/>
  <c r="AE24" i="1" s="1"/>
  <c r="AD25" i="1"/>
  <c r="AC25" i="1"/>
  <c r="AB25" i="1"/>
  <c r="AA25" i="1"/>
  <c r="AA24" i="1" s="1"/>
  <c r="Z25" i="1"/>
  <c r="Y25" i="1"/>
  <c r="X25" i="1"/>
  <c r="W25" i="1"/>
  <c r="W24" i="1" s="1"/>
  <c r="V25" i="1"/>
  <c r="U25" i="1"/>
  <c r="T25" i="1"/>
  <c r="S25" i="1"/>
  <c r="S24" i="1" s="1"/>
  <c r="R25" i="1"/>
  <c r="Q25" i="1"/>
  <c r="P25" i="1"/>
  <c r="O25" i="1"/>
  <c r="O24" i="1" s="1"/>
  <c r="N25" i="1"/>
  <c r="M25" i="1"/>
  <c r="L25" i="1"/>
  <c r="K25" i="1"/>
  <c r="K24" i="1" s="1"/>
  <c r="J25" i="1"/>
  <c r="I25" i="1"/>
  <c r="H25" i="1"/>
  <c r="G25" i="1"/>
  <c r="G24" i="1" s="1"/>
  <c r="F25" i="1"/>
  <c r="E25" i="1"/>
  <c r="AD24" i="1"/>
  <c r="AC24" i="1"/>
  <c r="Z24" i="1"/>
  <c r="Y24" i="1"/>
  <c r="V24" i="1"/>
  <c r="U24" i="1"/>
  <c r="R24" i="1"/>
  <c r="Q24" i="1"/>
  <c r="N24" i="1"/>
  <c r="M24" i="1"/>
  <c r="J24" i="1"/>
  <c r="I24" i="1"/>
  <c r="F24" i="1"/>
  <c r="E24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6" i="2"/>
  <c r="E26" i="2"/>
  <c r="F26" i="2"/>
  <c r="G26" i="2"/>
  <c r="H26" i="2"/>
  <c r="I26" i="2"/>
  <c r="J26" i="2"/>
  <c r="K26" i="2"/>
  <c r="L26" i="2"/>
  <c r="M26" i="2"/>
  <c r="N26" i="2"/>
  <c r="O26" i="2"/>
  <c r="O24" i="2" s="1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D25" i="2"/>
  <c r="E25" i="2"/>
  <c r="F25" i="2"/>
  <c r="G25" i="2"/>
  <c r="H25" i="2"/>
  <c r="I25" i="2"/>
  <c r="I24" i="2" s="1"/>
  <c r="J25" i="2"/>
  <c r="K25" i="2"/>
  <c r="L25" i="2"/>
  <c r="M25" i="2"/>
  <c r="M24" i="2" s="1"/>
  <c r="N25" i="2"/>
  <c r="O25" i="2"/>
  <c r="P25" i="2"/>
  <c r="Q25" i="2"/>
  <c r="Q24" i="2" s="1"/>
  <c r="R25" i="2"/>
  <c r="S25" i="2"/>
  <c r="T25" i="2"/>
  <c r="U25" i="2"/>
  <c r="U24" i="2" s="1"/>
  <c r="V25" i="2"/>
  <c r="W25" i="2"/>
  <c r="X25" i="2"/>
  <c r="Y25" i="2"/>
  <c r="Y24" i="2" s="1"/>
  <c r="Z25" i="2"/>
  <c r="Z24" i="2" s="1"/>
  <c r="AA25" i="2"/>
  <c r="AB25" i="2"/>
  <c r="C26" i="2"/>
  <c r="C25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C23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C21" i="2"/>
  <c r="C20" i="2"/>
  <c r="AB24" i="2"/>
  <c r="X24" i="2"/>
  <c r="T24" i="2"/>
  <c r="P24" i="2"/>
  <c r="L24" i="2"/>
  <c r="H24" i="2"/>
  <c r="E24" i="2"/>
  <c r="D24" i="2"/>
  <c r="F37" i="5" l="1"/>
  <c r="E37" i="5"/>
  <c r="I37" i="5"/>
  <c r="M37" i="5"/>
  <c r="Q37" i="5"/>
  <c r="U37" i="5"/>
  <c r="Y37" i="5"/>
  <c r="Z37" i="4"/>
  <c r="V37" i="4"/>
  <c r="N24" i="2"/>
  <c r="J24" i="2"/>
  <c r="AA37" i="4"/>
  <c r="W37" i="4"/>
  <c r="S37" i="4"/>
  <c r="O37" i="4"/>
  <c r="K37" i="4"/>
  <c r="G37" i="4"/>
  <c r="C37" i="4"/>
  <c r="W24" i="2"/>
  <c r="S24" i="2"/>
  <c r="K24" i="2"/>
  <c r="G24" i="2"/>
  <c r="V24" i="2"/>
  <c r="R24" i="2"/>
  <c r="F24" i="2"/>
  <c r="AA24" i="2"/>
  <c r="C24" i="2"/>
  <c r="AC27" i="4"/>
  <c r="AC26" i="4"/>
  <c r="AC25" i="4"/>
  <c r="AC24" i="4"/>
  <c r="AC23" i="4"/>
  <c r="AC22" i="4"/>
  <c r="AC21" i="4"/>
  <c r="AC20" i="4"/>
  <c r="AC19" i="4"/>
  <c r="AC18" i="4"/>
  <c r="AC17" i="4"/>
  <c r="AC16" i="4"/>
  <c r="AC15" i="4"/>
  <c r="AC14" i="4"/>
  <c r="AC13" i="4"/>
  <c r="AC12" i="4"/>
  <c r="AC11" i="4"/>
  <c r="AC10" i="4"/>
  <c r="AC9" i="4"/>
  <c r="AC8" i="4"/>
  <c r="AC7" i="4"/>
  <c r="AC6" i="4"/>
  <c r="AC5" i="4"/>
  <c r="AC4" i="4"/>
  <c r="AC3" i="4"/>
  <c r="AC2" i="4"/>
  <c r="AC27" i="5"/>
  <c r="AC26" i="5"/>
  <c r="AC25" i="5"/>
  <c r="AC24" i="5"/>
  <c r="AC23" i="5"/>
  <c r="AC22" i="5"/>
  <c r="AC21" i="5"/>
  <c r="AC20" i="5"/>
  <c r="AC19" i="5"/>
  <c r="AC18" i="5"/>
  <c r="AC17" i="5"/>
  <c r="AC16" i="5"/>
  <c r="AC15" i="5"/>
  <c r="AC14" i="5"/>
  <c r="AC13" i="5"/>
  <c r="AC12" i="5"/>
  <c r="AC11" i="5"/>
  <c r="AC10" i="5"/>
  <c r="AC9" i="5"/>
  <c r="AC8" i="5"/>
  <c r="AC7" i="5"/>
  <c r="AC6" i="5"/>
  <c r="AC5" i="5"/>
  <c r="AC4" i="5"/>
  <c r="AC3" i="5"/>
  <c r="AC2" i="5"/>
  <c r="AE15" i="1"/>
  <c r="AC15" i="2"/>
  <c r="AC14" i="2"/>
  <c r="AE14" i="1"/>
  <c r="AE13" i="1"/>
  <c r="AC13" i="2"/>
  <c r="AC12" i="2"/>
  <c r="AE12" i="1"/>
  <c r="AE11" i="1"/>
  <c r="AC11" i="2"/>
  <c r="AC10" i="2"/>
  <c r="AE10" i="1"/>
  <c r="AE9" i="1"/>
  <c r="AC9" i="2"/>
  <c r="AC8" i="2"/>
  <c r="AE8" i="1"/>
  <c r="AE7" i="1"/>
  <c r="AC7" i="2"/>
  <c r="AC6" i="2"/>
  <c r="AE6" i="1"/>
  <c r="AE5" i="1"/>
  <c r="AC5" i="2"/>
  <c r="AC4" i="2"/>
  <c r="AE4" i="1"/>
  <c r="AE3" i="1"/>
  <c r="AC3" i="2"/>
  <c r="AE2" i="1"/>
  <c r="AC2" i="2"/>
  <c r="AC38" i="5" l="1"/>
  <c r="AC36" i="5"/>
  <c r="AC33" i="5"/>
  <c r="AC34" i="5"/>
  <c r="AC39" i="5"/>
  <c r="AC39" i="4"/>
  <c r="AC33" i="4"/>
  <c r="AC34" i="4"/>
  <c r="AC36" i="4"/>
  <c r="AC38" i="4"/>
  <c r="AC20" i="2"/>
  <c r="AC26" i="2"/>
  <c r="AC21" i="2"/>
  <c r="AC25" i="2"/>
  <c r="AC23" i="2"/>
  <c r="AC37" i="5" l="1"/>
  <c r="AC37" i="4"/>
  <c r="AC24" i="2"/>
</calcChain>
</file>

<file path=xl/sharedStrings.xml><?xml version="1.0" encoding="utf-8"?>
<sst xmlns="http://schemas.openxmlformats.org/spreadsheetml/2006/main" count="222" uniqueCount="78">
  <si>
    <t>NOME E COGNOME</t>
  </si>
  <si>
    <t>MOC</t>
  </si>
  <si>
    <t>INIZIO PTH</t>
  </si>
  <si>
    <t>FINE PTH</t>
  </si>
  <si>
    <t>NN_BMD</t>
  </si>
  <si>
    <t>NN_CSA</t>
  </si>
  <si>
    <t>NN_CSMI</t>
  </si>
  <si>
    <t>NN_WIDTH</t>
  </si>
  <si>
    <t>NN_SECT_MOD</t>
  </si>
  <si>
    <t>NN_BR</t>
  </si>
  <si>
    <t>IT_BMD</t>
  </si>
  <si>
    <t>IT_CSA</t>
  </si>
  <si>
    <t>IT_CSMI</t>
  </si>
  <si>
    <t>IT_WIDTH</t>
  </si>
  <si>
    <t>IT_SECT_MOD</t>
  </si>
  <si>
    <t>IT_BR</t>
  </si>
  <si>
    <t>FS_BMD</t>
  </si>
  <si>
    <t>FS_CSA</t>
  </si>
  <si>
    <t>FS_CSMI</t>
  </si>
  <si>
    <t>FS_WIDTH</t>
  </si>
  <si>
    <t>FS_SECT_MOD</t>
  </si>
  <si>
    <t>FS_BR</t>
  </si>
  <si>
    <t>SHAFT_NECK_ANGLE</t>
  </si>
  <si>
    <t>SDI</t>
  </si>
  <si>
    <t>TBS</t>
  </si>
  <si>
    <t>HAL</t>
  </si>
  <si>
    <t>Spine BMD</t>
  </si>
  <si>
    <t>BSLumbar</t>
  </si>
  <si>
    <t xml:space="preserve">Peso </t>
  </si>
  <si>
    <t xml:space="preserve">Altezza </t>
  </si>
  <si>
    <t>BMI</t>
  </si>
  <si>
    <t>Altezza</t>
  </si>
  <si>
    <t>MEDIA</t>
  </si>
  <si>
    <t>DEV STAND</t>
  </si>
  <si>
    <t>MEDIANA</t>
  </si>
  <si>
    <t>INTERQUARTILE RANGE</t>
  </si>
  <si>
    <t>1 QUARTILE</t>
  </si>
  <si>
    <t>3 QUARTILE</t>
  </si>
  <si>
    <t>Patient 1</t>
  </si>
  <si>
    <t>Patient 2</t>
  </si>
  <si>
    <t>Patient 3</t>
  </si>
  <si>
    <t>Patient 4</t>
  </si>
  <si>
    <t>Patient 5</t>
  </si>
  <si>
    <t>Patient 6</t>
  </si>
  <si>
    <t>Patient 7</t>
  </si>
  <si>
    <t>Patient 8</t>
  </si>
  <si>
    <t>Patient 9</t>
  </si>
  <si>
    <t>Patient 10</t>
  </si>
  <si>
    <t>Patient 11</t>
  </si>
  <si>
    <t>Patient 12</t>
  </si>
  <si>
    <t>Patient 13</t>
  </si>
  <si>
    <t>Patient 14</t>
  </si>
  <si>
    <t>Patient 15</t>
  </si>
  <si>
    <t>Patient 16</t>
  </si>
  <si>
    <t>Patient 17</t>
  </si>
  <si>
    <t>Patient 18</t>
  </si>
  <si>
    <t>Patient 19</t>
  </si>
  <si>
    <t>Patient 20</t>
  </si>
  <si>
    <t>Patient 21</t>
  </si>
  <si>
    <t>Patient 22</t>
  </si>
  <si>
    <t>Patient 23</t>
  </si>
  <si>
    <t>Patient 24</t>
  </si>
  <si>
    <t>Patient 25</t>
  </si>
  <si>
    <t>Patient 26</t>
  </si>
  <si>
    <t>Patient 27</t>
  </si>
  <si>
    <t>Patient 28</t>
  </si>
  <si>
    <t>Patient 29</t>
  </si>
  <si>
    <t>Patient 30</t>
  </si>
  <si>
    <t>Patient 31</t>
  </si>
  <si>
    <t>Patient 32</t>
  </si>
  <si>
    <t>Patient 33</t>
  </si>
  <si>
    <t>Patient 34</t>
  </si>
  <si>
    <t>Patient 35</t>
  </si>
  <si>
    <t>Patient 36</t>
  </si>
  <si>
    <t>Patient 37</t>
  </si>
  <si>
    <t>Patient 38</t>
  </si>
  <si>
    <t>Patient 39</t>
  </si>
  <si>
    <t>Patient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</si>
</sst>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color rgb="FF3F3F3F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3F3F3F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sz val="11"/>
      <color rgb="FFFF0000"/>
      <name val="Calibri (Corpo)"/>
    </font>
    <font>
      <b/>
      <sz val="11"/>
      <color rgb="FFFF0000"/>
      <name val="Calibri (Corpo)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C0C0C0"/>
      </left>
      <right/>
      <top/>
      <bottom/>
      <diagonal/>
    </border>
  </borders>
  <cellStyleXfs count="917">
    <xf numFmtId="0" fontId="0" fillId="0" borderId="0"/>
    <xf numFmtId="0" fontId="1" fillId="0" borderId="0"/>
    <xf numFmtId="0" fontId="1" fillId="0" borderId="0"/>
    <xf numFmtId="0" fontId="3" fillId="0" borderId="0"/>
    <xf numFmtId="0" fontId="4" fillId="2" borderId="6" applyNumberForma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112">
    <xf numFmtId="0" fontId="0" fillId="0" borderId="0" xfId="0"/>
    <xf numFmtId="1" fontId="0" fillId="0" borderId="0" xfId="0" applyNumberFormat="1"/>
    <xf numFmtId="0" fontId="0" fillId="0" borderId="0" xfId="0" applyFill="1"/>
    <xf numFmtId="14" fontId="0" fillId="0" borderId="0" xfId="0" applyNumberFormat="1" applyFill="1" applyAlignment="1">
      <alignment horizontal="right"/>
    </xf>
    <xf numFmtId="14" fontId="0" fillId="0" borderId="0" xfId="0" applyNumberFormat="1" applyFill="1"/>
    <xf numFmtId="0" fontId="2" fillId="0" borderId="2" xfId="2" applyFont="1" applyFill="1" applyBorder="1" applyAlignment="1">
      <alignment horizontal="right" wrapText="1"/>
    </xf>
    <xf numFmtId="0" fontId="5" fillId="0" borderId="0" xfId="0" applyFont="1" applyAlignment="1">
      <alignment horizontal="right" wrapText="1"/>
    </xf>
    <xf numFmtId="1" fontId="0" fillId="0" borderId="0" xfId="0" applyNumberFormat="1" applyFill="1" applyAlignment="1">
      <alignment horizontal="right"/>
    </xf>
    <xf numFmtId="165" fontId="0" fillId="0" borderId="0" xfId="0" applyNumberFormat="1" applyFill="1" applyAlignment="1">
      <alignment horizontal="right"/>
    </xf>
    <xf numFmtId="0" fontId="2" fillId="0" borderId="0" xfId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center"/>
    </xf>
    <xf numFmtId="0" fontId="2" fillId="3" borderId="1" xfId="1" applyFont="1" applyFill="1" applyBorder="1" applyAlignment="1">
      <alignment horizontal="center"/>
    </xf>
    <xf numFmtId="1" fontId="2" fillId="0" borderId="1" xfId="1" applyNumberFormat="1" applyFont="1" applyFill="1" applyBorder="1" applyAlignment="1">
      <alignment horizontal="center"/>
    </xf>
    <xf numFmtId="165" fontId="2" fillId="0" borderId="1" xfId="1" applyNumberFormat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0" fillId="0" borderId="6" xfId="4" applyFont="1" applyFill="1"/>
    <xf numFmtId="0" fontId="6" fillId="0" borderId="6" xfId="4" applyFont="1" applyFill="1" applyAlignment="1">
      <alignment horizontal="center"/>
    </xf>
    <xf numFmtId="0" fontId="0" fillId="4" borderId="0" xfId="0" applyFill="1"/>
    <xf numFmtId="14" fontId="0" fillId="4" borderId="0" xfId="0" applyNumberFormat="1" applyFill="1" applyAlignment="1">
      <alignment horizontal="right"/>
    </xf>
    <xf numFmtId="14" fontId="0" fillId="4" borderId="0" xfId="0" applyNumberFormat="1" applyFill="1"/>
    <xf numFmtId="0" fontId="2" fillId="4" borderId="2" xfId="2" applyFont="1" applyFill="1" applyBorder="1" applyAlignment="1">
      <alignment horizontal="right" wrapText="1"/>
    </xf>
    <xf numFmtId="0" fontId="2" fillId="4" borderId="4" xfId="2" applyFont="1" applyFill="1" applyBorder="1" applyAlignment="1">
      <alignment horizontal="right" wrapText="1"/>
    </xf>
    <xf numFmtId="0" fontId="2" fillId="4" borderId="0" xfId="1" applyFont="1" applyFill="1" applyBorder="1" applyAlignment="1">
      <alignment horizontal="right" wrapText="1"/>
    </xf>
    <xf numFmtId="1" fontId="0" fillId="4" borderId="0" xfId="0" applyNumberFormat="1" applyFill="1" applyAlignment="1">
      <alignment horizontal="right"/>
    </xf>
    <xf numFmtId="165" fontId="0" fillId="4" borderId="0" xfId="0" applyNumberFormat="1" applyFill="1" applyAlignment="1">
      <alignment horizontal="right"/>
    </xf>
    <xf numFmtId="164" fontId="0" fillId="4" borderId="0" xfId="0" applyNumberFormat="1" applyFill="1"/>
    <xf numFmtId="0" fontId="5" fillId="4" borderId="0" xfId="0" applyFont="1" applyFill="1" applyAlignment="1">
      <alignment horizontal="right" wrapText="1"/>
    </xf>
    <xf numFmtId="0" fontId="0" fillId="0" borderId="0" xfId="0" applyFill="1" applyBorder="1"/>
    <xf numFmtId="0" fontId="0" fillId="4" borderId="0" xfId="0" applyFill="1" applyBorder="1"/>
    <xf numFmtId="14" fontId="0" fillId="0" borderId="0" xfId="0" applyNumberFormat="1" applyFill="1" applyBorder="1" applyAlignment="1">
      <alignment horizontal="right"/>
    </xf>
    <xf numFmtId="14" fontId="1" fillId="0" borderId="0" xfId="3" applyNumberFormat="1" applyFont="1" applyFill="1" applyAlignment="1">
      <alignment horizontal="right"/>
    </xf>
    <xf numFmtId="0" fontId="2" fillId="0" borderId="2" xfId="1" applyFont="1" applyFill="1" applyBorder="1" applyAlignment="1">
      <alignment horizontal="right" wrapText="1"/>
    </xf>
    <xf numFmtId="1" fontId="0" fillId="0" borderId="0" xfId="0" applyNumberFormat="1" applyFill="1" applyBorder="1" applyAlignment="1">
      <alignment horizontal="right"/>
    </xf>
    <xf numFmtId="14" fontId="0" fillId="4" borderId="0" xfId="0" applyNumberFormat="1" applyFill="1" applyBorder="1" applyAlignment="1">
      <alignment horizontal="right"/>
    </xf>
    <xf numFmtId="14" fontId="1" fillId="4" borderId="0" xfId="3" applyNumberFormat="1" applyFont="1" applyFill="1" applyAlignment="1">
      <alignment horizontal="right"/>
    </xf>
    <xf numFmtId="0" fontId="2" fillId="4" borderId="2" xfId="1" applyFont="1" applyFill="1" applyBorder="1" applyAlignment="1">
      <alignment horizontal="right" wrapText="1"/>
    </xf>
    <xf numFmtId="1" fontId="0" fillId="4" borderId="0" xfId="0" applyNumberFormat="1" applyFill="1" applyBorder="1" applyAlignment="1">
      <alignment horizontal="right"/>
    </xf>
    <xf numFmtId="0" fontId="2" fillId="4" borderId="3" xfId="1" applyFont="1" applyFill="1" applyBorder="1" applyAlignment="1">
      <alignment horizontal="right" wrapText="1"/>
    </xf>
    <xf numFmtId="0" fontId="2" fillId="4" borderId="4" xfId="1" applyFont="1" applyFill="1" applyBorder="1" applyAlignment="1">
      <alignment horizontal="right" wrapText="1"/>
    </xf>
    <xf numFmtId="0" fontId="5" fillId="0" borderId="7" xfId="0" applyFont="1" applyBorder="1" applyAlignment="1">
      <alignment horizontal="right" wrapText="1"/>
    </xf>
    <xf numFmtId="0" fontId="2" fillId="0" borderId="3" xfId="1" applyFont="1" applyFill="1" applyBorder="1" applyAlignment="1">
      <alignment horizontal="right" wrapText="1"/>
    </xf>
    <xf numFmtId="164" fontId="2" fillId="4" borderId="3" xfId="1" applyNumberFormat="1" applyFont="1" applyFill="1" applyBorder="1" applyAlignment="1">
      <alignment horizontal="right" wrapText="1"/>
    </xf>
    <xf numFmtId="0" fontId="5" fillId="4" borderId="7" xfId="0" applyFont="1" applyFill="1" applyBorder="1" applyAlignment="1">
      <alignment horizontal="right" wrapText="1"/>
    </xf>
    <xf numFmtId="0" fontId="0" fillId="5" borderId="0" xfId="0" applyFill="1"/>
    <xf numFmtId="165" fontId="0" fillId="5" borderId="0" xfId="0" applyNumberFormat="1" applyFill="1" applyAlignment="1">
      <alignment horizontal="right"/>
    </xf>
    <xf numFmtId="0" fontId="2" fillId="5" borderId="0" xfId="1" applyFont="1" applyFill="1" applyBorder="1" applyAlignment="1">
      <alignment horizontal="right" wrapText="1"/>
    </xf>
    <xf numFmtId="1" fontId="0" fillId="0" borderId="0" xfId="0" applyNumberFormat="1" applyFill="1"/>
    <xf numFmtId="1" fontId="0" fillId="4" borderId="0" xfId="0" applyNumberFormat="1" applyFill="1"/>
    <xf numFmtId="164" fontId="2" fillId="4" borderId="0" xfId="1" applyNumberFormat="1" applyFont="1" applyFill="1" applyBorder="1" applyAlignment="1">
      <alignment horizontal="right" wrapText="1"/>
    </xf>
    <xf numFmtId="0" fontId="0" fillId="4" borderId="0" xfId="0" applyFill="1" applyAlignment="1">
      <alignment horizontal="right"/>
    </xf>
    <xf numFmtId="164" fontId="0" fillId="4" borderId="0" xfId="0" applyNumberFormat="1" applyFill="1" applyAlignment="1">
      <alignment horizontal="right"/>
    </xf>
    <xf numFmtId="0" fontId="5" fillId="4" borderId="0" xfId="0" applyFont="1" applyFill="1"/>
    <xf numFmtId="0" fontId="2" fillId="4" borderId="0" xfId="2" applyFont="1" applyFill="1" applyBorder="1" applyAlignment="1">
      <alignment horizontal="right" wrapText="1"/>
    </xf>
    <xf numFmtId="0" fontId="7" fillId="4" borderId="0" xfId="0" applyFont="1" applyFill="1"/>
    <xf numFmtId="0" fontId="2" fillId="4" borderId="0" xfId="1" applyFont="1" applyFill="1" applyAlignment="1">
      <alignment horizontal="right" wrapText="1"/>
    </xf>
    <xf numFmtId="0" fontId="2" fillId="4" borderId="0" xfId="2" applyFont="1" applyFill="1" applyAlignment="1">
      <alignment horizontal="right" wrapText="1"/>
    </xf>
    <xf numFmtId="14" fontId="0" fillId="0" borderId="0" xfId="0" applyNumberFormat="1" applyFill="1" applyBorder="1"/>
    <xf numFmtId="0" fontId="7" fillId="0" borderId="0" xfId="0" applyFont="1" applyFill="1"/>
    <xf numFmtId="1" fontId="0" fillId="0" borderId="0" xfId="0" applyNumberFormat="1" applyFill="1" applyBorder="1"/>
    <xf numFmtId="14" fontId="0" fillId="5" borderId="0" xfId="0" applyNumberFormat="1" applyFill="1" applyBorder="1" applyAlignment="1">
      <alignment horizontal="right"/>
    </xf>
    <xf numFmtId="0" fontId="2" fillId="5" borderId="2" xfId="1" applyFont="1" applyFill="1" applyBorder="1" applyAlignment="1">
      <alignment horizontal="right" wrapText="1"/>
    </xf>
    <xf numFmtId="1" fontId="0" fillId="5" borderId="0" xfId="0" applyNumberFormat="1" applyFill="1" applyBorder="1" applyAlignment="1">
      <alignment horizontal="right"/>
    </xf>
    <xf numFmtId="0" fontId="2" fillId="5" borderId="3" xfId="1" applyFont="1" applyFill="1" applyBorder="1" applyAlignment="1">
      <alignment horizontal="right" wrapText="1"/>
    </xf>
    <xf numFmtId="0" fontId="5" fillId="0" borderId="0" xfId="0" applyFont="1"/>
    <xf numFmtId="0" fontId="0" fillId="0" borderId="0" xfId="0" applyFill="1" applyAlignment="1">
      <alignment horizontal="right"/>
    </xf>
    <xf numFmtId="0" fontId="2" fillId="0" borderId="0" xfId="2" applyFont="1" applyFill="1" applyBorder="1" applyAlignment="1">
      <alignment horizontal="right" wrapText="1"/>
    </xf>
    <xf numFmtId="0" fontId="0" fillId="3" borderId="0" xfId="0" applyFill="1"/>
    <xf numFmtId="0" fontId="0" fillId="6" borderId="0" xfId="0" applyFill="1"/>
    <xf numFmtId="1" fontId="0" fillId="6" borderId="0" xfId="0" applyNumberFormat="1" applyFill="1"/>
    <xf numFmtId="165" fontId="0" fillId="6" borderId="0" xfId="0" applyNumberFormat="1" applyFill="1"/>
    <xf numFmtId="0" fontId="8" fillId="0" borderId="0" xfId="0" applyFont="1" applyFill="1"/>
    <xf numFmtId="0" fontId="9" fillId="3" borderId="0" xfId="0" applyFont="1" applyFill="1"/>
    <xf numFmtId="0" fontId="12" fillId="3" borderId="0" xfId="0" applyFont="1" applyFill="1"/>
    <xf numFmtId="0" fontId="13" fillId="3" borderId="0" xfId="1" applyFont="1" applyFill="1" applyBorder="1" applyAlignment="1">
      <alignment horizontal="right" wrapText="1"/>
    </xf>
    <xf numFmtId="0" fontId="14" fillId="3" borderId="0" xfId="1" applyFont="1" applyFill="1" applyBorder="1" applyAlignment="1">
      <alignment horizontal="right" wrapText="1"/>
    </xf>
    <xf numFmtId="164" fontId="13" fillId="3" borderId="0" xfId="1" applyNumberFormat="1" applyFont="1" applyFill="1" applyBorder="1" applyAlignment="1">
      <alignment horizontal="right" wrapText="1"/>
    </xf>
    <xf numFmtId="0" fontId="15" fillId="3" borderId="1" xfId="1" applyFont="1" applyFill="1" applyBorder="1" applyAlignment="1">
      <alignment horizontal="center"/>
    </xf>
    <xf numFmtId="0" fontId="15" fillId="4" borderId="2" xfId="1" applyFont="1" applyFill="1" applyBorder="1" applyAlignment="1">
      <alignment horizontal="right" wrapText="1"/>
    </xf>
    <xf numFmtId="0" fontId="15" fillId="4" borderId="2" xfId="2" applyFont="1" applyFill="1" applyBorder="1" applyAlignment="1">
      <alignment horizontal="right" wrapText="1"/>
    </xf>
    <xf numFmtId="0" fontId="15" fillId="4" borderId="0" xfId="1" applyFont="1" applyFill="1" applyAlignment="1">
      <alignment horizontal="right" wrapText="1"/>
    </xf>
    <xf numFmtId="0" fontId="15" fillId="0" borderId="0" xfId="0" applyFont="1" applyFill="1"/>
    <xf numFmtId="0" fontId="15" fillId="0" borderId="0" xfId="1" applyFont="1" applyFill="1" applyBorder="1" applyAlignment="1">
      <alignment horizontal="right" wrapText="1"/>
    </xf>
    <xf numFmtId="0" fontId="15" fillId="3" borderId="0" xfId="0" applyFont="1" applyFill="1"/>
    <xf numFmtId="0" fontId="16" fillId="0" borderId="0" xfId="0" applyFont="1" applyFill="1"/>
    <xf numFmtId="0" fontId="16" fillId="3" borderId="0" xfId="0" applyFont="1" applyFill="1"/>
    <xf numFmtId="0" fontId="15" fillId="0" borderId="0" xfId="0" applyFont="1"/>
    <xf numFmtId="0" fontId="15" fillId="3" borderId="2" xfId="1" applyFont="1" applyFill="1" applyBorder="1" applyAlignment="1">
      <alignment horizontal="right" wrapText="1"/>
    </xf>
    <xf numFmtId="0" fontId="15" fillId="3" borderId="2" xfId="2" applyFont="1" applyFill="1" applyBorder="1" applyAlignment="1">
      <alignment horizontal="right" wrapText="1"/>
    </xf>
    <xf numFmtId="0" fontId="15" fillId="3" borderId="0" xfId="1" applyFont="1" applyFill="1" applyBorder="1" applyAlignment="1">
      <alignment horizontal="right" wrapText="1"/>
    </xf>
    <xf numFmtId="0" fontId="16" fillId="3" borderId="0" xfId="1" applyFont="1" applyFill="1" applyBorder="1" applyAlignment="1">
      <alignment horizontal="right" wrapText="1"/>
    </xf>
    <xf numFmtId="0" fontId="12" fillId="3" borderId="1" xfId="1" applyFont="1" applyFill="1" applyBorder="1" applyAlignment="1">
      <alignment horizontal="center"/>
    </xf>
    <xf numFmtId="0" fontId="12" fillId="4" borderId="2" xfId="1" applyFont="1" applyFill="1" applyBorder="1" applyAlignment="1">
      <alignment horizontal="right" wrapText="1"/>
    </xf>
    <xf numFmtId="0" fontId="12" fillId="4" borderId="2" xfId="2" applyFont="1" applyFill="1" applyBorder="1" applyAlignment="1">
      <alignment horizontal="right" wrapText="1"/>
    </xf>
    <xf numFmtId="0" fontId="12" fillId="4" borderId="0" xfId="1" applyFont="1" applyFill="1" applyAlignment="1">
      <alignment horizontal="right" wrapText="1"/>
    </xf>
    <xf numFmtId="0" fontId="12" fillId="0" borderId="0" xfId="0" applyFont="1" applyFill="1"/>
    <xf numFmtId="0" fontId="12" fillId="0" borderId="0" xfId="1" applyFont="1" applyFill="1" applyBorder="1" applyAlignment="1">
      <alignment horizontal="right" wrapText="1"/>
    </xf>
    <xf numFmtId="0" fontId="9" fillId="0" borderId="0" xfId="0" applyFont="1" applyFill="1"/>
    <xf numFmtId="0" fontId="9" fillId="3" borderId="0" xfId="1" applyFont="1" applyFill="1" applyBorder="1" applyAlignment="1">
      <alignment horizontal="right" wrapText="1"/>
    </xf>
    <xf numFmtId="0" fontId="12" fillId="0" borderId="0" xfId="0" applyFont="1"/>
    <xf numFmtId="0" fontId="15" fillId="4" borderId="0" xfId="0" applyFont="1" applyFill="1"/>
    <xf numFmtId="164" fontId="15" fillId="4" borderId="0" xfId="0" applyNumberFormat="1" applyFont="1" applyFill="1"/>
    <xf numFmtId="0" fontId="15" fillId="4" borderId="4" xfId="1" applyFont="1" applyFill="1" applyBorder="1" applyAlignment="1">
      <alignment horizontal="right" wrapText="1"/>
    </xf>
    <xf numFmtId="164" fontId="15" fillId="4" borderId="4" xfId="1" applyNumberFormat="1" applyFont="1" applyFill="1" applyBorder="1" applyAlignment="1">
      <alignment horizontal="right" wrapText="1"/>
    </xf>
    <xf numFmtId="0" fontId="15" fillId="4" borderId="3" xfId="1" applyFont="1" applyFill="1" applyBorder="1" applyAlignment="1">
      <alignment horizontal="right" wrapText="1"/>
    </xf>
    <xf numFmtId="164" fontId="15" fillId="4" borderId="0" xfId="1" applyNumberFormat="1" applyFont="1" applyFill="1" applyAlignment="1">
      <alignment horizontal="right" wrapText="1"/>
    </xf>
    <xf numFmtId="164" fontId="15" fillId="4" borderId="0" xfId="0" applyNumberFormat="1" applyFont="1" applyFill="1" applyAlignment="1">
      <alignment horizontal="right"/>
    </xf>
    <xf numFmtId="164" fontId="16" fillId="3" borderId="0" xfId="1" applyNumberFormat="1" applyFont="1" applyFill="1" applyBorder="1" applyAlignment="1">
      <alignment horizontal="right" wrapText="1"/>
    </xf>
    <xf numFmtId="0" fontId="15" fillId="3" borderId="3" xfId="1" applyFont="1" applyFill="1" applyBorder="1" applyAlignment="1">
      <alignment horizontal="right" wrapText="1"/>
    </xf>
    <xf numFmtId="164" fontId="15" fillId="3" borderId="0" xfId="0" applyNumberFormat="1" applyFont="1" applyFill="1"/>
    <xf numFmtId="164" fontId="15" fillId="3" borderId="3" xfId="1" applyNumberFormat="1" applyFont="1" applyFill="1" applyBorder="1" applyAlignment="1">
      <alignment horizontal="right" wrapText="1"/>
    </xf>
    <xf numFmtId="164" fontId="15" fillId="3" borderId="0" xfId="1" applyNumberFormat="1" applyFont="1" applyFill="1" applyBorder="1" applyAlignment="1">
      <alignment horizontal="right" wrapText="1"/>
    </xf>
    <xf numFmtId="164" fontId="15" fillId="3" borderId="0" xfId="0" applyNumberFormat="1" applyFont="1" applyFill="1" applyAlignment="1">
      <alignment horizontal="right"/>
    </xf>
  </cellXfs>
  <cellStyles count="917"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5" builtinId="8" hidden="1"/>
    <cellStyle name="Collegamento ipertestuale" xfId="127" builtinId="8" hidden="1"/>
    <cellStyle name="Collegamento ipertestuale" xfId="129" builtinId="8" hidden="1"/>
    <cellStyle name="Collegamento ipertestuale" xfId="131" builtinId="8" hidden="1"/>
    <cellStyle name="Collegamento ipertestuale" xfId="133" builtinId="8" hidden="1"/>
    <cellStyle name="Collegamento ipertestuale" xfId="135" builtinId="8" hidden="1"/>
    <cellStyle name="Collegamento ipertestuale" xfId="137" builtinId="8" hidden="1"/>
    <cellStyle name="Collegamento ipertestuale" xfId="139" builtinId="8" hidden="1"/>
    <cellStyle name="Collegamento ipertestuale" xfId="141" builtinId="8" hidden="1"/>
    <cellStyle name="Collegamento ipertestuale" xfId="143" builtinId="8" hidden="1"/>
    <cellStyle name="Collegamento ipertestuale" xfId="145" builtinId="8" hidden="1"/>
    <cellStyle name="Collegamento ipertestuale" xfId="147" builtinId="8" hidden="1"/>
    <cellStyle name="Collegamento ipertestuale" xfId="149" builtinId="8" hidden="1"/>
    <cellStyle name="Collegamento ipertestuale" xfId="151" builtinId="8" hidden="1"/>
    <cellStyle name="Collegamento ipertestuale" xfId="153" builtinId="8" hidden="1"/>
    <cellStyle name="Collegamento ipertestuale" xfId="155" builtinId="8" hidden="1"/>
    <cellStyle name="Collegamento ipertestuale" xfId="157" builtinId="8" hidden="1"/>
    <cellStyle name="Collegamento ipertestuale" xfId="159" builtinId="8" hidden="1"/>
    <cellStyle name="Collegamento ipertestuale" xfId="161" builtinId="8" hidden="1"/>
    <cellStyle name="Collegamento ipertestuale" xfId="163" builtinId="8" hidden="1"/>
    <cellStyle name="Collegamento ipertestuale" xfId="165" builtinId="8" hidden="1"/>
    <cellStyle name="Collegamento ipertestuale" xfId="167" builtinId="8" hidden="1"/>
    <cellStyle name="Collegamento ipertestuale" xfId="169" builtinId="8" hidden="1"/>
    <cellStyle name="Collegamento ipertestuale" xfId="171" builtinId="8" hidden="1"/>
    <cellStyle name="Collegamento ipertestuale" xfId="173" builtinId="8" hidden="1"/>
    <cellStyle name="Collegamento ipertestuale" xfId="175" builtinId="8" hidden="1"/>
    <cellStyle name="Collegamento ipertestuale" xfId="177" builtinId="8" hidden="1"/>
    <cellStyle name="Collegamento ipertestuale" xfId="179" builtinId="8" hidden="1"/>
    <cellStyle name="Collegamento ipertestuale" xfId="181" builtinId="8" hidden="1"/>
    <cellStyle name="Collegamento ipertestuale" xfId="183" builtinId="8" hidden="1"/>
    <cellStyle name="Collegamento ipertestuale" xfId="185" builtinId="8" hidden="1"/>
    <cellStyle name="Collegamento ipertestuale" xfId="187" builtinId="8" hidden="1"/>
    <cellStyle name="Collegamento ipertestuale" xfId="189" builtinId="8" hidden="1"/>
    <cellStyle name="Collegamento ipertestuale" xfId="191" builtinId="8" hidden="1"/>
    <cellStyle name="Collegamento ipertestuale" xfId="193" builtinId="8" hidden="1"/>
    <cellStyle name="Collegamento ipertestuale" xfId="195" builtinId="8" hidden="1"/>
    <cellStyle name="Collegamento ipertestuale" xfId="197" builtinId="8" hidden="1"/>
    <cellStyle name="Collegamento ipertestuale" xfId="199" builtinId="8" hidden="1"/>
    <cellStyle name="Collegamento ipertestuale" xfId="201" builtinId="8" hidden="1"/>
    <cellStyle name="Collegamento ipertestuale" xfId="203" builtinId="8" hidden="1"/>
    <cellStyle name="Collegamento ipertestuale" xfId="205" builtinId="8" hidden="1"/>
    <cellStyle name="Collegamento ipertestuale" xfId="207" builtinId="8" hidden="1"/>
    <cellStyle name="Collegamento ipertestuale" xfId="209" builtinId="8" hidden="1"/>
    <cellStyle name="Collegamento ipertestuale" xfId="211" builtinId="8" hidden="1"/>
    <cellStyle name="Collegamento ipertestuale" xfId="213" builtinId="8" hidden="1"/>
    <cellStyle name="Collegamento ipertestuale" xfId="215" builtinId="8" hidden="1"/>
    <cellStyle name="Collegamento ipertestuale" xfId="217" builtinId="8" hidden="1"/>
    <cellStyle name="Collegamento ipertestuale" xfId="219" builtinId="8" hidden="1"/>
    <cellStyle name="Collegamento ipertestuale" xfId="221" builtinId="8" hidden="1"/>
    <cellStyle name="Collegamento ipertestuale" xfId="223" builtinId="8" hidden="1"/>
    <cellStyle name="Collegamento ipertestuale" xfId="225" builtinId="8" hidden="1"/>
    <cellStyle name="Collegamento ipertestuale" xfId="227" builtinId="8" hidden="1"/>
    <cellStyle name="Collegamento ipertestuale" xfId="229" builtinId="8" hidden="1"/>
    <cellStyle name="Collegamento ipertestuale" xfId="231" builtinId="8" hidden="1"/>
    <cellStyle name="Collegamento ipertestuale" xfId="233" builtinId="8" hidden="1"/>
    <cellStyle name="Collegamento ipertestuale" xfId="235" builtinId="8" hidden="1"/>
    <cellStyle name="Collegamento ipertestuale" xfId="237" builtinId="8" hidden="1"/>
    <cellStyle name="Collegamento ipertestuale" xfId="239" builtinId="8" hidden="1"/>
    <cellStyle name="Collegamento ipertestuale" xfId="241" builtinId="8" hidden="1"/>
    <cellStyle name="Collegamento ipertestuale" xfId="243" builtinId="8" hidden="1"/>
    <cellStyle name="Collegamento ipertestuale" xfId="245" builtinId="8" hidden="1"/>
    <cellStyle name="Collegamento ipertestuale" xfId="247" builtinId="8" hidden="1"/>
    <cellStyle name="Collegamento ipertestuale" xfId="249" builtinId="8" hidden="1"/>
    <cellStyle name="Collegamento ipertestuale" xfId="251" builtinId="8" hidden="1"/>
    <cellStyle name="Collegamento ipertestuale" xfId="253" builtinId="8" hidden="1"/>
    <cellStyle name="Collegamento ipertestuale" xfId="255" builtinId="8" hidden="1"/>
    <cellStyle name="Collegamento ipertestuale" xfId="257" builtinId="8" hidden="1"/>
    <cellStyle name="Collegamento ipertestuale" xfId="259" builtinId="8" hidden="1"/>
    <cellStyle name="Collegamento ipertestuale" xfId="261" builtinId="8" hidden="1"/>
    <cellStyle name="Collegamento ipertestuale" xfId="263" builtinId="8" hidden="1"/>
    <cellStyle name="Collegamento ipertestuale" xfId="265" builtinId="8" hidden="1"/>
    <cellStyle name="Collegamento ipertestuale" xfId="267" builtinId="8" hidden="1"/>
    <cellStyle name="Collegamento ipertestuale" xfId="269" builtinId="8" hidden="1"/>
    <cellStyle name="Collegamento ipertestuale" xfId="271" builtinId="8" hidden="1"/>
    <cellStyle name="Collegamento ipertestuale" xfId="273" builtinId="8" hidden="1"/>
    <cellStyle name="Collegamento ipertestuale" xfId="275" builtinId="8" hidden="1"/>
    <cellStyle name="Collegamento ipertestuale" xfId="277" builtinId="8" hidden="1"/>
    <cellStyle name="Collegamento ipertestuale" xfId="279" builtinId="8" hidden="1"/>
    <cellStyle name="Collegamento ipertestuale" xfId="281" builtinId="8" hidden="1"/>
    <cellStyle name="Collegamento ipertestuale" xfId="283" builtinId="8" hidden="1"/>
    <cellStyle name="Collegamento ipertestuale" xfId="285" builtinId="8" hidden="1"/>
    <cellStyle name="Collegamento ipertestuale" xfId="287" builtinId="8" hidden="1"/>
    <cellStyle name="Collegamento ipertestuale" xfId="289" builtinId="8" hidden="1"/>
    <cellStyle name="Collegamento ipertestuale" xfId="291" builtinId="8" hidden="1"/>
    <cellStyle name="Collegamento ipertestuale" xfId="293" builtinId="8" hidden="1"/>
    <cellStyle name="Collegamento ipertestuale" xfId="295" builtinId="8" hidden="1"/>
    <cellStyle name="Collegamento ipertestuale" xfId="297" builtinId="8" hidden="1"/>
    <cellStyle name="Collegamento ipertestuale" xfId="299" builtinId="8" hidden="1"/>
    <cellStyle name="Collegamento ipertestuale" xfId="301" builtinId="8" hidden="1"/>
    <cellStyle name="Collegamento ipertestuale" xfId="303" builtinId="8" hidden="1"/>
    <cellStyle name="Collegamento ipertestuale" xfId="305" builtinId="8" hidden="1"/>
    <cellStyle name="Collegamento ipertestuale" xfId="307" builtinId="8" hidden="1"/>
    <cellStyle name="Collegamento ipertestuale" xfId="309" builtinId="8" hidden="1"/>
    <cellStyle name="Collegamento ipertestuale" xfId="311" builtinId="8" hidden="1"/>
    <cellStyle name="Collegamento ipertestuale" xfId="313" builtinId="8" hidden="1"/>
    <cellStyle name="Collegamento ipertestuale" xfId="315" builtinId="8" hidden="1"/>
    <cellStyle name="Collegamento ipertestuale" xfId="317" builtinId="8" hidden="1"/>
    <cellStyle name="Collegamento ipertestuale" xfId="319" builtinId="8" hidden="1"/>
    <cellStyle name="Collegamento ipertestuale" xfId="321" builtinId="8" hidden="1"/>
    <cellStyle name="Collegamento ipertestuale" xfId="323" builtinId="8" hidden="1"/>
    <cellStyle name="Collegamento ipertestuale" xfId="325" builtinId="8" hidden="1"/>
    <cellStyle name="Collegamento ipertestuale" xfId="327" builtinId="8" hidden="1"/>
    <cellStyle name="Collegamento ipertestuale" xfId="329" builtinId="8" hidden="1"/>
    <cellStyle name="Collegamento ipertestuale" xfId="331" builtinId="8" hidden="1"/>
    <cellStyle name="Collegamento ipertestuale" xfId="333" builtinId="8" hidden="1"/>
    <cellStyle name="Collegamento ipertestuale" xfId="335" builtinId="8" hidden="1"/>
    <cellStyle name="Collegamento ipertestuale" xfId="337" builtinId="8" hidden="1"/>
    <cellStyle name="Collegamento ipertestuale" xfId="339" builtinId="8" hidden="1"/>
    <cellStyle name="Collegamento ipertestuale" xfId="341" builtinId="8" hidden="1"/>
    <cellStyle name="Collegamento ipertestuale" xfId="343" builtinId="8" hidden="1"/>
    <cellStyle name="Collegamento ipertestuale" xfId="345" builtinId="8" hidden="1"/>
    <cellStyle name="Collegamento ipertestuale" xfId="347" builtinId="8" hidden="1"/>
    <cellStyle name="Collegamento ipertestuale" xfId="349" builtinId="8" hidden="1"/>
    <cellStyle name="Collegamento ipertestuale" xfId="351" builtinId="8" hidden="1"/>
    <cellStyle name="Collegamento ipertestuale" xfId="353" builtinId="8" hidden="1"/>
    <cellStyle name="Collegamento ipertestuale" xfId="355" builtinId="8" hidden="1"/>
    <cellStyle name="Collegamento ipertestuale" xfId="357" builtinId="8" hidden="1"/>
    <cellStyle name="Collegamento ipertestuale" xfId="359" builtinId="8" hidden="1"/>
    <cellStyle name="Collegamento ipertestuale" xfId="361" builtinId="8" hidden="1"/>
    <cellStyle name="Collegamento ipertestuale" xfId="363" builtinId="8" hidden="1"/>
    <cellStyle name="Collegamento ipertestuale" xfId="365" builtinId="8" hidden="1"/>
    <cellStyle name="Collegamento ipertestuale" xfId="367" builtinId="8" hidden="1"/>
    <cellStyle name="Collegamento ipertestuale" xfId="369" builtinId="8" hidden="1"/>
    <cellStyle name="Collegamento ipertestuale" xfId="371" builtinId="8" hidden="1"/>
    <cellStyle name="Collegamento ipertestuale" xfId="373" builtinId="8" hidden="1"/>
    <cellStyle name="Collegamento ipertestuale" xfId="375" builtinId="8" hidden="1"/>
    <cellStyle name="Collegamento ipertestuale" xfId="377" builtinId="8" hidden="1"/>
    <cellStyle name="Collegamento ipertestuale" xfId="379" builtinId="8" hidden="1"/>
    <cellStyle name="Collegamento ipertestuale" xfId="381" builtinId="8" hidden="1"/>
    <cellStyle name="Collegamento ipertestuale" xfId="383" builtinId="8" hidden="1"/>
    <cellStyle name="Collegamento ipertestuale" xfId="385" builtinId="8" hidden="1"/>
    <cellStyle name="Collegamento ipertestuale" xfId="387" builtinId="8" hidden="1"/>
    <cellStyle name="Collegamento ipertestuale" xfId="389" builtinId="8" hidden="1"/>
    <cellStyle name="Collegamento ipertestuale" xfId="391" builtinId="8" hidden="1"/>
    <cellStyle name="Collegamento ipertestuale" xfId="393" builtinId="8" hidden="1"/>
    <cellStyle name="Collegamento ipertestuale" xfId="395" builtinId="8" hidden="1"/>
    <cellStyle name="Collegamento ipertestuale" xfId="397" builtinId="8" hidden="1"/>
    <cellStyle name="Collegamento ipertestuale" xfId="399" builtinId="8" hidden="1"/>
    <cellStyle name="Collegamento ipertestuale" xfId="401" builtinId="8" hidden="1"/>
    <cellStyle name="Collegamento ipertestuale" xfId="403" builtinId="8" hidden="1"/>
    <cellStyle name="Collegamento ipertestuale" xfId="405" builtinId="8" hidden="1"/>
    <cellStyle name="Collegamento ipertestuale" xfId="407" builtinId="8" hidden="1"/>
    <cellStyle name="Collegamento ipertestuale" xfId="409" builtinId="8" hidden="1"/>
    <cellStyle name="Collegamento ipertestuale" xfId="411" builtinId="8" hidden="1"/>
    <cellStyle name="Collegamento ipertestuale" xfId="413" builtinId="8" hidden="1"/>
    <cellStyle name="Collegamento ipertestuale" xfId="415" builtinId="8" hidden="1"/>
    <cellStyle name="Collegamento ipertestuale" xfId="417" builtinId="8" hidden="1"/>
    <cellStyle name="Collegamento ipertestuale" xfId="419" builtinId="8" hidden="1"/>
    <cellStyle name="Collegamento ipertestuale" xfId="421" builtinId="8" hidden="1"/>
    <cellStyle name="Collegamento ipertestuale" xfId="423" builtinId="8" hidden="1"/>
    <cellStyle name="Collegamento ipertestuale" xfId="425" builtinId="8" hidden="1"/>
    <cellStyle name="Collegamento ipertestuale" xfId="427" builtinId="8" hidden="1"/>
    <cellStyle name="Collegamento ipertestuale" xfId="429" builtinId="8" hidden="1"/>
    <cellStyle name="Collegamento ipertestuale" xfId="431" builtinId="8" hidden="1"/>
    <cellStyle name="Collegamento ipertestuale" xfId="433" builtinId="8" hidden="1"/>
    <cellStyle name="Collegamento ipertestuale" xfId="435" builtinId="8" hidden="1"/>
    <cellStyle name="Collegamento ipertestuale" xfId="437" builtinId="8" hidden="1"/>
    <cellStyle name="Collegamento ipertestuale" xfId="439" builtinId="8" hidden="1"/>
    <cellStyle name="Collegamento ipertestuale" xfId="441" builtinId="8" hidden="1"/>
    <cellStyle name="Collegamento ipertestuale" xfId="443" builtinId="8" hidden="1"/>
    <cellStyle name="Collegamento ipertestuale" xfId="445" builtinId="8" hidden="1"/>
    <cellStyle name="Collegamento ipertestuale" xfId="447" builtinId="8" hidden="1"/>
    <cellStyle name="Collegamento ipertestuale" xfId="449" builtinId="8" hidden="1"/>
    <cellStyle name="Collegamento ipertestuale" xfId="451" builtinId="8" hidden="1"/>
    <cellStyle name="Collegamento ipertestuale" xfId="453" builtinId="8" hidden="1"/>
    <cellStyle name="Collegamento ipertestuale" xfId="455" builtinId="8" hidden="1"/>
    <cellStyle name="Collegamento ipertestuale" xfId="457" builtinId="8" hidden="1"/>
    <cellStyle name="Collegamento ipertestuale" xfId="459" builtinId="8" hidden="1"/>
    <cellStyle name="Collegamento ipertestuale" xfId="461" builtinId="8" hidden="1"/>
    <cellStyle name="Collegamento ipertestuale" xfId="463" builtinId="8" hidden="1"/>
    <cellStyle name="Collegamento ipertestuale" xfId="465" builtinId="8" hidden="1"/>
    <cellStyle name="Collegamento ipertestuale" xfId="467" builtinId="8" hidden="1"/>
    <cellStyle name="Collegamento ipertestuale" xfId="469" builtinId="8" hidden="1"/>
    <cellStyle name="Collegamento ipertestuale" xfId="471" builtinId="8" hidden="1"/>
    <cellStyle name="Collegamento ipertestuale" xfId="473" builtinId="8" hidden="1"/>
    <cellStyle name="Collegamento ipertestuale" xfId="475" builtinId="8" hidden="1"/>
    <cellStyle name="Collegamento ipertestuale" xfId="477" builtinId="8" hidden="1"/>
    <cellStyle name="Collegamento ipertestuale" xfId="479" builtinId="8" hidden="1"/>
    <cellStyle name="Collegamento ipertestuale" xfId="481" builtinId="8" hidden="1"/>
    <cellStyle name="Collegamento ipertestuale" xfId="483" builtinId="8" hidden="1"/>
    <cellStyle name="Collegamento ipertestuale" xfId="485" builtinId="8" hidden="1"/>
    <cellStyle name="Collegamento ipertestuale" xfId="487" builtinId="8" hidden="1"/>
    <cellStyle name="Collegamento ipertestuale" xfId="489" builtinId="8" hidden="1"/>
    <cellStyle name="Collegamento ipertestuale" xfId="491" builtinId="8" hidden="1"/>
    <cellStyle name="Collegamento ipertestuale" xfId="493" builtinId="8" hidden="1"/>
    <cellStyle name="Collegamento ipertestuale" xfId="495" builtinId="8" hidden="1"/>
    <cellStyle name="Collegamento ipertestuale" xfId="497" builtinId="8" hidden="1"/>
    <cellStyle name="Collegamento ipertestuale" xfId="499" builtinId="8" hidden="1"/>
    <cellStyle name="Collegamento ipertestuale" xfId="501" builtinId="8" hidden="1"/>
    <cellStyle name="Collegamento ipertestuale" xfId="503" builtinId="8" hidden="1"/>
    <cellStyle name="Collegamento ipertestuale" xfId="505" builtinId="8" hidden="1"/>
    <cellStyle name="Collegamento ipertestuale" xfId="507" builtinId="8" hidden="1"/>
    <cellStyle name="Collegamento ipertestuale" xfId="509" builtinId="8" hidden="1"/>
    <cellStyle name="Collegamento ipertestuale" xfId="511" builtinId="8" hidden="1"/>
    <cellStyle name="Collegamento ipertestuale" xfId="513" builtinId="8" hidden="1"/>
    <cellStyle name="Collegamento ipertestuale" xfId="515" builtinId="8" hidden="1"/>
    <cellStyle name="Collegamento ipertestuale" xfId="517" builtinId="8" hidden="1"/>
    <cellStyle name="Collegamento ipertestuale" xfId="519" builtinId="8" hidden="1"/>
    <cellStyle name="Collegamento ipertestuale" xfId="521" builtinId="8" hidden="1"/>
    <cellStyle name="Collegamento ipertestuale" xfId="523" builtinId="8" hidden="1"/>
    <cellStyle name="Collegamento ipertestuale" xfId="525" builtinId="8" hidden="1"/>
    <cellStyle name="Collegamento ipertestuale" xfId="527" builtinId="8" hidden="1"/>
    <cellStyle name="Collegamento ipertestuale" xfId="529" builtinId="8" hidden="1"/>
    <cellStyle name="Collegamento ipertestuale" xfId="531" builtinId="8" hidden="1"/>
    <cellStyle name="Collegamento ipertestuale" xfId="533" builtinId="8" hidden="1"/>
    <cellStyle name="Collegamento ipertestuale" xfId="535" builtinId="8" hidden="1"/>
    <cellStyle name="Collegamento ipertestuale" xfId="537" builtinId="8" hidden="1"/>
    <cellStyle name="Collegamento ipertestuale" xfId="539" builtinId="8" hidden="1"/>
    <cellStyle name="Collegamento ipertestuale" xfId="541" builtinId="8" hidden="1"/>
    <cellStyle name="Collegamento ipertestuale" xfId="543" builtinId="8" hidden="1"/>
    <cellStyle name="Collegamento ipertestuale" xfId="545" builtinId="8" hidden="1"/>
    <cellStyle name="Collegamento ipertestuale" xfId="547" builtinId="8" hidden="1"/>
    <cellStyle name="Collegamento ipertestuale" xfId="549" builtinId="8" hidden="1"/>
    <cellStyle name="Collegamento ipertestuale" xfId="551" builtinId="8" hidden="1"/>
    <cellStyle name="Collegamento ipertestuale" xfId="553" builtinId="8" hidden="1"/>
    <cellStyle name="Collegamento ipertestuale" xfId="555" builtinId="8" hidden="1"/>
    <cellStyle name="Collegamento ipertestuale" xfId="557" builtinId="8" hidden="1"/>
    <cellStyle name="Collegamento ipertestuale" xfId="559" builtinId="8" hidden="1"/>
    <cellStyle name="Collegamento ipertestuale" xfId="561" builtinId="8" hidden="1"/>
    <cellStyle name="Collegamento ipertestuale" xfId="563" builtinId="8" hidden="1"/>
    <cellStyle name="Collegamento ipertestuale" xfId="565" builtinId="8" hidden="1"/>
    <cellStyle name="Collegamento ipertestuale" xfId="567" builtinId="8" hidden="1"/>
    <cellStyle name="Collegamento ipertestuale" xfId="569" builtinId="8" hidden="1"/>
    <cellStyle name="Collegamento ipertestuale" xfId="571" builtinId="8" hidden="1"/>
    <cellStyle name="Collegamento ipertestuale" xfId="573" builtinId="8" hidden="1"/>
    <cellStyle name="Collegamento ipertestuale" xfId="575" builtinId="8" hidden="1"/>
    <cellStyle name="Collegamento ipertestuale" xfId="577" builtinId="8" hidden="1"/>
    <cellStyle name="Collegamento ipertestuale" xfId="579" builtinId="8" hidden="1"/>
    <cellStyle name="Collegamento ipertestuale" xfId="581" builtinId="8" hidden="1"/>
    <cellStyle name="Collegamento ipertestuale" xfId="583" builtinId="8" hidden="1"/>
    <cellStyle name="Collegamento ipertestuale" xfId="585" builtinId="8" hidden="1"/>
    <cellStyle name="Collegamento ipertestuale" xfId="587" builtinId="8" hidden="1"/>
    <cellStyle name="Collegamento ipertestuale" xfId="589" builtinId="8" hidden="1"/>
    <cellStyle name="Collegamento ipertestuale" xfId="591" builtinId="8" hidden="1"/>
    <cellStyle name="Collegamento ipertestuale" xfId="593" builtinId="8" hidden="1"/>
    <cellStyle name="Collegamento ipertestuale" xfId="595" builtinId="8" hidden="1"/>
    <cellStyle name="Collegamento ipertestuale" xfId="597" builtinId="8" hidden="1"/>
    <cellStyle name="Collegamento ipertestuale" xfId="599" builtinId="8" hidden="1"/>
    <cellStyle name="Collegamento ipertestuale" xfId="601" builtinId="8" hidden="1"/>
    <cellStyle name="Collegamento ipertestuale" xfId="603" builtinId="8" hidden="1"/>
    <cellStyle name="Collegamento ipertestuale" xfId="605" builtinId="8" hidden="1"/>
    <cellStyle name="Collegamento ipertestuale" xfId="607" builtinId="8" hidden="1"/>
    <cellStyle name="Collegamento ipertestuale" xfId="609" builtinId="8" hidden="1"/>
    <cellStyle name="Collegamento ipertestuale" xfId="611" builtinId="8" hidden="1"/>
    <cellStyle name="Collegamento ipertestuale" xfId="613" builtinId="8" hidden="1"/>
    <cellStyle name="Collegamento ipertestuale" xfId="615" builtinId="8" hidden="1"/>
    <cellStyle name="Collegamento ipertestuale" xfId="617" builtinId="8" hidden="1"/>
    <cellStyle name="Collegamento ipertestuale" xfId="619" builtinId="8" hidden="1"/>
    <cellStyle name="Collegamento ipertestuale" xfId="621" builtinId="8" hidden="1"/>
    <cellStyle name="Collegamento ipertestuale" xfId="623" builtinId="8" hidden="1"/>
    <cellStyle name="Collegamento ipertestuale" xfId="625" builtinId="8" hidden="1"/>
    <cellStyle name="Collegamento ipertestuale" xfId="627" builtinId="8" hidden="1"/>
    <cellStyle name="Collegamento ipertestuale" xfId="629" builtinId="8" hidden="1"/>
    <cellStyle name="Collegamento ipertestuale" xfId="631" builtinId="8" hidden="1"/>
    <cellStyle name="Collegamento ipertestuale" xfId="633" builtinId="8" hidden="1"/>
    <cellStyle name="Collegamento ipertestuale" xfId="635" builtinId="8" hidden="1"/>
    <cellStyle name="Collegamento ipertestuale" xfId="637" builtinId="8" hidden="1"/>
    <cellStyle name="Collegamento ipertestuale" xfId="639" builtinId="8" hidden="1"/>
    <cellStyle name="Collegamento ipertestuale" xfId="641" builtinId="8" hidden="1"/>
    <cellStyle name="Collegamento ipertestuale" xfId="643" builtinId="8" hidden="1"/>
    <cellStyle name="Collegamento ipertestuale" xfId="645" builtinId="8" hidden="1"/>
    <cellStyle name="Collegamento ipertestuale" xfId="647" builtinId="8" hidden="1"/>
    <cellStyle name="Collegamento ipertestuale" xfId="649" builtinId="8" hidden="1"/>
    <cellStyle name="Collegamento ipertestuale" xfId="651" builtinId="8" hidden="1"/>
    <cellStyle name="Collegamento ipertestuale" xfId="653" builtinId="8" hidden="1"/>
    <cellStyle name="Collegamento ipertestuale" xfId="655" builtinId="8" hidden="1"/>
    <cellStyle name="Collegamento ipertestuale" xfId="657" builtinId="8" hidden="1"/>
    <cellStyle name="Collegamento ipertestuale" xfId="659" builtinId="8" hidden="1"/>
    <cellStyle name="Collegamento ipertestuale" xfId="661" builtinId="8" hidden="1"/>
    <cellStyle name="Collegamento ipertestuale" xfId="663" builtinId="8" hidden="1"/>
    <cellStyle name="Collegamento ipertestuale" xfId="665" builtinId="8" hidden="1"/>
    <cellStyle name="Collegamento ipertestuale" xfId="667" builtinId="8" hidden="1"/>
    <cellStyle name="Collegamento ipertestuale" xfId="669" builtinId="8" hidden="1"/>
    <cellStyle name="Collegamento ipertestuale" xfId="671" builtinId="8" hidden="1"/>
    <cellStyle name="Collegamento ipertestuale" xfId="673" builtinId="8" hidden="1"/>
    <cellStyle name="Collegamento ipertestuale" xfId="675" builtinId="8" hidden="1"/>
    <cellStyle name="Collegamento ipertestuale" xfId="677" builtinId="8" hidden="1"/>
    <cellStyle name="Collegamento ipertestuale" xfId="679" builtinId="8" hidden="1"/>
    <cellStyle name="Collegamento ipertestuale" xfId="681" builtinId="8" hidden="1"/>
    <cellStyle name="Collegamento ipertestuale" xfId="683" builtinId="8" hidden="1"/>
    <cellStyle name="Collegamento ipertestuale" xfId="685" builtinId="8" hidden="1"/>
    <cellStyle name="Collegamento ipertestuale" xfId="687" builtinId="8" hidden="1"/>
    <cellStyle name="Collegamento ipertestuale" xfId="689" builtinId="8" hidden="1"/>
    <cellStyle name="Collegamento ipertestuale" xfId="691" builtinId="8" hidden="1"/>
    <cellStyle name="Collegamento ipertestuale" xfId="693" builtinId="8" hidden="1"/>
    <cellStyle name="Collegamento ipertestuale" xfId="695" builtinId="8" hidden="1"/>
    <cellStyle name="Collegamento ipertestuale" xfId="697" builtinId="8" hidden="1"/>
    <cellStyle name="Collegamento ipertestuale" xfId="699" builtinId="8" hidden="1"/>
    <cellStyle name="Collegamento ipertestuale" xfId="701" builtinId="8" hidden="1"/>
    <cellStyle name="Collegamento ipertestuale" xfId="703" builtinId="8" hidden="1"/>
    <cellStyle name="Collegamento ipertestuale" xfId="705" builtinId="8" hidden="1"/>
    <cellStyle name="Collegamento ipertestuale" xfId="707" builtinId="8" hidden="1"/>
    <cellStyle name="Collegamento ipertestuale" xfId="709" builtinId="8" hidden="1"/>
    <cellStyle name="Collegamento ipertestuale" xfId="711" builtinId="8" hidden="1"/>
    <cellStyle name="Collegamento ipertestuale" xfId="713" builtinId="8" hidden="1"/>
    <cellStyle name="Collegamento ipertestuale" xfId="715" builtinId="8" hidden="1"/>
    <cellStyle name="Collegamento ipertestuale" xfId="717" builtinId="8" hidden="1"/>
    <cellStyle name="Collegamento ipertestuale" xfId="719" builtinId="8" hidden="1"/>
    <cellStyle name="Collegamento ipertestuale" xfId="721" builtinId="8" hidden="1"/>
    <cellStyle name="Collegamento ipertestuale" xfId="723" builtinId="8" hidden="1"/>
    <cellStyle name="Collegamento ipertestuale" xfId="725" builtinId="8" hidden="1"/>
    <cellStyle name="Collegamento ipertestuale" xfId="727" builtinId="8" hidden="1"/>
    <cellStyle name="Collegamento ipertestuale" xfId="729" builtinId="8" hidden="1"/>
    <cellStyle name="Collegamento ipertestuale" xfId="731" builtinId="8" hidden="1"/>
    <cellStyle name="Collegamento ipertestuale" xfId="733" builtinId="8" hidden="1"/>
    <cellStyle name="Collegamento ipertestuale" xfId="735" builtinId="8" hidden="1"/>
    <cellStyle name="Collegamento ipertestuale" xfId="737" builtinId="8" hidden="1"/>
    <cellStyle name="Collegamento ipertestuale" xfId="739" builtinId="8" hidden="1"/>
    <cellStyle name="Collegamento ipertestuale" xfId="741" builtinId="8" hidden="1"/>
    <cellStyle name="Collegamento ipertestuale" xfId="743" builtinId="8" hidden="1"/>
    <cellStyle name="Collegamento ipertestuale" xfId="745" builtinId="8" hidden="1"/>
    <cellStyle name="Collegamento ipertestuale" xfId="747" builtinId="8" hidden="1"/>
    <cellStyle name="Collegamento ipertestuale" xfId="749" builtinId="8" hidden="1"/>
    <cellStyle name="Collegamento ipertestuale" xfId="751" builtinId="8" hidden="1"/>
    <cellStyle name="Collegamento ipertestuale" xfId="753" builtinId="8" hidden="1"/>
    <cellStyle name="Collegamento ipertestuale" xfId="755" builtinId="8" hidden="1"/>
    <cellStyle name="Collegamento ipertestuale" xfId="757" builtinId="8" hidden="1"/>
    <cellStyle name="Collegamento ipertestuale" xfId="759" builtinId="8" hidden="1"/>
    <cellStyle name="Collegamento ipertestuale" xfId="761" builtinId="8" hidden="1"/>
    <cellStyle name="Collegamento ipertestuale" xfId="763" builtinId="8" hidden="1"/>
    <cellStyle name="Collegamento ipertestuale" xfId="765" builtinId="8" hidden="1"/>
    <cellStyle name="Collegamento ipertestuale" xfId="767" builtinId="8" hidden="1"/>
    <cellStyle name="Collegamento ipertestuale" xfId="769" builtinId="8" hidden="1"/>
    <cellStyle name="Collegamento ipertestuale" xfId="771" builtinId="8" hidden="1"/>
    <cellStyle name="Collegamento ipertestuale" xfId="773" builtinId="8" hidden="1"/>
    <cellStyle name="Collegamento ipertestuale" xfId="775" builtinId="8" hidden="1"/>
    <cellStyle name="Collegamento ipertestuale" xfId="777" builtinId="8" hidden="1"/>
    <cellStyle name="Collegamento ipertestuale" xfId="779" builtinId="8" hidden="1"/>
    <cellStyle name="Collegamento ipertestuale" xfId="781" builtinId="8" hidden="1"/>
    <cellStyle name="Collegamento ipertestuale" xfId="783" builtinId="8" hidden="1"/>
    <cellStyle name="Collegamento ipertestuale" xfId="785" builtinId="8" hidden="1"/>
    <cellStyle name="Collegamento ipertestuale" xfId="787" builtinId="8" hidden="1"/>
    <cellStyle name="Collegamento ipertestuale" xfId="789" builtinId="8" hidden="1"/>
    <cellStyle name="Collegamento ipertestuale" xfId="791" builtinId="8" hidden="1"/>
    <cellStyle name="Collegamento ipertestuale" xfId="793" builtinId="8" hidden="1"/>
    <cellStyle name="Collegamento ipertestuale" xfId="795" builtinId="8" hidden="1"/>
    <cellStyle name="Collegamento ipertestuale" xfId="797" builtinId="8" hidden="1"/>
    <cellStyle name="Collegamento ipertestuale" xfId="799" builtinId="8" hidden="1"/>
    <cellStyle name="Collegamento ipertestuale" xfId="801" builtinId="8" hidden="1"/>
    <cellStyle name="Collegamento ipertestuale" xfId="803" builtinId="8" hidden="1"/>
    <cellStyle name="Collegamento ipertestuale" xfId="805" builtinId="8" hidden="1"/>
    <cellStyle name="Collegamento ipertestuale" xfId="807" builtinId="8" hidden="1"/>
    <cellStyle name="Collegamento ipertestuale" xfId="809" builtinId="8" hidden="1"/>
    <cellStyle name="Collegamento ipertestuale" xfId="811" builtinId="8" hidden="1"/>
    <cellStyle name="Collegamento ipertestuale" xfId="813" builtinId="8" hidden="1"/>
    <cellStyle name="Collegamento ipertestuale" xfId="815" builtinId="8" hidden="1"/>
    <cellStyle name="Collegamento ipertestuale" xfId="817" builtinId="8" hidden="1"/>
    <cellStyle name="Collegamento ipertestuale" xfId="819" builtinId="8" hidden="1"/>
    <cellStyle name="Collegamento ipertestuale" xfId="821" builtinId="8" hidden="1"/>
    <cellStyle name="Collegamento ipertestuale" xfId="823" builtinId="8" hidden="1"/>
    <cellStyle name="Collegamento ipertestuale" xfId="825" builtinId="8" hidden="1"/>
    <cellStyle name="Collegamento ipertestuale" xfId="827" builtinId="8" hidden="1"/>
    <cellStyle name="Collegamento ipertestuale" xfId="829" builtinId="8" hidden="1"/>
    <cellStyle name="Collegamento ipertestuale" xfId="831" builtinId="8" hidden="1"/>
    <cellStyle name="Collegamento ipertestuale" xfId="833" builtinId="8" hidden="1"/>
    <cellStyle name="Collegamento ipertestuale" xfId="835" builtinId="8" hidden="1"/>
    <cellStyle name="Collegamento ipertestuale" xfId="837" builtinId="8" hidden="1"/>
    <cellStyle name="Collegamento ipertestuale" xfId="839" builtinId="8" hidden="1"/>
    <cellStyle name="Collegamento ipertestuale" xfId="841" builtinId="8" hidden="1"/>
    <cellStyle name="Collegamento ipertestuale" xfId="843" builtinId="8" hidden="1"/>
    <cellStyle name="Collegamento ipertestuale" xfId="845" builtinId="8" hidden="1"/>
    <cellStyle name="Collegamento ipertestuale" xfId="847" builtinId="8" hidden="1"/>
    <cellStyle name="Collegamento ipertestuale" xfId="849" builtinId="8" hidden="1"/>
    <cellStyle name="Collegamento ipertestuale" xfId="851" builtinId="8" hidden="1"/>
    <cellStyle name="Collegamento ipertestuale" xfId="853" builtinId="8" hidden="1"/>
    <cellStyle name="Collegamento ipertestuale" xfId="855" builtinId="8" hidden="1"/>
    <cellStyle name="Collegamento ipertestuale" xfId="857" builtinId="8" hidden="1"/>
    <cellStyle name="Collegamento ipertestuale" xfId="859" builtinId="8" hidden="1"/>
    <cellStyle name="Collegamento ipertestuale" xfId="861" builtinId="8" hidden="1"/>
    <cellStyle name="Collegamento ipertestuale" xfId="863" builtinId="8" hidden="1"/>
    <cellStyle name="Collegamento ipertestuale" xfId="865" builtinId="8" hidden="1"/>
    <cellStyle name="Collegamento ipertestuale" xfId="867" builtinId="8" hidden="1"/>
    <cellStyle name="Collegamento ipertestuale" xfId="869" builtinId="8" hidden="1"/>
    <cellStyle name="Collegamento ipertestuale" xfId="871" builtinId="8" hidden="1"/>
    <cellStyle name="Collegamento ipertestuale" xfId="873" builtinId="8" hidden="1"/>
    <cellStyle name="Collegamento ipertestuale" xfId="875" builtinId="8" hidden="1"/>
    <cellStyle name="Collegamento ipertestuale" xfId="877" builtinId="8" hidden="1"/>
    <cellStyle name="Collegamento ipertestuale" xfId="879" builtinId="8" hidden="1"/>
    <cellStyle name="Collegamento ipertestuale" xfId="881" builtinId="8" hidden="1"/>
    <cellStyle name="Collegamento ipertestuale" xfId="883" builtinId="8" hidden="1"/>
    <cellStyle name="Collegamento ipertestuale" xfId="885" builtinId="8" hidden="1"/>
    <cellStyle name="Collegamento ipertestuale" xfId="887" builtinId="8" hidden="1"/>
    <cellStyle name="Collegamento ipertestuale" xfId="889" builtinId="8" hidden="1"/>
    <cellStyle name="Collegamento ipertestuale" xfId="891" builtinId="8" hidden="1"/>
    <cellStyle name="Collegamento ipertestuale" xfId="893" builtinId="8" hidden="1"/>
    <cellStyle name="Collegamento ipertestuale" xfId="895" builtinId="8" hidden="1"/>
    <cellStyle name="Collegamento ipertestuale" xfId="897" builtinId="8" hidden="1"/>
    <cellStyle name="Collegamento ipertestuale" xfId="899" builtinId="8" hidden="1"/>
    <cellStyle name="Collegamento ipertestuale" xfId="901" builtinId="8" hidden="1"/>
    <cellStyle name="Collegamento ipertestuale" xfId="903" builtinId="8" hidden="1"/>
    <cellStyle name="Collegamento ipertestuale" xfId="905" builtinId="8" hidden="1"/>
    <cellStyle name="Collegamento ipertestuale" xfId="907" builtinId="8" hidden="1"/>
    <cellStyle name="Collegamento ipertestuale" xfId="909" builtinId="8" hidden="1"/>
    <cellStyle name="Collegamento ipertestuale" xfId="911" builtinId="8" hidden="1"/>
    <cellStyle name="Collegamento ipertestuale" xfId="913" builtinId="8" hidden="1"/>
    <cellStyle name="Collegamento ipertestuale" xfId="915" builtinId="8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Collegamento ipertestuale visitato" xfId="52" builtinId="9" hidden="1"/>
    <cellStyle name="Collegamento ipertestuale visitato" xfId="54" builtinId="9" hidden="1"/>
    <cellStyle name="Collegamento ipertestuale visitato" xfId="56" builtinId="9" hidden="1"/>
    <cellStyle name="Collegamento ipertestuale visitato" xfId="58" builtinId="9" hidden="1"/>
    <cellStyle name="Collegamento ipertestuale visitato" xfId="60" builtinId="9" hidden="1"/>
    <cellStyle name="Collegamento ipertestuale visitato" xfId="62" builtinId="9" hidden="1"/>
    <cellStyle name="Collegamento ipertestuale visitato" xfId="64" builtinId="9" hidden="1"/>
    <cellStyle name="Collegamento ipertestuale visitato" xfId="66" builtinId="9" hidden="1"/>
    <cellStyle name="Collegamento ipertestuale visitato" xfId="68" builtinId="9" hidden="1"/>
    <cellStyle name="Collegamento ipertestuale visitato" xfId="70" builtinId="9" hidden="1"/>
    <cellStyle name="Collegamento ipertestuale visitato" xfId="72" builtinId="9" hidden="1"/>
    <cellStyle name="Collegamento ipertestuale visitato" xfId="74" builtinId="9" hidden="1"/>
    <cellStyle name="Collegamento ipertestuale visitato" xfId="76" builtinId="9" hidden="1"/>
    <cellStyle name="Collegamento ipertestuale visitato" xfId="78" builtinId="9" hidden="1"/>
    <cellStyle name="Collegamento ipertestuale visitato" xfId="80" builtinId="9" hidden="1"/>
    <cellStyle name="Collegamento ipertestuale visitato" xfId="82" builtinId="9" hidden="1"/>
    <cellStyle name="Collegamento ipertestuale visitato" xfId="84" builtinId="9" hidden="1"/>
    <cellStyle name="Collegamento ipertestuale visitato" xfId="86" builtinId="9" hidden="1"/>
    <cellStyle name="Collegamento ipertestuale visitato" xfId="88" builtinId="9" hidden="1"/>
    <cellStyle name="Collegamento ipertestuale visitato" xfId="90" builtinId="9" hidden="1"/>
    <cellStyle name="Collegamento ipertestuale visitato" xfId="92" builtinId="9" hidden="1"/>
    <cellStyle name="Collegamento ipertestuale visitato" xfId="94" builtinId="9" hidden="1"/>
    <cellStyle name="Collegamento ipertestuale visitato" xfId="96" builtinId="9" hidden="1"/>
    <cellStyle name="Collegamento ipertestuale visitato" xfId="98" builtinId="9" hidden="1"/>
    <cellStyle name="Collegamento ipertestuale visitato" xfId="100" builtinId="9" hidden="1"/>
    <cellStyle name="Collegamento ipertestuale visitato" xfId="102" builtinId="9" hidden="1"/>
    <cellStyle name="Collegamento ipertestuale visitato" xfId="104" builtinId="9" hidden="1"/>
    <cellStyle name="Collegamento ipertestuale visitato" xfId="106" builtinId="9" hidden="1"/>
    <cellStyle name="Collegamento ipertestuale visitato" xfId="108" builtinId="9" hidden="1"/>
    <cellStyle name="Collegamento ipertestuale visitato" xfId="110" builtinId="9" hidden="1"/>
    <cellStyle name="Collegamento ipertestuale visitato" xfId="112" builtinId="9" hidden="1"/>
    <cellStyle name="Collegamento ipertestuale visitato" xfId="114" builtinId="9" hidden="1"/>
    <cellStyle name="Collegamento ipertestuale visitato" xfId="116" builtinId="9" hidden="1"/>
    <cellStyle name="Collegamento ipertestuale visitato" xfId="118" builtinId="9" hidden="1"/>
    <cellStyle name="Collegamento ipertestuale visitato" xfId="120" builtinId="9" hidden="1"/>
    <cellStyle name="Collegamento ipertestuale visitato" xfId="122" builtinId="9" hidden="1"/>
    <cellStyle name="Collegamento ipertestuale visitato" xfId="124" builtinId="9" hidden="1"/>
    <cellStyle name="Collegamento ipertestuale visitato" xfId="126" builtinId="9" hidden="1"/>
    <cellStyle name="Collegamento ipertestuale visitato" xfId="128" builtinId="9" hidden="1"/>
    <cellStyle name="Collegamento ipertestuale visitato" xfId="130" builtinId="9" hidden="1"/>
    <cellStyle name="Collegamento ipertestuale visitato" xfId="132" builtinId="9" hidden="1"/>
    <cellStyle name="Collegamento ipertestuale visitato" xfId="134" builtinId="9" hidden="1"/>
    <cellStyle name="Collegamento ipertestuale visitato" xfId="136" builtinId="9" hidden="1"/>
    <cellStyle name="Collegamento ipertestuale visitato" xfId="138" builtinId="9" hidden="1"/>
    <cellStyle name="Collegamento ipertestuale visitato" xfId="140" builtinId="9" hidden="1"/>
    <cellStyle name="Collegamento ipertestuale visitato" xfId="142" builtinId="9" hidden="1"/>
    <cellStyle name="Collegamento ipertestuale visitato" xfId="144" builtinId="9" hidden="1"/>
    <cellStyle name="Collegamento ipertestuale visitato" xfId="146" builtinId="9" hidden="1"/>
    <cellStyle name="Collegamento ipertestuale visitato" xfId="148" builtinId="9" hidden="1"/>
    <cellStyle name="Collegamento ipertestuale visitato" xfId="150" builtinId="9" hidden="1"/>
    <cellStyle name="Collegamento ipertestuale visitato" xfId="152" builtinId="9" hidden="1"/>
    <cellStyle name="Collegamento ipertestuale visitato" xfId="154" builtinId="9" hidden="1"/>
    <cellStyle name="Collegamento ipertestuale visitato" xfId="156" builtinId="9" hidden="1"/>
    <cellStyle name="Collegamento ipertestuale visitato" xfId="158" builtinId="9" hidden="1"/>
    <cellStyle name="Collegamento ipertestuale visitato" xfId="160" builtinId="9" hidden="1"/>
    <cellStyle name="Collegamento ipertestuale visitato" xfId="162" builtinId="9" hidden="1"/>
    <cellStyle name="Collegamento ipertestuale visitato" xfId="164" builtinId="9" hidden="1"/>
    <cellStyle name="Collegamento ipertestuale visitato" xfId="166" builtinId="9" hidden="1"/>
    <cellStyle name="Collegamento ipertestuale visitato" xfId="168" builtinId="9" hidden="1"/>
    <cellStyle name="Collegamento ipertestuale visitato" xfId="170" builtinId="9" hidden="1"/>
    <cellStyle name="Collegamento ipertestuale visitato" xfId="172" builtinId="9" hidden="1"/>
    <cellStyle name="Collegamento ipertestuale visitato" xfId="174" builtinId="9" hidden="1"/>
    <cellStyle name="Collegamento ipertestuale visitato" xfId="176" builtinId="9" hidden="1"/>
    <cellStyle name="Collegamento ipertestuale visitato" xfId="178" builtinId="9" hidden="1"/>
    <cellStyle name="Collegamento ipertestuale visitato" xfId="180" builtinId="9" hidden="1"/>
    <cellStyle name="Collegamento ipertestuale visitato" xfId="182" builtinId="9" hidden="1"/>
    <cellStyle name="Collegamento ipertestuale visitato" xfId="184" builtinId="9" hidden="1"/>
    <cellStyle name="Collegamento ipertestuale visitato" xfId="186" builtinId="9" hidden="1"/>
    <cellStyle name="Collegamento ipertestuale visitato" xfId="188" builtinId="9" hidden="1"/>
    <cellStyle name="Collegamento ipertestuale visitato" xfId="190" builtinId="9" hidden="1"/>
    <cellStyle name="Collegamento ipertestuale visitato" xfId="192" builtinId="9" hidden="1"/>
    <cellStyle name="Collegamento ipertestuale visitato" xfId="194" builtinId="9" hidden="1"/>
    <cellStyle name="Collegamento ipertestuale visitato" xfId="196" builtinId="9" hidden="1"/>
    <cellStyle name="Collegamento ipertestuale visitato" xfId="198" builtinId="9" hidden="1"/>
    <cellStyle name="Collegamento ipertestuale visitato" xfId="200" builtinId="9" hidden="1"/>
    <cellStyle name="Collegamento ipertestuale visitato" xfId="202" builtinId="9" hidden="1"/>
    <cellStyle name="Collegamento ipertestuale visitato" xfId="204" builtinId="9" hidden="1"/>
    <cellStyle name="Collegamento ipertestuale visitato" xfId="206" builtinId="9" hidden="1"/>
    <cellStyle name="Collegamento ipertestuale visitato" xfId="208" builtinId="9" hidden="1"/>
    <cellStyle name="Collegamento ipertestuale visitato" xfId="210" builtinId="9" hidden="1"/>
    <cellStyle name="Collegamento ipertestuale visitato" xfId="212" builtinId="9" hidden="1"/>
    <cellStyle name="Collegamento ipertestuale visitato" xfId="214" builtinId="9" hidden="1"/>
    <cellStyle name="Collegamento ipertestuale visitato" xfId="216" builtinId="9" hidden="1"/>
    <cellStyle name="Collegamento ipertestuale visitato" xfId="218" builtinId="9" hidden="1"/>
    <cellStyle name="Collegamento ipertestuale visitato" xfId="220" builtinId="9" hidden="1"/>
    <cellStyle name="Collegamento ipertestuale visitato" xfId="222" builtinId="9" hidden="1"/>
    <cellStyle name="Collegamento ipertestuale visitato" xfId="224" builtinId="9" hidden="1"/>
    <cellStyle name="Collegamento ipertestuale visitato" xfId="226" builtinId="9" hidden="1"/>
    <cellStyle name="Collegamento ipertestuale visitato" xfId="228" builtinId="9" hidden="1"/>
    <cellStyle name="Collegamento ipertestuale visitato" xfId="230" builtinId="9" hidden="1"/>
    <cellStyle name="Collegamento ipertestuale visitato" xfId="232" builtinId="9" hidden="1"/>
    <cellStyle name="Collegamento ipertestuale visitato" xfId="234" builtinId="9" hidden="1"/>
    <cellStyle name="Collegamento ipertestuale visitato" xfId="236" builtinId="9" hidden="1"/>
    <cellStyle name="Collegamento ipertestuale visitato" xfId="238" builtinId="9" hidden="1"/>
    <cellStyle name="Collegamento ipertestuale visitato" xfId="240" builtinId="9" hidden="1"/>
    <cellStyle name="Collegamento ipertestuale visitato" xfId="242" builtinId="9" hidden="1"/>
    <cellStyle name="Collegamento ipertestuale visitato" xfId="244" builtinId="9" hidden="1"/>
    <cellStyle name="Collegamento ipertestuale visitato" xfId="246" builtinId="9" hidden="1"/>
    <cellStyle name="Collegamento ipertestuale visitato" xfId="248" builtinId="9" hidden="1"/>
    <cellStyle name="Collegamento ipertestuale visitato" xfId="250" builtinId="9" hidden="1"/>
    <cellStyle name="Collegamento ipertestuale visitato" xfId="252" builtinId="9" hidden="1"/>
    <cellStyle name="Collegamento ipertestuale visitato" xfId="254" builtinId="9" hidden="1"/>
    <cellStyle name="Collegamento ipertestuale visitato" xfId="256" builtinId="9" hidden="1"/>
    <cellStyle name="Collegamento ipertestuale visitato" xfId="258" builtinId="9" hidden="1"/>
    <cellStyle name="Collegamento ipertestuale visitato" xfId="260" builtinId="9" hidden="1"/>
    <cellStyle name="Collegamento ipertestuale visitato" xfId="262" builtinId="9" hidden="1"/>
    <cellStyle name="Collegamento ipertestuale visitato" xfId="264" builtinId="9" hidden="1"/>
    <cellStyle name="Collegamento ipertestuale visitato" xfId="266" builtinId="9" hidden="1"/>
    <cellStyle name="Collegamento ipertestuale visitato" xfId="268" builtinId="9" hidden="1"/>
    <cellStyle name="Collegamento ipertestuale visitato" xfId="270" builtinId="9" hidden="1"/>
    <cellStyle name="Collegamento ipertestuale visitato" xfId="272" builtinId="9" hidden="1"/>
    <cellStyle name="Collegamento ipertestuale visitato" xfId="274" builtinId="9" hidden="1"/>
    <cellStyle name="Collegamento ipertestuale visitato" xfId="276" builtinId="9" hidden="1"/>
    <cellStyle name="Collegamento ipertestuale visitato" xfId="278" builtinId="9" hidden="1"/>
    <cellStyle name="Collegamento ipertestuale visitato" xfId="280" builtinId="9" hidden="1"/>
    <cellStyle name="Collegamento ipertestuale visitato" xfId="282" builtinId="9" hidden="1"/>
    <cellStyle name="Collegamento ipertestuale visitato" xfId="284" builtinId="9" hidden="1"/>
    <cellStyle name="Collegamento ipertestuale visitato" xfId="286" builtinId="9" hidden="1"/>
    <cellStyle name="Collegamento ipertestuale visitato" xfId="288" builtinId="9" hidden="1"/>
    <cellStyle name="Collegamento ipertestuale visitato" xfId="290" builtinId="9" hidden="1"/>
    <cellStyle name="Collegamento ipertestuale visitato" xfId="292" builtinId="9" hidden="1"/>
    <cellStyle name="Collegamento ipertestuale visitato" xfId="294" builtinId="9" hidden="1"/>
    <cellStyle name="Collegamento ipertestuale visitato" xfId="296" builtinId="9" hidden="1"/>
    <cellStyle name="Collegamento ipertestuale visitato" xfId="298" builtinId="9" hidden="1"/>
    <cellStyle name="Collegamento ipertestuale visitato" xfId="300" builtinId="9" hidden="1"/>
    <cellStyle name="Collegamento ipertestuale visitato" xfId="302" builtinId="9" hidden="1"/>
    <cellStyle name="Collegamento ipertestuale visitato" xfId="304" builtinId="9" hidden="1"/>
    <cellStyle name="Collegamento ipertestuale visitato" xfId="306" builtinId="9" hidden="1"/>
    <cellStyle name="Collegamento ipertestuale visitato" xfId="308" builtinId="9" hidden="1"/>
    <cellStyle name="Collegamento ipertestuale visitato" xfId="310" builtinId="9" hidden="1"/>
    <cellStyle name="Collegamento ipertestuale visitato" xfId="312" builtinId="9" hidden="1"/>
    <cellStyle name="Collegamento ipertestuale visitato" xfId="314" builtinId="9" hidden="1"/>
    <cellStyle name="Collegamento ipertestuale visitato" xfId="316" builtinId="9" hidden="1"/>
    <cellStyle name="Collegamento ipertestuale visitato" xfId="318" builtinId="9" hidden="1"/>
    <cellStyle name="Collegamento ipertestuale visitato" xfId="320" builtinId="9" hidden="1"/>
    <cellStyle name="Collegamento ipertestuale visitato" xfId="322" builtinId="9" hidden="1"/>
    <cellStyle name="Collegamento ipertestuale visitato" xfId="324" builtinId="9" hidden="1"/>
    <cellStyle name="Collegamento ipertestuale visitato" xfId="326" builtinId="9" hidden="1"/>
    <cellStyle name="Collegamento ipertestuale visitato" xfId="328" builtinId="9" hidden="1"/>
    <cellStyle name="Collegamento ipertestuale visitato" xfId="330" builtinId="9" hidden="1"/>
    <cellStyle name="Collegamento ipertestuale visitato" xfId="332" builtinId="9" hidden="1"/>
    <cellStyle name="Collegamento ipertestuale visitato" xfId="334" builtinId="9" hidden="1"/>
    <cellStyle name="Collegamento ipertestuale visitato" xfId="336" builtinId="9" hidden="1"/>
    <cellStyle name="Collegamento ipertestuale visitato" xfId="338" builtinId="9" hidden="1"/>
    <cellStyle name="Collegamento ipertestuale visitato" xfId="340" builtinId="9" hidden="1"/>
    <cellStyle name="Collegamento ipertestuale visitato" xfId="342" builtinId="9" hidden="1"/>
    <cellStyle name="Collegamento ipertestuale visitato" xfId="344" builtinId="9" hidden="1"/>
    <cellStyle name="Collegamento ipertestuale visitato" xfId="346" builtinId="9" hidden="1"/>
    <cellStyle name="Collegamento ipertestuale visitato" xfId="348" builtinId="9" hidden="1"/>
    <cellStyle name="Collegamento ipertestuale visitato" xfId="350" builtinId="9" hidden="1"/>
    <cellStyle name="Collegamento ipertestuale visitato" xfId="352" builtinId="9" hidden="1"/>
    <cellStyle name="Collegamento ipertestuale visitato" xfId="354" builtinId="9" hidden="1"/>
    <cellStyle name="Collegamento ipertestuale visitato" xfId="356" builtinId="9" hidden="1"/>
    <cellStyle name="Collegamento ipertestuale visitato" xfId="358" builtinId="9" hidden="1"/>
    <cellStyle name="Collegamento ipertestuale visitato" xfId="360" builtinId="9" hidden="1"/>
    <cellStyle name="Collegamento ipertestuale visitato" xfId="362" builtinId="9" hidden="1"/>
    <cellStyle name="Collegamento ipertestuale visitato" xfId="364" builtinId="9" hidden="1"/>
    <cellStyle name="Collegamento ipertestuale visitato" xfId="366" builtinId="9" hidden="1"/>
    <cellStyle name="Collegamento ipertestuale visitato" xfId="368" builtinId="9" hidden="1"/>
    <cellStyle name="Collegamento ipertestuale visitato" xfId="370" builtinId="9" hidden="1"/>
    <cellStyle name="Collegamento ipertestuale visitato" xfId="372" builtinId="9" hidden="1"/>
    <cellStyle name="Collegamento ipertestuale visitato" xfId="374" builtinId="9" hidden="1"/>
    <cellStyle name="Collegamento ipertestuale visitato" xfId="376" builtinId="9" hidden="1"/>
    <cellStyle name="Collegamento ipertestuale visitato" xfId="378" builtinId="9" hidden="1"/>
    <cellStyle name="Collegamento ipertestuale visitato" xfId="380" builtinId="9" hidden="1"/>
    <cellStyle name="Collegamento ipertestuale visitato" xfId="382" builtinId="9" hidden="1"/>
    <cellStyle name="Collegamento ipertestuale visitato" xfId="384" builtinId="9" hidden="1"/>
    <cellStyle name="Collegamento ipertestuale visitato" xfId="386" builtinId="9" hidden="1"/>
    <cellStyle name="Collegamento ipertestuale visitato" xfId="388" builtinId="9" hidden="1"/>
    <cellStyle name="Collegamento ipertestuale visitato" xfId="390" builtinId="9" hidden="1"/>
    <cellStyle name="Collegamento ipertestuale visitato" xfId="392" builtinId="9" hidden="1"/>
    <cellStyle name="Collegamento ipertestuale visitato" xfId="394" builtinId="9" hidden="1"/>
    <cellStyle name="Collegamento ipertestuale visitato" xfId="396" builtinId="9" hidden="1"/>
    <cellStyle name="Collegamento ipertestuale visitato" xfId="398" builtinId="9" hidden="1"/>
    <cellStyle name="Collegamento ipertestuale visitato" xfId="400" builtinId="9" hidden="1"/>
    <cellStyle name="Collegamento ipertestuale visitato" xfId="402" builtinId="9" hidden="1"/>
    <cellStyle name="Collegamento ipertestuale visitato" xfId="404" builtinId="9" hidden="1"/>
    <cellStyle name="Collegamento ipertestuale visitato" xfId="406" builtinId="9" hidden="1"/>
    <cellStyle name="Collegamento ipertestuale visitato" xfId="408" builtinId="9" hidden="1"/>
    <cellStyle name="Collegamento ipertestuale visitato" xfId="410" builtinId="9" hidden="1"/>
    <cellStyle name="Collegamento ipertestuale visitato" xfId="412" builtinId="9" hidden="1"/>
    <cellStyle name="Collegamento ipertestuale visitato" xfId="414" builtinId="9" hidden="1"/>
    <cellStyle name="Collegamento ipertestuale visitato" xfId="416" builtinId="9" hidden="1"/>
    <cellStyle name="Collegamento ipertestuale visitato" xfId="418" builtinId="9" hidden="1"/>
    <cellStyle name="Collegamento ipertestuale visitato" xfId="420" builtinId="9" hidden="1"/>
    <cellStyle name="Collegamento ipertestuale visitato" xfId="422" builtinId="9" hidden="1"/>
    <cellStyle name="Collegamento ipertestuale visitato" xfId="424" builtinId="9" hidden="1"/>
    <cellStyle name="Collegamento ipertestuale visitato" xfId="426" builtinId="9" hidden="1"/>
    <cellStyle name="Collegamento ipertestuale visitato" xfId="428" builtinId="9" hidden="1"/>
    <cellStyle name="Collegamento ipertestuale visitato" xfId="430" builtinId="9" hidden="1"/>
    <cellStyle name="Collegamento ipertestuale visitato" xfId="432" builtinId="9" hidden="1"/>
    <cellStyle name="Collegamento ipertestuale visitato" xfId="434" builtinId="9" hidden="1"/>
    <cellStyle name="Collegamento ipertestuale visitato" xfId="436" builtinId="9" hidden="1"/>
    <cellStyle name="Collegamento ipertestuale visitato" xfId="438" builtinId="9" hidden="1"/>
    <cellStyle name="Collegamento ipertestuale visitato" xfId="440" builtinId="9" hidden="1"/>
    <cellStyle name="Collegamento ipertestuale visitato" xfId="442" builtinId="9" hidden="1"/>
    <cellStyle name="Collegamento ipertestuale visitato" xfId="444" builtinId="9" hidden="1"/>
    <cellStyle name="Collegamento ipertestuale visitato" xfId="446" builtinId="9" hidden="1"/>
    <cellStyle name="Collegamento ipertestuale visitato" xfId="448" builtinId="9" hidden="1"/>
    <cellStyle name="Collegamento ipertestuale visitato" xfId="450" builtinId="9" hidden="1"/>
    <cellStyle name="Collegamento ipertestuale visitato" xfId="452" builtinId="9" hidden="1"/>
    <cellStyle name="Collegamento ipertestuale visitato" xfId="454" builtinId="9" hidden="1"/>
    <cellStyle name="Collegamento ipertestuale visitato" xfId="456" builtinId="9" hidden="1"/>
    <cellStyle name="Collegamento ipertestuale visitato" xfId="458" builtinId="9" hidden="1"/>
    <cellStyle name="Collegamento ipertestuale visitato" xfId="460" builtinId="9" hidden="1"/>
    <cellStyle name="Collegamento ipertestuale visitato" xfId="462" builtinId="9" hidden="1"/>
    <cellStyle name="Collegamento ipertestuale visitato" xfId="464" builtinId="9" hidden="1"/>
    <cellStyle name="Collegamento ipertestuale visitato" xfId="466" builtinId="9" hidden="1"/>
    <cellStyle name="Collegamento ipertestuale visitato" xfId="468" builtinId="9" hidden="1"/>
    <cellStyle name="Collegamento ipertestuale visitato" xfId="470" builtinId="9" hidden="1"/>
    <cellStyle name="Collegamento ipertestuale visitato" xfId="472" builtinId="9" hidden="1"/>
    <cellStyle name="Collegamento ipertestuale visitato" xfId="474" builtinId="9" hidden="1"/>
    <cellStyle name="Collegamento ipertestuale visitato" xfId="476" builtinId="9" hidden="1"/>
    <cellStyle name="Collegamento ipertestuale visitato" xfId="478" builtinId="9" hidden="1"/>
    <cellStyle name="Collegamento ipertestuale visitato" xfId="480" builtinId="9" hidden="1"/>
    <cellStyle name="Collegamento ipertestuale visitato" xfId="482" builtinId="9" hidden="1"/>
    <cellStyle name="Collegamento ipertestuale visitato" xfId="484" builtinId="9" hidden="1"/>
    <cellStyle name="Collegamento ipertestuale visitato" xfId="486" builtinId="9" hidden="1"/>
    <cellStyle name="Collegamento ipertestuale visitato" xfId="488" builtinId="9" hidden="1"/>
    <cellStyle name="Collegamento ipertestuale visitato" xfId="490" builtinId="9" hidden="1"/>
    <cellStyle name="Collegamento ipertestuale visitato" xfId="492" builtinId="9" hidden="1"/>
    <cellStyle name="Collegamento ipertestuale visitato" xfId="494" builtinId="9" hidden="1"/>
    <cellStyle name="Collegamento ipertestuale visitato" xfId="496" builtinId="9" hidden="1"/>
    <cellStyle name="Collegamento ipertestuale visitato" xfId="498" builtinId="9" hidden="1"/>
    <cellStyle name="Collegamento ipertestuale visitato" xfId="500" builtinId="9" hidden="1"/>
    <cellStyle name="Collegamento ipertestuale visitato" xfId="502" builtinId="9" hidden="1"/>
    <cellStyle name="Collegamento ipertestuale visitato" xfId="504" builtinId="9" hidden="1"/>
    <cellStyle name="Collegamento ipertestuale visitato" xfId="506" builtinId="9" hidden="1"/>
    <cellStyle name="Collegamento ipertestuale visitato" xfId="508" builtinId="9" hidden="1"/>
    <cellStyle name="Collegamento ipertestuale visitato" xfId="510" builtinId="9" hidden="1"/>
    <cellStyle name="Collegamento ipertestuale visitato" xfId="512" builtinId="9" hidden="1"/>
    <cellStyle name="Collegamento ipertestuale visitato" xfId="514" builtinId="9" hidden="1"/>
    <cellStyle name="Collegamento ipertestuale visitato" xfId="516" builtinId="9" hidden="1"/>
    <cellStyle name="Collegamento ipertestuale visitato" xfId="518" builtinId="9" hidden="1"/>
    <cellStyle name="Collegamento ipertestuale visitato" xfId="520" builtinId="9" hidden="1"/>
    <cellStyle name="Collegamento ipertestuale visitato" xfId="522" builtinId="9" hidden="1"/>
    <cellStyle name="Collegamento ipertestuale visitato" xfId="524" builtinId="9" hidden="1"/>
    <cellStyle name="Collegamento ipertestuale visitato" xfId="526" builtinId="9" hidden="1"/>
    <cellStyle name="Collegamento ipertestuale visitato" xfId="528" builtinId="9" hidden="1"/>
    <cellStyle name="Collegamento ipertestuale visitato" xfId="530" builtinId="9" hidden="1"/>
    <cellStyle name="Collegamento ipertestuale visitato" xfId="532" builtinId="9" hidden="1"/>
    <cellStyle name="Collegamento ipertestuale visitato" xfId="534" builtinId="9" hidden="1"/>
    <cellStyle name="Collegamento ipertestuale visitato" xfId="536" builtinId="9" hidden="1"/>
    <cellStyle name="Collegamento ipertestuale visitato" xfId="538" builtinId="9" hidden="1"/>
    <cellStyle name="Collegamento ipertestuale visitato" xfId="540" builtinId="9" hidden="1"/>
    <cellStyle name="Collegamento ipertestuale visitato" xfId="542" builtinId="9" hidden="1"/>
    <cellStyle name="Collegamento ipertestuale visitato" xfId="544" builtinId="9" hidden="1"/>
    <cellStyle name="Collegamento ipertestuale visitato" xfId="546" builtinId="9" hidden="1"/>
    <cellStyle name="Collegamento ipertestuale visitato" xfId="548" builtinId="9" hidden="1"/>
    <cellStyle name="Collegamento ipertestuale visitato" xfId="550" builtinId="9" hidden="1"/>
    <cellStyle name="Collegamento ipertestuale visitato" xfId="552" builtinId="9" hidden="1"/>
    <cellStyle name="Collegamento ipertestuale visitato" xfId="554" builtinId="9" hidden="1"/>
    <cellStyle name="Collegamento ipertestuale visitato" xfId="556" builtinId="9" hidden="1"/>
    <cellStyle name="Collegamento ipertestuale visitato" xfId="558" builtinId="9" hidden="1"/>
    <cellStyle name="Collegamento ipertestuale visitato" xfId="560" builtinId="9" hidden="1"/>
    <cellStyle name="Collegamento ipertestuale visitato" xfId="562" builtinId="9" hidden="1"/>
    <cellStyle name="Collegamento ipertestuale visitato" xfId="564" builtinId="9" hidden="1"/>
    <cellStyle name="Collegamento ipertestuale visitato" xfId="566" builtinId="9" hidden="1"/>
    <cellStyle name="Collegamento ipertestuale visitato" xfId="568" builtinId="9" hidden="1"/>
    <cellStyle name="Collegamento ipertestuale visitato" xfId="570" builtinId="9" hidden="1"/>
    <cellStyle name="Collegamento ipertestuale visitato" xfId="572" builtinId="9" hidden="1"/>
    <cellStyle name="Collegamento ipertestuale visitato" xfId="574" builtinId="9" hidden="1"/>
    <cellStyle name="Collegamento ipertestuale visitato" xfId="576" builtinId="9" hidden="1"/>
    <cellStyle name="Collegamento ipertestuale visitato" xfId="578" builtinId="9" hidden="1"/>
    <cellStyle name="Collegamento ipertestuale visitato" xfId="580" builtinId="9" hidden="1"/>
    <cellStyle name="Collegamento ipertestuale visitato" xfId="582" builtinId="9" hidden="1"/>
    <cellStyle name="Collegamento ipertestuale visitato" xfId="584" builtinId="9" hidden="1"/>
    <cellStyle name="Collegamento ipertestuale visitato" xfId="586" builtinId="9" hidden="1"/>
    <cellStyle name="Collegamento ipertestuale visitato" xfId="588" builtinId="9" hidden="1"/>
    <cellStyle name="Collegamento ipertestuale visitato" xfId="590" builtinId="9" hidden="1"/>
    <cellStyle name="Collegamento ipertestuale visitato" xfId="592" builtinId="9" hidden="1"/>
    <cellStyle name="Collegamento ipertestuale visitato" xfId="594" builtinId="9" hidden="1"/>
    <cellStyle name="Collegamento ipertestuale visitato" xfId="596" builtinId="9" hidden="1"/>
    <cellStyle name="Collegamento ipertestuale visitato" xfId="598" builtinId="9" hidden="1"/>
    <cellStyle name="Collegamento ipertestuale visitato" xfId="600" builtinId="9" hidden="1"/>
    <cellStyle name="Collegamento ipertestuale visitato" xfId="602" builtinId="9" hidden="1"/>
    <cellStyle name="Collegamento ipertestuale visitato" xfId="604" builtinId="9" hidden="1"/>
    <cellStyle name="Collegamento ipertestuale visitato" xfId="606" builtinId="9" hidden="1"/>
    <cellStyle name="Collegamento ipertestuale visitato" xfId="608" builtinId="9" hidden="1"/>
    <cellStyle name="Collegamento ipertestuale visitato" xfId="610" builtinId="9" hidden="1"/>
    <cellStyle name="Collegamento ipertestuale visitato" xfId="612" builtinId="9" hidden="1"/>
    <cellStyle name="Collegamento ipertestuale visitato" xfId="614" builtinId="9" hidden="1"/>
    <cellStyle name="Collegamento ipertestuale visitato" xfId="616" builtinId="9" hidden="1"/>
    <cellStyle name="Collegamento ipertestuale visitato" xfId="618" builtinId="9" hidden="1"/>
    <cellStyle name="Collegamento ipertestuale visitato" xfId="620" builtinId="9" hidden="1"/>
    <cellStyle name="Collegamento ipertestuale visitato" xfId="622" builtinId="9" hidden="1"/>
    <cellStyle name="Collegamento ipertestuale visitato" xfId="624" builtinId="9" hidden="1"/>
    <cellStyle name="Collegamento ipertestuale visitato" xfId="626" builtinId="9" hidden="1"/>
    <cellStyle name="Collegamento ipertestuale visitato" xfId="628" builtinId="9" hidden="1"/>
    <cellStyle name="Collegamento ipertestuale visitato" xfId="630" builtinId="9" hidden="1"/>
    <cellStyle name="Collegamento ipertestuale visitato" xfId="632" builtinId="9" hidden="1"/>
    <cellStyle name="Collegamento ipertestuale visitato" xfId="634" builtinId="9" hidden="1"/>
    <cellStyle name="Collegamento ipertestuale visitato" xfId="636" builtinId="9" hidden="1"/>
    <cellStyle name="Collegamento ipertestuale visitato" xfId="638" builtinId="9" hidden="1"/>
    <cellStyle name="Collegamento ipertestuale visitato" xfId="640" builtinId="9" hidden="1"/>
    <cellStyle name="Collegamento ipertestuale visitato" xfId="642" builtinId="9" hidden="1"/>
    <cellStyle name="Collegamento ipertestuale visitato" xfId="644" builtinId="9" hidden="1"/>
    <cellStyle name="Collegamento ipertestuale visitato" xfId="646" builtinId="9" hidden="1"/>
    <cellStyle name="Collegamento ipertestuale visitato" xfId="648" builtinId="9" hidden="1"/>
    <cellStyle name="Collegamento ipertestuale visitato" xfId="650" builtinId="9" hidden="1"/>
    <cellStyle name="Collegamento ipertestuale visitato" xfId="652" builtinId="9" hidden="1"/>
    <cellStyle name="Collegamento ipertestuale visitato" xfId="654" builtinId="9" hidden="1"/>
    <cellStyle name="Collegamento ipertestuale visitato" xfId="656" builtinId="9" hidden="1"/>
    <cellStyle name="Collegamento ipertestuale visitato" xfId="658" builtinId="9" hidden="1"/>
    <cellStyle name="Collegamento ipertestuale visitato" xfId="660" builtinId="9" hidden="1"/>
    <cellStyle name="Collegamento ipertestuale visitato" xfId="662" builtinId="9" hidden="1"/>
    <cellStyle name="Collegamento ipertestuale visitato" xfId="664" builtinId="9" hidden="1"/>
    <cellStyle name="Collegamento ipertestuale visitato" xfId="666" builtinId="9" hidden="1"/>
    <cellStyle name="Collegamento ipertestuale visitato" xfId="668" builtinId="9" hidden="1"/>
    <cellStyle name="Collegamento ipertestuale visitato" xfId="670" builtinId="9" hidden="1"/>
    <cellStyle name="Collegamento ipertestuale visitato" xfId="672" builtinId="9" hidden="1"/>
    <cellStyle name="Collegamento ipertestuale visitato" xfId="674" builtinId="9" hidden="1"/>
    <cellStyle name="Collegamento ipertestuale visitato" xfId="676" builtinId="9" hidden="1"/>
    <cellStyle name="Collegamento ipertestuale visitato" xfId="678" builtinId="9" hidden="1"/>
    <cellStyle name="Collegamento ipertestuale visitato" xfId="680" builtinId="9" hidden="1"/>
    <cellStyle name="Collegamento ipertestuale visitato" xfId="682" builtinId="9" hidden="1"/>
    <cellStyle name="Collegamento ipertestuale visitato" xfId="684" builtinId="9" hidden="1"/>
    <cellStyle name="Collegamento ipertestuale visitato" xfId="686" builtinId="9" hidden="1"/>
    <cellStyle name="Collegamento ipertestuale visitato" xfId="688" builtinId="9" hidden="1"/>
    <cellStyle name="Collegamento ipertestuale visitato" xfId="690" builtinId="9" hidden="1"/>
    <cellStyle name="Collegamento ipertestuale visitato" xfId="692" builtinId="9" hidden="1"/>
    <cellStyle name="Collegamento ipertestuale visitato" xfId="694" builtinId="9" hidden="1"/>
    <cellStyle name="Collegamento ipertestuale visitato" xfId="696" builtinId="9" hidden="1"/>
    <cellStyle name="Collegamento ipertestuale visitato" xfId="698" builtinId="9" hidden="1"/>
    <cellStyle name="Collegamento ipertestuale visitato" xfId="700" builtinId="9" hidden="1"/>
    <cellStyle name="Collegamento ipertestuale visitato" xfId="702" builtinId="9" hidden="1"/>
    <cellStyle name="Collegamento ipertestuale visitato" xfId="704" builtinId="9" hidden="1"/>
    <cellStyle name="Collegamento ipertestuale visitato" xfId="706" builtinId="9" hidden="1"/>
    <cellStyle name="Collegamento ipertestuale visitato" xfId="708" builtinId="9" hidden="1"/>
    <cellStyle name="Collegamento ipertestuale visitato" xfId="710" builtinId="9" hidden="1"/>
    <cellStyle name="Collegamento ipertestuale visitato" xfId="712" builtinId="9" hidden="1"/>
    <cellStyle name="Collegamento ipertestuale visitato" xfId="714" builtinId="9" hidden="1"/>
    <cellStyle name="Collegamento ipertestuale visitato" xfId="716" builtinId="9" hidden="1"/>
    <cellStyle name="Collegamento ipertestuale visitato" xfId="718" builtinId="9" hidden="1"/>
    <cellStyle name="Collegamento ipertestuale visitato" xfId="720" builtinId="9" hidden="1"/>
    <cellStyle name="Collegamento ipertestuale visitato" xfId="722" builtinId="9" hidden="1"/>
    <cellStyle name="Collegamento ipertestuale visitato" xfId="724" builtinId="9" hidden="1"/>
    <cellStyle name="Collegamento ipertestuale visitato" xfId="726" builtinId="9" hidden="1"/>
    <cellStyle name="Collegamento ipertestuale visitato" xfId="728" builtinId="9" hidden="1"/>
    <cellStyle name="Collegamento ipertestuale visitato" xfId="730" builtinId="9" hidden="1"/>
    <cellStyle name="Collegamento ipertestuale visitato" xfId="732" builtinId="9" hidden="1"/>
    <cellStyle name="Collegamento ipertestuale visitato" xfId="734" builtinId="9" hidden="1"/>
    <cellStyle name="Collegamento ipertestuale visitato" xfId="736" builtinId="9" hidden="1"/>
    <cellStyle name="Collegamento ipertestuale visitato" xfId="738" builtinId="9" hidden="1"/>
    <cellStyle name="Collegamento ipertestuale visitato" xfId="740" builtinId="9" hidden="1"/>
    <cellStyle name="Collegamento ipertestuale visitato" xfId="742" builtinId="9" hidden="1"/>
    <cellStyle name="Collegamento ipertestuale visitato" xfId="744" builtinId="9" hidden="1"/>
    <cellStyle name="Collegamento ipertestuale visitato" xfId="746" builtinId="9" hidden="1"/>
    <cellStyle name="Collegamento ipertestuale visitato" xfId="748" builtinId="9" hidden="1"/>
    <cellStyle name="Collegamento ipertestuale visitato" xfId="750" builtinId="9" hidden="1"/>
    <cellStyle name="Collegamento ipertestuale visitato" xfId="752" builtinId="9" hidden="1"/>
    <cellStyle name="Collegamento ipertestuale visitato" xfId="754" builtinId="9" hidden="1"/>
    <cellStyle name="Collegamento ipertestuale visitato" xfId="756" builtinId="9" hidden="1"/>
    <cellStyle name="Collegamento ipertestuale visitato" xfId="758" builtinId="9" hidden="1"/>
    <cellStyle name="Collegamento ipertestuale visitato" xfId="760" builtinId="9" hidden="1"/>
    <cellStyle name="Collegamento ipertestuale visitato" xfId="762" builtinId="9" hidden="1"/>
    <cellStyle name="Collegamento ipertestuale visitato" xfId="764" builtinId="9" hidden="1"/>
    <cellStyle name="Collegamento ipertestuale visitato" xfId="766" builtinId="9" hidden="1"/>
    <cellStyle name="Collegamento ipertestuale visitato" xfId="768" builtinId="9" hidden="1"/>
    <cellStyle name="Collegamento ipertestuale visitato" xfId="770" builtinId="9" hidden="1"/>
    <cellStyle name="Collegamento ipertestuale visitato" xfId="772" builtinId="9" hidden="1"/>
    <cellStyle name="Collegamento ipertestuale visitato" xfId="774" builtinId="9" hidden="1"/>
    <cellStyle name="Collegamento ipertestuale visitato" xfId="776" builtinId="9" hidden="1"/>
    <cellStyle name="Collegamento ipertestuale visitato" xfId="778" builtinId="9" hidden="1"/>
    <cellStyle name="Collegamento ipertestuale visitato" xfId="780" builtinId="9" hidden="1"/>
    <cellStyle name="Collegamento ipertestuale visitato" xfId="782" builtinId="9" hidden="1"/>
    <cellStyle name="Collegamento ipertestuale visitato" xfId="784" builtinId="9" hidden="1"/>
    <cellStyle name="Collegamento ipertestuale visitato" xfId="786" builtinId="9" hidden="1"/>
    <cellStyle name="Collegamento ipertestuale visitato" xfId="788" builtinId="9" hidden="1"/>
    <cellStyle name="Collegamento ipertestuale visitato" xfId="790" builtinId="9" hidden="1"/>
    <cellStyle name="Collegamento ipertestuale visitato" xfId="792" builtinId="9" hidden="1"/>
    <cellStyle name="Collegamento ipertestuale visitato" xfId="794" builtinId="9" hidden="1"/>
    <cellStyle name="Collegamento ipertestuale visitato" xfId="796" builtinId="9" hidden="1"/>
    <cellStyle name="Collegamento ipertestuale visitato" xfId="798" builtinId="9" hidden="1"/>
    <cellStyle name="Collegamento ipertestuale visitato" xfId="800" builtinId="9" hidden="1"/>
    <cellStyle name="Collegamento ipertestuale visitato" xfId="802" builtinId="9" hidden="1"/>
    <cellStyle name="Collegamento ipertestuale visitato" xfId="804" builtinId="9" hidden="1"/>
    <cellStyle name="Collegamento ipertestuale visitato" xfId="806" builtinId="9" hidden="1"/>
    <cellStyle name="Collegamento ipertestuale visitato" xfId="808" builtinId="9" hidden="1"/>
    <cellStyle name="Collegamento ipertestuale visitato" xfId="810" builtinId="9" hidden="1"/>
    <cellStyle name="Collegamento ipertestuale visitato" xfId="812" builtinId="9" hidden="1"/>
    <cellStyle name="Collegamento ipertestuale visitato" xfId="814" builtinId="9" hidden="1"/>
    <cellStyle name="Collegamento ipertestuale visitato" xfId="816" builtinId="9" hidden="1"/>
    <cellStyle name="Collegamento ipertestuale visitato" xfId="818" builtinId="9" hidden="1"/>
    <cellStyle name="Collegamento ipertestuale visitato" xfId="820" builtinId="9" hidden="1"/>
    <cellStyle name="Collegamento ipertestuale visitato" xfId="822" builtinId="9" hidden="1"/>
    <cellStyle name="Collegamento ipertestuale visitato" xfId="824" builtinId="9" hidden="1"/>
    <cellStyle name="Collegamento ipertestuale visitato" xfId="826" builtinId="9" hidden="1"/>
    <cellStyle name="Collegamento ipertestuale visitato" xfId="828" builtinId="9" hidden="1"/>
    <cellStyle name="Collegamento ipertestuale visitato" xfId="830" builtinId="9" hidden="1"/>
    <cellStyle name="Collegamento ipertestuale visitato" xfId="832" builtinId="9" hidden="1"/>
    <cellStyle name="Collegamento ipertestuale visitato" xfId="834" builtinId="9" hidden="1"/>
    <cellStyle name="Collegamento ipertestuale visitato" xfId="836" builtinId="9" hidden="1"/>
    <cellStyle name="Collegamento ipertestuale visitato" xfId="838" builtinId="9" hidden="1"/>
    <cellStyle name="Collegamento ipertestuale visitato" xfId="840" builtinId="9" hidden="1"/>
    <cellStyle name="Collegamento ipertestuale visitato" xfId="842" builtinId="9" hidden="1"/>
    <cellStyle name="Collegamento ipertestuale visitato" xfId="844" builtinId="9" hidden="1"/>
    <cellStyle name="Collegamento ipertestuale visitato" xfId="846" builtinId="9" hidden="1"/>
    <cellStyle name="Collegamento ipertestuale visitato" xfId="848" builtinId="9" hidden="1"/>
    <cellStyle name="Collegamento ipertestuale visitato" xfId="850" builtinId="9" hidden="1"/>
    <cellStyle name="Collegamento ipertestuale visitato" xfId="852" builtinId="9" hidden="1"/>
    <cellStyle name="Collegamento ipertestuale visitato" xfId="854" builtinId="9" hidden="1"/>
    <cellStyle name="Collegamento ipertestuale visitato" xfId="856" builtinId="9" hidden="1"/>
    <cellStyle name="Collegamento ipertestuale visitato" xfId="858" builtinId="9" hidden="1"/>
    <cellStyle name="Collegamento ipertestuale visitato" xfId="860" builtinId="9" hidden="1"/>
    <cellStyle name="Collegamento ipertestuale visitato" xfId="862" builtinId="9" hidden="1"/>
    <cellStyle name="Collegamento ipertestuale visitato" xfId="864" builtinId="9" hidden="1"/>
    <cellStyle name="Collegamento ipertestuale visitato" xfId="866" builtinId="9" hidden="1"/>
    <cellStyle name="Collegamento ipertestuale visitato" xfId="868" builtinId="9" hidden="1"/>
    <cellStyle name="Collegamento ipertestuale visitato" xfId="870" builtinId="9" hidden="1"/>
    <cellStyle name="Collegamento ipertestuale visitato" xfId="872" builtinId="9" hidden="1"/>
    <cellStyle name="Collegamento ipertestuale visitato" xfId="874" builtinId="9" hidden="1"/>
    <cellStyle name="Collegamento ipertestuale visitato" xfId="876" builtinId="9" hidden="1"/>
    <cellStyle name="Collegamento ipertestuale visitato" xfId="878" builtinId="9" hidden="1"/>
    <cellStyle name="Collegamento ipertestuale visitato" xfId="880" builtinId="9" hidden="1"/>
    <cellStyle name="Collegamento ipertestuale visitato" xfId="882" builtinId="9" hidden="1"/>
    <cellStyle name="Collegamento ipertestuale visitato" xfId="884" builtinId="9" hidden="1"/>
    <cellStyle name="Collegamento ipertestuale visitato" xfId="886" builtinId="9" hidden="1"/>
    <cellStyle name="Collegamento ipertestuale visitato" xfId="888" builtinId="9" hidden="1"/>
    <cellStyle name="Collegamento ipertestuale visitato" xfId="890" builtinId="9" hidden="1"/>
    <cellStyle name="Collegamento ipertestuale visitato" xfId="892" builtinId="9" hidden="1"/>
    <cellStyle name="Collegamento ipertestuale visitato" xfId="894" builtinId="9" hidden="1"/>
    <cellStyle name="Collegamento ipertestuale visitato" xfId="896" builtinId="9" hidden="1"/>
    <cellStyle name="Collegamento ipertestuale visitato" xfId="898" builtinId="9" hidden="1"/>
    <cellStyle name="Collegamento ipertestuale visitato" xfId="900" builtinId="9" hidden="1"/>
    <cellStyle name="Collegamento ipertestuale visitato" xfId="902" builtinId="9" hidden="1"/>
    <cellStyle name="Collegamento ipertestuale visitato" xfId="904" builtinId="9" hidden="1"/>
    <cellStyle name="Collegamento ipertestuale visitato" xfId="906" builtinId="9" hidden="1"/>
    <cellStyle name="Collegamento ipertestuale visitato" xfId="908" builtinId="9" hidden="1"/>
    <cellStyle name="Collegamento ipertestuale visitato" xfId="910" builtinId="9" hidden="1"/>
    <cellStyle name="Collegamento ipertestuale visitato" xfId="912" builtinId="9" hidden="1"/>
    <cellStyle name="Collegamento ipertestuale visitato" xfId="914" builtinId="9" hidden="1"/>
    <cellStyle name="Collegamento ipertestuale visitato" xfId="916" builtinId="9" hidden="1"/>
    <cellStyle name="Normale" xfId="0" builtinId="0"/>
    <cellStyle name="Normale 2" xfId="3" xr:uid="{00000000-0005-0000-0000-000091030000}"/>
    <cellStyle name="Normale_Foglio1" xfId="2" xr:uid="{00000000-0005-0000-0000-000092030000}"/>
    <cellStyle name="Normale_Foglio2" xfId="1" xr:uid="{00000000-0005-0000-0000-000093030000}"/>
    <cellStyle name="Output" xfId="4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6"/>
  <sheetViews>
    <sheetView workbookViewId="0">
      <selection activeCell="A2" sqref="A2:A15"/>
    </sheetView>
  </sheetViews>
  <sheetFormatPr baseColWidth="10" defaultRowHeight="15"/>
  <cols>
    <col min="1" max="1" width="23.6640625" bestFit="1" customWidth="1"/>
    <col min="3" max="3" width="11.6640625" bestFit="1" customWidth="1"/>
  </cols>
  <sheetData>
    <row r="1" spans="1:33" s="2" customFormat="1">
      <c r="A1" s="10" t="s">
        <v>0</v>
      </c>
      <c r="B1" s="10" t="s">
        <v>1</v>
      </c>
      <c r="C1" s="10" t="s">
        <v>4</v>
      </c>
      <c r="D1" s="10" t="s">
        <v>5</v>
      </c>
      <c r="E1" s="11" t="s">
        <v>6</v>
      </c>
      <c r="F1" s="10" t="s">
        <v>7</v>
      </c>
      <c r="G1" s="10" t="s">
        <v>8</v>
      </c>
      <c r="H1" s="11" t="s">
        <v>9</v>
      </c>
      <c r="I1" s="10" t="s">
        <v>10</v>
      </c>
      <c r="J1" s="10" t="s">
        <v>11</v>
      </c>
      <c r="K1" s="11" t="s">
        <v>12</v>
      </c>
      <c r="L1" s="10" t="s">
        <v>13</v>
      </c>
      <c r="M1" s="11" t="s">
        <v>14</v>
      </c>
      <c r="N1" s="10" t="s">
        <v>15</v>
      </c>
      <c r="O1" s="10" t="s">
        <v>16</v>
      </c>
      <c r="P1" s="10" t="s">
        <v>17</v>
      </c>
      <c r="Q1" s="11" t="s">
        <v>18</v>
      </c>
      <c r="R1" s="10" t="s">
        <v>19</v>
      </c>
      <c r="S1" s="11" t="s">
        <v>20</v>
      </c>
      <c r="T1" s="11" t="s">
        <v>21</v>
      </c>
      <c r="U1" s="10" t="s">
        <v>22</v>
      </c>
      <c r="V1" s="11" t="s">
        <v>23</v>
      </c>
      <c r="W1" s="11" t="s">
        <v>24</v>
      </c>
      <c r="X1" s="15" t="s">
        <v>25</v>
      </c>
      <c r="Y1" s="16" t="s">
        <v>26</v>
      </c>
      <c r="Z1" s="16" t="s">
        <v>27</v>
      </c>
      <c r="AA1" s="12" t="s">
        <v>28</v>
      </c>
      <c r="AB1" s="12" t="s">
        <v>31</v>
      </c>
      <c r="AC1" s="13" t="s">
        <v>30</v>
      </c>
    </row>
    <row r="2" spans="1:33" s="17" customFormat="1">
      <c r="A2" s="17" t="s">
        <v>38</v>
      </c>
      <c r="B2" s="18">
        <v>39134</v>
      </c>
      <c r="C2" s="20">
        <v>0.66819077638317703</v>
      </c>
      <c r="D2" s="20">
        <v>1.9325292503670191</v>
      </c>
      <c r="E2" s="20">
        <v>1.4864923824323921</v>
      </c>
      <c r="F2" s="20">
        <v>3.03772052295965</v>
      </c>
      <c r="G2" s="20">
        <v>0.8135199545440237</v>
      </c>
      <c r="H2" s="20">
        <v>14.427205629650368</v>
      </c>
      <c r="I2" s="20">
        <v>0.50666577654550904</v>
      </c>
      <c r="J2" s="20">
        <v>2.8669321760371385</v>
      </c>
      <c r="K2" s="20">
        <v>7.203209021440439</v>
      </c>
      <c r="L2" s="20">
        <v>5.9424029463241412</v>
      </c>
      <c r="M2" s="20">
        <v>1.8909057922800576</v>
      </c>
      <c r="N2" s="20">
        <v>15.956215145145881</v>
      </c>
      <c r="O2" s="20">
        <v>1.0489733356964426</v>
      </c>
      <c r="P2" s="20">
        <v>2.7841324848125035</v>
      </c>
      <c r="Q2" s="20">
        <v>2.2076664142977487</v>
      </c>
      <c r="R2" s="20">
        <v>2.7870535156788594</v>
      </c>
      <c r="S2" s="20">
        <v>1.4669923688662154</v>
      </c>
      <c r="T2" s="20">
        <v>4.1101689023606429</v>
      </c>
      <c r="U2" s="20">
        <v>129.09641747493882</v>
      </c>
      <c r="V2" s="21">
        <v>6</v>
      </c>
      <c r="W2" s="25">
        <v>1.0845515670000001</v>
      </c>
      <c r="X2" s="17">
        <v>102</v>
      </c>
      <c r="Y2" s="26">
        <v>0.76400000000000001</v>
      </c>
      <c r="Z2" s="17">
        <v>1.776</v>
      </c>
      <c r="AA2" s="23">
        <v>54</v>
      </c>
      <c r="AB2" s="23">
        <v>154</v>
      </c>
      <c r="AC2" s="24">
        <f>AA2/((AB2/100)*(AB2/100))</f>
        <v>22.769438353853939</v>
      </c>
      <c r="AE2" s="22"/>
      <c r="AG2" s="22"/>
    </row>
    <row r="3" spans="1:33" s="17" customFormat="1">
      <c r="A3" s="17" t="s">
        <v>39</v>
      </c>
      <c r="B3" s="18">
        <v>40891</v>
      </c>
      <c r="C3" s="20">
        <v>0.5219588819616412</v>
      </c>
      <c r="D3" s="20">
        <v>1.9452254779224816</v>
      </c>
      <c r="E3" s="20">
        <v>2.7216343487540571</v>
      </c>
      <c r="F3" s="20">
        <v>3.9157233129938209</v>
      </c>
      <c r="G3" s="20">
        <v>1.1508691195982332</v>
      </c>
      <c r="H3" s="20">
        <v>24.415000377462427</v>
      </c>
      <c r="I3" s="20">
        <v>0.59105121027784702</v>
      </c>
      <c r="J3" s="20">
        <v>3.3144871691448059</v>
      </c>
      <c r="K3" s="20">
        <v>9.8634315844441112</v>
      </c>
      <c r="L3" s="20">
        <v>5.9031534427186259</v>
      </c>
      <c r="M3" s="20">
        <v>2.7436262430564944</v>
      </c>
      <c r="N3" s="20">
        <v>15.566788152362719</v>
      </c>
      <c r="O3" s="20">
        <v>0.81241060997237802</v>
      </c>
      <c r="P3" s="20">
        <v>2.5626924780449003</v>
      </c>
      <c r="Q3" s="20">
        <v>3.4956764996929786</v>
      </c>
      <c r="R3" s="20">
        <v>3.3120738232998419</v>
      </c>
      <c r="S3" s="20">
        <v>2.0206748688020291</v>
      </c>
      <c r="T3" s="20">
        <v>6.4565745579586489</v>
      </c>
      <c r="U3" s="20">
        <v>122.18263170113885</v>
      </c>
      <c r="V3" s="22">
        <v>13</v>
      </c>
      <c r="W3" s="25">
        <v>1.6658518689999999</v>
      </c>
      <c r="X3" s="28">
        <v>112</v>
      </c>
      <c r="Y3" s="26">
        <v>0.65500000000000003</v>
      </c>
      <c r="Z3" s="17">
        <v>2.2719999999999998</v>
      </c>
      <c r="AA3" s="23">
        <v>52</v>
      </c>
      <c r="AB3" s="23">
        <v>148</v>
      </c>
      <c r="AC3" s="24">
        <f t="shared" ref="AC3:AC15" si="0">AA3/((AB3/100)*(AB3/100))</f>
        <v>23.739956172388606</v>
      </c>
      <c r="AD3" s="22"/>
    </row>
    <row r="4" spans="1:33" s="17" customFormat="1" ht="13.75" customHeight="1">
      <c r="A4" s="17" t="s">
        <v>40</v>
      </c>
      <c r="B4" s="33">
        <v>39752</v>
      </c>
      <c r="C4" s="35">
        <v>0.76034110723710047</v>
      </c>
      <c r="D4" s="35">
        <v>2.3363789119402498</v>
      </c>
      <c r="E4" s="35">
        <v>2.148316765430323</v>
      </c>
      <c r="F4" s="35">
        <v>3.2298466989347165</v>
      </c>
      <c r="G4" s="35">
        <v>1.1965251606648521</v>
      </c>
      <c r="H4" s="35">
        <v>12.464807282364138</v>
      </c>
      <c r="I4" s="35">
        <v>0.63779858162223946</v>
      </c>
      <c r="J4" s="35">
        <v>3.3740215115841075</v>
      </c>
      <c r="K4" s="35">
        <v>9.9335163722899225</v>
      </c>
      <c r="L4" s="35">
        <v>5.5548798036351954</v>
      </c>
      <c r="M4" s="35">
        <v>3.0839062590832231</v>
      </c>
      <c r="N4" s="35">
        <v>12.584236963362443</v>
      </c>
      <c r="O4" s="35">
        <v>0.95810863273331504</v>
      </c>
      <c r="P4" s="35">
        <v>2.8070666871054839</v>
      </c>
      <c r="Q4" s="35">
        <v>2.8605668384114091</v>
      </c>
      <c r="R4" s="35">
        <v>3.0764508099876346</v>
      </c>
      <c r="S4" s="35">
        <v>1.8020788800011942</v>
      </c>
      <c r="T4" s="35">
        <v>4.8884744396754636</v>
      </c>
      <c r="U4" s="35">
        <v>123.84678046485962</v>
      </c>
      <c r="V4" s="37">
        <v>8</v>
      </c>
      <c r="W4" s="25">
        <v>1.0669999999999999</v>
      </c>
      <c r="X4" s="17">
        <v>97</v>
      </c>
      <c r="Y4" s="26">
        <v>0.57999999999999996</v>
      </c>
      <c r="Z4" s="17">
        <v>2.5419999999999998</v>
      </c>
      <c r="AA4" s="36">
        <v>50</v>
      </c>
      <c r="AB4" s="36">
        <v>144</v>
      </c>
      <c r="AC4" s="24">
        <f t="shared" si="0"/>
        <v>24.112654320987655</v>
      </c>
      <c r="AE4" s="22"/>
      <c r="AG4" s="22"/>
    </row>
    <row r="5" spans="1:33" s="17" customFormat="1">
      <c r="A5" s="17" t="s">
        <v>41</v>
      </c>
      <c r="B5" s="18">
        <v>40205</v>
      </c>
      <c r="C5" s="20">
        <v>0.74378969970066611</v>
      </c>
      <c r="D5" s="20">
        <v>2.4151465441769089</v>
      </c>
      <c r="E5" s="20">
        <v>2.3522814691152631</v>
      </c>
      <c r="F5" s="20">
        <v>3.4105122409745681</v>
      </c>
      <c r="G5" s="20">
        <v>1.2269890516124762</v>
      </c>
      <c r="H5" s="20">
        <v>13.592079238267502</v>
      </c>
      <c r="I5" s="20">
        <v>0.70320103614406115</v>
      </c>
      <c r="J5" s="20">
        <v>4.4323313018606294</v>
      </c>
      <c r="K5" s="20">
        <v>16.185159275785566</v>
      </c>
      <c r="L5" s="20">
        <v>6.6183030862252012</v>
      </c>
      <c r="M5" s="20">
        <v>4.2855909103990291</v>
      </c>
      <c r="N5" s="20">
        <v>10.883997722529855</v>
      </c>
      <c r="O5" s="20">
        <v>1.3603723134916619</v>
      </c>
      <c r="P5" s="20">
        <v>3.8910199310782678</v>
      </c>
      <c r="Q5" s="20">
        <v>3.6382271514973397</v>
      </c>
      <c r="R5" s="20">
        <v>3.0035163674891101</v>
      </c>
      <c r="S5" s="20">
        <v>2.3792497627637221</v>
      </c>
      <c r="T5" s="20">
        <v>3.1001829161020256</v>
      </c>
      <c r="U5" s="20">
        <v>133.36147333962464</v>
      </c>
      <c r="V5" s="37">
        <v>9</v>
      </c>
      <c r="W5" s="25">
        <v>0.97011222100000005</v>
      </c>
      <c r="X5" s="17">
        <v>104</v>
      </c>
      <c r="Y5" s="26">
        <v>0.74</v>
      </c>
      <c r="Z5" s="17">
        <v>2.48</v>
      </c>
      <c r="AA5" s="23">
        <v>70</v>
      </c>
      <c r="AB5" s="23">
        <v>160</v>
      </c>
      <c r="AC5" s="24">
        <f t="shared" si="0"/>
        <v>27.343749999999996</v>
      </c>
      <c r="AE5" s="22"/>
      <c r="AG5" s="22"/>
    </row>
    <row r="6" spans="1:33" s="17" customFormat="1">
      <c r="A6" s="17" t="s">
        <v>42</v>
      </c>
      <c r="B6" s="33">
        <v>40512</v>
      </c>
      <c r="C6" s="35">
        <v>0.69810337020696955</v>
      </c>
      <c r="D6" s="35">
        <v>2.2666319449559169</v>
      </c>
      <c r="E6" s="35">
        <v>2.4432470039336258</v>
      </c>
      <c r="F6" s="35">
        <v>3.4115808925928812</v>
      </c>
      <c r="G6" s="35">
        <v>1.2327225618332271</v>
      </c>
      <c r="H6" s="35">
        <v>15.034634101402087</v>
      </c>
      <c r="I6" s="35">
        <v>0.79478189313532877</v>
      </c>
      <c r="J6" s="35">
        <v>4.3321161117393059</v>
      </c>
      <c r="K6" s="35">
        <v>14.615354518025013</v>
      </c>
      <c r="L6" s="35">
        <v>5.7239402421045691</v>
      </c>
      <c r="M6" s="35">
        <v>4.4509546504797299</v>
      </c>
      <c r="N6" s="35">
        <v>10.021755706402717</v>
      </c>
      <c r="O6" s="35">
        <v>1.2577352117307132</v>
      </c>
      <c r="P6" s="35">
        <v>3.7396449099132809</v>
      </c>
      <c r="Q6" s="35">
        <v>3.9192018061680729</v>
      </c>
      <c r="R6" s="35">
        <v>3.1221278192489867</v>
      </c>
      <c r="S6" s="35">
        <v>2.4635750758230053</v>
      </c>
      <c r="T6" s="35">
        <v>3.5797064023448373</v>
      </c>
      <c r="U6" s="35">
        <v>126.45667084271801</v>
      </c>
      <c r="V6" s="37">
        <v>11</v>
      </c>
      <c r="W6" s="41">
        <v>1.1619999999999999</v>
      </c>
      <c r="X6" s="17">
        <v>115</v>
      </c>
      <c r="Y6" s="42">
        <v>0.64100000000000001</v>
      </c>
      <c r="Z6" s="17">
        <v>3.24</v>
      </c>
      <c r="AA6" s="36">
        <v>64</v>
      </c>
      <c r="AB6" s="36">
        <v>152</v>
      </c>
      <c r="AC6" s="24">
        <f t="shared" si="0"/>
        <v>27.700831024930746</v>
      </c>
      <c r="AE6" s="37"/>
      <c r="AF6" s="37"/>
      <c r="AG6" s="22"/>
    </row>
    <row r="7" spans="1:33" s="17" customFormat="1">
      <c r="A7" s="17" t="s">
        <v>43</v>
      </c>
      <c r="B7" s="18">
        <v>40077</v>
      </c>
      <c r="C7" s="20">
        <v>0.79219518783972132</v>
      </c>
      <c r="D7" s="20">
        <v>2.8534082056016596</v>
      </c>
      <c r="E7" s="20">
        <v>3.4618454870048532</v>
      </c>
      <c r="F7" s="20">
        <v>3.7827528351138762</v>
      </c>
      <c r="G7" s="20">
        <v>1.6177687233465092</v>
      </c>
      <c r="H7" s="20">
        <v>14.285634093591799</v>
      </c>
      <c r="I7" s="20">
        <v>0.72563847019704097</v>
      </c>
      <c r="J7" s="20">
        <v>4.9905515790858059</v>
      </c>
      <c r="K7" s="20">
        <v>21.580627431661089</v>
      </c>
      <c r="L7" s="20">
        <v>7.2227570135850669</v>
      </c>
      <c r="M7" s="20">
        <v>5.5010636578484018</v>
      </c>
      <c r="N7" s="20">
        <v>11.162203748234619</v>
      </c>
      <c r="O7" s="20">
        <v>1.3056520424094291</v>
      </c>
      <c r="P7" s="20">
        <v>4.138527482894764</v>
      </c>
      <c r="Q7" s="20">
        <v>4.8089636820436663</v>
      </c>
      <c r="R7" s="20">
        <v>3.3288948252086348</v>
      </c>
      <c r="S7" s="20">
        <v>2.8503013872506182</v>
      </c>
      <c r="T7" s="20">
        <v>3.6774806084749061</v>
      </c>
      <c r="U7" s="20">
        <v>138.73139695200419</v>
      </c>
      <c r="V7" s="37">
        <v>11</v>
      </c>
      <c r="W7" s="25">
        <v>1.289552571</v>
      </c>
      <c r="X7" s="17">
        <v>120</v>
      </c>
      <c r="Y7" s="26">
        <v>1.18</v>
      </c>
      <c r="Z7" s="17">
        <v>0.96899999999999997</v>
      </c>
      <c r="AA7" s="23">
        <v>59</v>
      </c>
      <c r="AB7" s="23">
        <v>168</v>
      </c>
      <c r="AC7" s="24">
        <f t="shared" si="0"/>
        <v>20.904195011337873</v>
      </c>
      <c r="AE7" s="22"/>
      <c r="AG7" s="22"/>
    </row>
    <row r="8" spans="1:33" s="17" customFormat="1">
      <c r="A8" s="17" t="s">
        <v>44</v>
      </c>
      <c r="B8" s="33">
        <v>40366</v>
      </c>
      <c r="C8" s="35">
        <v>0.85296188125686767</v>
      </c>
      <c r="D8" s="35">
        <v>2.7256548152520752</v>
      </c>
      <c r="E8" s="35">
        <v>2.7860651289499345</v>
      </c>
      <c r="F8" s="35">
        <v>3.3554557647412251</v>
      </c>
      <c r="G8" s="35">
        <v>1.5029891478936741</v>
      </c>
      <c r="H8" s="35">
        <v>11.370695053696958</v>
      </c>
      <c r="I8" s="35">
        <v>1.0155540544788926</v>
      </c>
      <c r="J8" s="35">
        <v>5.3557540648919426</v>
      </c>
      <c r="K8" s="35">
        <v>15.923525344402334</v>
      </c>
      <c r="L8" s="35">
        <v>5.5391415841838381</v>
      </c>
      <c r="M8" s="35">
        <v>4.9450802417185065</v>
      </c>
      <c r="N8" s="35">
        <v>8.1364177815143801</v>
      </c>
      <c r="O8" s="35">
        <v>1.3770224336837187</v>
      </c>
      <c r="P8" s="35">
        <v>4.2486425097453777</v>
      </c>
      <c r="Q8" s="35">
        <v>4.8152038888838389</v>
      </c>
      <c r="R8" s="35">
        <v>3.2398433235203248</v>
      </c>
      <c r="S8" s="35">
        <v>2.9233825326166447</v>
      </c>
      <c r="T8" s="35">
        <v>3.3468270753357978</v>
      </c>
      <c r="U8" s="35">
        <v>127.83431945387986</v>
      </c>
      <c r="V8" s="37">
        <v>7</v>
      </c>
      <c r="W8" s="25">
        <v>1.0529999999999999</v>
      </c>
      <c r="X8" s="17">
        <v>107</v>
      </c>
      <c r="Y8" s="26">
        <v>0.80900000000000005</v>
      </c>
      <c r="Z8" s="17">
        <v>2.3759999999999999</v>
      </c>
      <c r="AA8" s="36">
        <v>72.400000000000006</v>
      </c>
      <c r="AB8" s="36">
        <v>158</v>
      </c>
      <c r="AC8" s="24">
        <f t="shared" si="0"/>
        <v>29.001762538054798</v>
      </c>
      <c r="AE8" s="22"/>
      <c r="AG8" s="22"/>
    </row>
    <row r="9" spans="1:33" s="17" customFormat="1">
      <c r="A9" s="17" t="s">
        <v>45</v>
      </c>
      <c r="B9" s="33">
        <v>41282</v>
      </c>
      <c r="C9" s="20">
        <v>0.80180034632660013</v>
      </c>
      <c r="D9" s="20">
        <v>2.3243935259400956</v>
      </c>
      <c r="E9" s="20">
        <v>1.7538104794507725</v>
      </c>
      <c r="F9" s="20">
        <v>3.047977983611847</v>
      </c>
      <c r="G9" s="20">
        <v>1.0753380937327264</v>
      </c>
      <c r="H9" s="20">
        <v>10.661489494434402</v>
      </c>
      <c r="I9" s="20">
        <v>0.8112430738591403</v>
      </c>
      <c r="J9" s="20">
        <v>4.2082139698916121</v>
      </c>
      <c r="K9" s="20">
        <v>11.721699939676403</v>
      </c>
      <c r="L9" s="20">
        <v>5.446757021889181</v>
      </c>
      <c r="M9" s="20">
        <v>3.7396758250933235</v>
      </c>
      <c r="N9" s="20">
        <v>9.5960476362860554</v>
      </c>
      <c r="O9" s="20">
        <v>1.3280361049712841</v>
      </c>
      <c r="P9" s="20">
        <v>3.8630263248372558</v>
      </c>
      <c r="Q9" s="20">
        <v>3.7243357556119463</v>
      </c>
      <c r="R9" s="20">
        <v>3.0544340536790267</v>
      </c>
      <c r="S9" s="20">
        <v>2.4295769537063001</v>
      </c>
      <c r="T9" s="20">
        <v>3.2136137900404491</v>
      </c>
      <c r="U9" s="20">
        <v>132.43341678781053</v>
      </c>
      <c r="V9" s="22"/>
      <c r="W9" s="25">
        <v>1.046</v>
      </c>
      <c r="X9" s="17">
        <v>94</v>
      </c>
      <c r="Y9" s="26">
        <v>0.66200000000000003</v>
      </c>
      <c r="Z9" s="17">
        <v>3.125</v>
      </c>
      <c r="AA9" s="36">
        <v>77</v>
      </c>
      <c r="AB9" s="36">
        <v>150.5</v>
      </c>
      <c r="AC9" s="24">
        <f t="shared" si="0"/>
        <v>33.995209765896632</v>
      </c>
    </row>
    <row r="10" spans="1:33" s="17" customFormat="1">
      <c r="A10" s="17" t="s">
        <v>46</v>
      </c>
      <c r="B10" s="33">
        <v>41422</v>
      </c>
      <c r="C10" s="20">
        <v>0.67095070943412449</v>
      </c>
      <c r="D10" s="20">
        <v>2.1941680469519951</v>
      </c>
      <c r="E10" s="20">
        <v>2.1712240197957713</v>
      </c>
      <c r="F10" s="20">
        <v>3.433661882971021</v>
      </c>
      <c r="G10" s="20">
        <v>1.1062798772279099</v>
      </c>
      <c r="H10" s="20">
        <v>15.493499845556368</v>
      </c>
      <c r="I10" s="20">
        <v>0.61353769242610545</v>
      </c>
      <c r="J10" s="20">
        <v>4.2527719006039151</v>
      </c>
      <c r="K10" s="20">
        <v>16.137813790759679</v>
      </c>
      <c r="L10" s="20">
        <v>7.2781245287720688</v>
      </c>
      <c r="M10" s="20">
        <v>4.024047207102206</v>
      </c>
      <c r="N10" s="20">
        <v>12.703567809999941</v>
      </c>
      <c r="O10" s="20">
        <v>1.5429046875994414</v>
      </c>
      <c r="P10" s="20">
        <v>4.6091501838592537</v>
      </c>
      <c r="Q10" s="20">
        <v>4.7335085859596067</v>
      </c>
      <c r="R10" s="20">
        <v>3.1370902681421855</v>
      </c>
      <c r="S10" s="20">
        <v>2.9972209893376842</v>
      </c>
      <c r="T10" s="20">
        <v>2.7622912095699745</v>
      </c>
      <c r="U10" s="20">
        <v>134.029389213397</v>
      </c>
      <c r="V10" s="22"/>
      <c r="W10" s="48">
        <v>0.95299999999999996</v>
      </c>
      <c r="X10" s="17">
        <v>124</v>
      </c>
      <c r="Y10" s="26">
        <v>0.59599999999999997</v>
      </c>
      <c r="Z10" s="17">
        <v>3.351</v>
      </c>
      <c r="AA10" s="36">
        <v>70.8</v>
      </c>
      <c r="AB10" s="36">
        <v>168</v>
      </c>
      <c r="AC10" s="24">
        <f t="shared" si="0"/>
        <v>25.085034013605444</v>
      </c>
    </row>
    <row r="11" spans="1:33" s="17" customFormat="1">
      <c r="A11" s="17" t="s">
        <v>47</v>
      </c>
      <c r="B11" s="33">
        <v>39993</v>
      </c>
      <c r="C11" s="22">
        <v>0.74966484202786388</v>
      </c>
      <c r="D11" s="22">
        <v>2.7598737592999054</v>
      </c>
      <c r="E11" s="22">
        <v>3.1877402787613391</v>
      </c>
      <c r="F11" s="22">
        <v>3.8650990183809517</v>
      </c>
      <c r="G11" s="22">
        <v>1.4363342227322073</v>
      </c>
      <c r="H11" s="22">
        <v>15.678032224834547</v>
      </c>
      <c r="I11" s="22">
        <v>0.72698034335595751</v>
      </c>
      <c r="J11" s="22">
        <v>4.9425623142810764</v>
      </c>
      <c r="K11" s="22">
        <v>18.220936840360171</v>
      </c>
      <c r="L11" s="22">
        <v>7.1496870722473203</v>
      </c>
      <c r="M11" s="22">
        <v>4.6381383296283882</v>
      </c>
      <c r="N11" s="22">
        <v>11.856432551400466</v>
      </c>
      <c r="O11" s="22">
        <v>1.5892775649670734</v>
      </c>
      <c r="P11" s="22">
        <v>5.2718962523119703</v>
      </c>
      <c r="Q11" s="22">
        <v>6.3718200291557689</v>
      </c>
      <c r="R11" s="22">
        <v>3.4843625877289539</v>
      </c>
      <c r="S11" s="22">
        <v>3.4499363158552305</v>
      </c>
      <c r="T11" s="22">
        <v>3.2020790278729279</v>
      </c>
      <c r="U11" s="22">
        <v>135.80692940460443</v>
      </c>
      <c r="V11" s="22">
        <v>15</v>
      </c>
      <c r="W11" s="25">
        <v>1.1779999999999999</v>
      </c>
      <c r="X11" s="17">
        <v>126</v>
      </c>
      <c r="Y11" s="26">
        <v>0.78500000000000003</v>
      </c>
      <c r="Z11" s="17">
        <v>2.4540000000000002</v>
      </c>
      <c r="AA11" s="36">
        <v>80</v>
      </c>
      <c r="AB11" s="36">
        <v>170</v>
      </c>
      <c r="AC11" s="24">
        <f t="shared" si="0"/>
        <v>27.681660899653981</v>
      </c>
      <c r="AE11" s="22"/>
      <c r="AG11" s="22"/>
    </row>
    <row r="12" spans="1:33" s="17" customFormat="1">
      <c r="A12" s="17" t="s">
        <v>48</v>
      </c>
      <c r="B12" s="33">
        <v>39779</v>
      </c>
      <c r="C12" s="35">
        <v>0.62111161419667704</v>
      </c>
      <c r="D12" s="35">
        <v>1.7993765704563038</v>
      </c>
      <c r="E12" s="35">
        <v>1.4742570838233517</v>
      </c>
      <c r="F12" s="35">
        <v>3.042702723974231</v>
      </c>
      <c r="G12" s="35">
        <v>0.82811915541456627</v>
      </c>
      <c r="H12" s="35">
        <v>15.142954946900659</v>
      </c>
      <c r="I12" s="35">
        <v>0.56379494039822231</v>
      </c>
      <c r="J12" s="35">
        <v>2.7425852222770479</v>
      </c>
      <c r="K12" s="35">
        <v>6.8631656002565249</v>
      </c>
      <c r="L12" s="35">
        <v>5.1092826351505254</v>
      </c>
      <c r="M12" s="35">
        <v>2.2878036568980611</v>
      </c>
      <c r="N12" s="35">
        <v>12.842018339102504</v>
      </c>
      <c r="O12" s="35">
        <v>1.024771762134572</v>
      </c>
      <c r="P12" s="35">
        <v>2.6721374896489505</v>
      </c>
      <c r="Q12" s="35">
        <v>1.9973681157066125</v>
      </c>
      <c r="R12" s="35">
        <v>2.7389350675243107</v>
      </c>
      <c r="S12" s="35">
        <v>1.4006449551239686</v>
      </c>
      <c r="T12" s="35">
        <v>3.9945804970650749</v>
      </c>
      <c r="U12" s="35">
        <v>125.56794491106746</v>
      </c>
      <c r="V12" s="37">
        <v>6</v>
      </c>
      <c r="W12" s="50">
        <v>1.1220000000000001</v>
      </c>
      <c r="X12" s="17">
        <v>93</v>
      </c>
      <c r="Y12" s="26">
        <v>0.629</v>
      </c>
      <c r="Z12" s="17">
        <v>2.3940000000000001</v>
      </c>
      <c r="AA12" s="36">
        <v>51.5</v>
      </c>
      <c r="AB12" s="36">
        <v>141.5</v>
      </c>
      <c r="AC12" s="24">
        <f t="shared" si="0"/>
        <v>25.72138495923285</v>
      </c>
      <c r="AE12" s="22"/>
      <c r="AF12" s="49"/>
      <c r="AG12" s="22"/>
    </row>
    <row r="13" spans="1:33" s="17" customFormat="1">
      <c r="A13" s="17" t="s">
        <v>49</v>
      </c>
      <c r="B13" s="18">
        <v>41355</v>
      </c>
      <c r="C13" s="20">
        <v>0.53585462307611931</v>
      </c>
      <c r="D13" s="20">
        <v>1.9423707653527273</v>
      </c>
      <c r="E13" s="20">
        <v>2.4313012412752393</v>
      </c>
      <c r="F13" s="20">
        <v>3.8091227411925259</v>
      </c>
      <c r="G13" s="20">
        <v>1.0747276657391596</v>
      </c>
      <c r="H13" s="20">
        <v>22.644727961399774</v>
      </c>
      <c r="I13" s="20">
        <v>0.5796488718770082</v>
      </c>
      <c r="J13" s="20">
        <v>3.2380766560982051</v>
      </c>
      <c r="K13" s="20">
        <v>11.295860706665735</v>
      </c>
      <c r="L13" s="20">
        <v>5.8659834817992875</v>
      </c>
      <c r="M13" s="20">
        <v>3.37256112583704</v>
      </c>
      <c r="N13" s="20">
        <v>14.887810287348065</v>
      </c>
      <c r="O13" s="20">
        <v>0.95831813328441773</v>
      </c>
      <c r="P13" s="20">
        <v>3.0406969617199713</v>
      </c>
      <c r="Q13" s="20">
        <v>3.780561324279831</v>
      </c>
      <c r="R13" s="20">
        <v>3.3321184654068774</v>
      </c>
      <c r="S13" s="20">
        <v>2.1765236255144025</v>
      </c>
      <c r="T13" s="20">
        <v>5.4029531029656681</v>
      </c>
      <c r="U13" s="20">
        <v>136.44109924234883</v>
      </c>
      <c r="V13" s="22"/>
      <c r="W13" s="25">
        <v>0.874</v>
      </c>
      <c r="X13" s="17">
        <v>120</v>
      </c>
      <c r="Y13" s="51">
        <v>0.502</v>
      </c>
      <c r="Z13" s="17">
        <v>4.09</v>
      </c>
      <c r="AA13" s="23">
        <v>60</v>
      </c>
      <c r="AB13" s="23">
        <v>150</v>
      </c>
      <c r="AC13" s="24">
        <f t="shared" si="0"/>
        <v>26.666666666666668</v>
      </c>
    </row>
    <row r="14" spans="1:33" s="17" customFormat="1">
      <c r="A14" s="17" t="s">
        <v>50</v>
      </c>
      <c r="B14" s="18">
        <v>39483</v>
      </c>
      <c r="C14" s="20">
        <v>0.63680864303879714</v>
      </c>
      <c r="D14" s="20">
        <v>2.5975577518567028</v>
      </c>
      <c r="E14" s="20">
        <v>3.9048075768142816</v>
      </c>
      <c r="F14" s="20">
        <v>4.2832682867763623</v>
      </c>
      <c r="G14" s="20">
        <v>1.5512595735456673</v>
      </c>
      <c r="H14" s="20">
        <v>21.109190191532903</v>
      </c>
      <c r="I14" s="20">
        <v>0.65036933467365199</v>
      </c>
      <c r="J14" s="20">
        <v>4.1699967494955317</v>
      </c>
      <c r="K14" s="20">
        <v>16.557981222891073</v>
      </c>
      <c r="L14" s="20">
        <v>6.7307856368941685</v>
      </c>
      <c r="M14" s="20">
        <v>4.3037760083960981</v>
      </c>
      <c r="N14" s="20">
        <v>14.800942067189339</v>
      </c>
      <c r="O14" s="20">
        <v>1.2109284318170692</v>
      </c>
      <c r="P14" s="20">
        <v>4.288250769524943</v>
      </c>
      <c r="Q14" s="20">
        <v>6.0994628361872172</v>
      </c>
      <c r="R14" s="20">
        <v>3.7187522612145685</v>
      </c>
      <c r="S14" s="20">
        <v>3.1483122518723219</v>
      </c>
      <c r="T14" s="20">
        <v>4.6915422487268801</v>
      </c>
      <c r="U14" s="20">
        <v>132.47023395943978</v>
      </c>
      <c r="V14" s="37">
        <v>4</v>
      </c>
      <c r="W14" s="25">
        <v>1.167055766</v>
      </c>
      <c r="X14" s="17">
        <v>119</v>
      </c>
      <c r="Y14" s="26">
        <v>0.81899999999999995</v>
      </c>
      <c r="Z14" s="17">
        <v>2.81</v>
      </c>
      <c r="AA14" s="23">
        <v>88</v>
      </c>
      <c r="AB14" s="23">
        <v>175</v>
      </c>
      <c r="AC14" s="24">
        <f t="shared" si="0"/>
        <v>28.73469387755102</v>
      </c>
      <c r="AE14" s="52"/>
      <c r="AG14" s="52"/>
    </row>
    <row r="15" spans="1:33" s="17" customFormat="1">
      <c r="A15" s="17" t="s">
        <v>51</v>
      </c>
      <c r="B15" s="33">
        <v>40021</v>
      </c>
      <c r="C15" s="22">
        <v>0.83576847395101128</v>
      </c>
      <c r="D15" s="22">
        <v>2.8300184605397063</v>
      </c>
      <c r="E15" s="22">
        <v>3.1557576953868804</v>
      </c>
      <c r="F15" s="22">
        <v>3.5557504524123886</v>
      </c>
      <c r="G15" s="22">
        <v>1.5800272336629837</v>
      </c>
      <c r="H15" s="22">
        <v>12.550347268246112</v>
      </c>
      <c r="I15" s="22">
        <v>0.75094079616083631</v>
      </c>
      <c r="J15" s="22">
        <v>5.3093047369240844</v>
      </c>
      <c r="K15" s="22">
        <v>21.812124388826991</v>
      </c>
      <c r="L15" s="22">
        <v>7.4241795968971873</v>
      </c>
      <c r="M15" s="22">
        <v>4.9009460586373672</v>
      </c>
      <c r="N15" s="22">
        <v>12.907467165704306</v>
      </c>
      <c r="O15" s="22">
        <v>1.5461902868975905</v>
      </c>
      <c r="P15" s="22">
        <v>5.2993565528389501</v>
      </c>
      <c r="Q15" s="22">
        <v>6.8890084831222627</v>
      </c>
      <c r="R15" s="22">
        <v>3.5989821586465354</v>
      </c>
      <c r="S15" s="22">
        <v>3.8188877421388314</v>
      </c>
      <c r="T15" s="22">
        <v>3.2577550655996292</v>
      </c>
      <c r="U15" s="22">
        <v>136.02992549054719</v>
      </c>
      <c r="V15" s="22">
        <v>4</v>
      </c>
      <c r="W15" s="50">
        <v>1.052</v>
      </c>
      <c r="X15" s="17">
        <v>114</v>
      </c>
      <c r="Y15" s="26">
        <v>0.94299999999999995</v>
      </c>
      <c r="Z15" s="17">
        <v>2.2730000000000001</v>
      </c>
      <c r="AA15" s="36">
        <v>90</v>
      </c>
      <c r="AB15" s="36">
        <v>165</v>
      </c>
      <c r="AC15" s="24">
        <f t="shared" si="0"/>
        <v>33.057851239669425</v>
      </c>
      <c r="AE15" s="22"/>
      <c r="AF15" s="49"/>
      <c r="AG15" s="22"/>
    </row>
    <row r="20" spans="1:32">
      <c r="A20" s="2" t="s">
        <v>32</v>
      </c>
      <c r="B20" s="2"/>
      <c r="C20" s="2">
        <f>AVERAGE(C2:C15)</f>
        <v>0.70639286833123838</v>
      </c>
      <c r="D20" s="2">
        <f t="shared" ref="D20:AC20" si="1">AVERAGE(D2:D15)</f>
        <v>2.3516238593295533</v>
      </c>
      <c r="E20" s="2">
        <f t="shared" si="1"/>
        <v>2.5341986400662924</v>
      </c>
      <c r="F20" s="2">
        <f t="shared" si="1"/>
        <v>3.5129410969735759</v>
      </c>
      <c r="G20" s="2">
        <f t="shared" si="1"/>
        <v>1.2423906815391581</v>
      </c>
      <c r="H20" s="2">
        <f t="shared" si="1"/>
        <v>15.633592693524287</v>
      </c>
      <c r="I20" s="2">
        <f t="shared" si="1"/>
        <v>0.69080043393941715</v>
      </c>
      <c r="J20" s="2">
        <f t="shared" si="1"/>
        <v>4.109264675993944</v>
      </c>
      <c r="K20" s="2">
        <f t="shared" si="1"/>
        <v>14.13674328839179</v>
      </c>
      <c r="L20" s="2">
        <f t="shared" si="1"/>
        <v>6.2506698637447409</v>
      </c>
      <c r="M20" s="2">
        <f t="shared" si="1"/>
        <v>3.8691482833184234</v>
      </c>
      <c r="N20" s="2">
        <f t="shared" si="1"/>
        <v>12.421850076898806</v>
      </c>
      <c r="O20" s="2">
        <f t="shared" si="1"/>
        <v>1.2371929679563647</v>
      </c>
      <c r="P20" s="2">
        <f t="shared" si="1"/>
        <v>3.8011600727382771</v>
      </c>
      <c r="Q20" s="2">
        <f t="shared" si="1"/>
        <v>4.2386836722155925</v>
      </c>
      <c r="R20" s="2">
        <f t="shared" si="1"/>
        <v>3.2096168104839897</v>
      </c>
      <c r="S20" s="2">
        <f t="shared" si="1"/>
        <v>2.5233826935480121</v>
      </c>
      <c r="T20" s="2">
        <f t="shared" si="1"/>
        <v>3.9774449888637804</v>
      </c>
      <c r="U20" s="2">
        <f t="shared" si="1"/>
        <v>131.02061637416995</v>
      </c>
      <c r="V20" s="2">
        <f t="shared" si="1"/>
        <v>8.545454545454545</v>
      </c>
      <c r="W20" s="2">
        <f t="shared" si="1"/>
        <v>1.1202945709999999</v>
      </c>
      <c r="X20" s="2">
        <f t="shared" si="1"/>
        <v>110.5</v>
      </c>
      <c r="Y20" s="2">
        <f t="shared" si="1"/>
        <v>0.73607142857142871</v>
      </c>
      <c r="Z20" s="2">
        <f t="shared" si="1"/>
        <v>2.5822857142857143</v>
      </c>
      <c r="AA20" s="2">
        <f t="shared" si="1"/>
        <v>67.05</v>
      </c>
      <c r="AB20" s="2">
        <f t="shared" si="1"/>
        <v>157.42857142857142</v>
      </c>
      <c r="AC20" s="2">
        <f t="shared" si="1"/>
        <v>26.893934917416406</v>
      </c>
      <c r="AD20" s="2"/>
      <c r="AE20" s="2"/>
      <c r="AF20" s="2"/>
    </row>
    <row r="21" spans="1:32">
      <c r="A21" s="57" t="s">
        <v>33</v>
      </c>
      <c r="B21" s="29"/>
      <c r="C21" s="9">
        <f>STDEV(C2:C15)</f>
        <v>0.10335333507696261</v>
      </c>
      <c r="D21" s="9">
        <f t="shared" ref="D21:AC21" si="2">STDEV(D2:D15)</f>
        <v>0.36140640121780127</v>
      </c>
      <c r="E21" s="9">
        <f t="shared" si="2"/>
        <v>0.72397929476233924</v>
      </c>
      <c r="F21" s="9">
        <f t="shared" si="2"/>
        <v>0.37592465667338659</v>
      </c>
      <c r="G21" s="9">
        <f t="shared" si="2"/>
        <v>0.26264013018353893</v>
      </c>
      <c r="H21" s="9">
        <f t="shared" si="2"/>
        <v>4.1764378772713826</v>
      </c>
      <c r="I21" s="9">
        <f t="shared" si="2"/>
        <v>0.13003867658861432</v>
      </c>
      <c r="J21" s="9">
        <f t="shared" si="2"/>
        <v>0.8768570234333275</v>
      </c>
      <c r="K21" s="9">
        <f t="shared" si="2"/>
        <v>4.7982212552104846</v>
      </c>
      <c r="L21" s="9">
        <f t="shared" si="2"/>
        <v>0.79092446968688812</v>
      </c>
      <c r="M21" s="9">
        <f t="shared" si="2"/>
        <v>1.0656312235094996</v>
      </c>
      <c r="N21" s="9">
        <f t="shared" si="2"/>
        <v>2.3373793377948404</v>
      </c>
      <c r="O21" s="9">
        <f t="shared" si="2"/>
        <v>0.2446862375000883</v>
      </c>
      <c r="P21" s="9">
        <f t="shared" si="2"/>
        <v>0.92140659638832467</v>
      </c>
      <c r="Q21" s="9">
        <f t="shared" si="2"/>
        <v>1.4800279809106425</v>
      </c>
      <c r="R21" s="9">
        <f t="shared" si="2"/>
        <v>0.28069450050506806</v>
      </c>
      <c r="S21" s="9">
        <f t="shared" si="2"/>
        <v>0.71906601876996878</v>
      </c>
      <c r="T21" s="9">
        <f t="shared" si="2"/>
        <v>1.0425781911275471</v>
      </c>
      <c r="U21" s="9">
        <f t="shared" si="2"/>
        <v>5.1847380504755414</v>
      </c>
      <c r="V21" s="9">
        <f t="shared" si="2"/>
        <v>3.6156226673599767</v>
      </c>
      <c r="W21" s="9">
        <f t="shared" si="2"/>
        <v>0.18883719182733283</v>
      </c>
      <c r="X21" s="9">
        <f t="shared" si="2"/>
        <v>11.085333345669646</v>
      </c>
      <c r="Y21" s="9">
        <f t="shared" si="2"/>
        <v>0.17244997682079966</v>
      </c>
      <c r="Z21" s="9">
        <f t="shared" si="2"/>
        <v>0.74391763693936563</v>
      </c>
      <c r="AA21" s="9">
        <f t="shared" si="2"/>
        <v>13.407274145030424</v>
      </c>
      <c r="AB21" s="9">
        <f t="shared" si="2"/>
        <v>10.458447345525094</v>
      </c>
      <c r="AC21" s="9">
        <f t="shared" si="2"/>
        <v>3.6479439241270071</v>
      </c>
      <c r="AD21" s="2"/>
      <c r="AE21" s="9"/>
      <c r="AF21" s="2"/>
    </row>
    <row r="22" spans="1:32">
      <c r="A22" s="67"/>
      <c r="B22" s="67"/>
      <c r="C22" s="67"/>
      <c r="D22" s="67"/>
      <c r="E22" s="66"/>
      <c r="F22" s="67"/>
      <c r="G22" s="67"/>
      <c r="H22" s="66"/>
      <c r="I22" s="67"/>
      <c r="J22" s="67"/>
      <c r="K22" s="66"/>
      <c r="L22" s="67"/>
      <c r="M22" s="66"/>
      <c r="N22" s="67"/>
      <c r="O22" s="67"/>
      <c r="P22" s="67"/>
      <c r="Q22" s="66"/>
      <c r="R22" s="67"/>
      <c r="S22" s="66"/>
      <c r="T22" s="66"/>
      <c r="U22" s="67"/>
      <c r="V22" s="66"/>
      <c r="W22" s="66"/>
      <c r="X22" s="67"/>
      <c r="Y22" s="67"/>
      <c r="Z22" s="67"/>
      <c r="AA22" s="68"/>
      <c r="AB22" s="68"/>
      <c r="AC22" s="69"/>
      <c r="AD22" s="67"/>
      <c r="AE22" s="67"/>
      <c r="AF22" s="67"/>
    </row>
    <row r="23" spans="1:32">
      <c r="A23" s="2" t="s">
        <v>34</v>
      </c>
      <c r="B23" s="2"/>
      <c r="C23" s="70">
        <f>MEDIAN(C2:C15)</f>
        <v>0.72094653495381777</v>
      </c>
      <c r="D23" s="70">
        <f t="shared" ref="D23:AC23" si="3">MEDIAN(D2:D15)</f>
        <v>2.3303862189401725</v>
      </c>
      <c r="E23" s="70">
        <f t="shared" si="3"/>
        <v>2.4372741226044328</v>
      </c>
      <c r="F23" s="70">
        <f t="shared" si="3"/>
        <v>3.4226213877819509</v>
      </c>
      <c r="G23" s="70">
        <f t="shared" si="3"/>
        <v>1.2117571061386641</v>
      </c>
      <c r="H23" s="70">
        <f t="shared" si="3"/>
        <v>14.730919865526229</v>
      </c>
      <c r="I23" s="70">
        <f t="shared" si="3"/>
        <v>0.67678518540885657</v>
      </c>
      <c r="J23" s="70">
        <f t="shared" si="3"/>
        <v>4.2304929352477636</v>
      </c>
      <c r="K23" s="70">
        <f t="shared" si="3"/>
        <v>15.269439931213673</v>
      </c>
      <c r="L23" s="70">
        <f t="shared" si="3"/>
        <v>5.9227781945213831</v>
      </c>
      <c r="M23" s="70">
        <f t="shared" si="3"/>
        <v>4.1548190587506175</v>
      </c>
      <c r="N23" s="70">
        <f t="shared" si="3"/>
        <v>12.643902386681191</v>
      </c>
      <c r="O23" s="70">
        <f t="shared" si="3"/>
        <v>1.2816936270700712</v>
      </c>
      <c r="P23" s="70">
        <f t="shared" si="3"/>
        <v>3.877023127957762</v>
      </c>
      <c r="Q23" s="70">
        <f t="shared" si="3"/>
        <v>3.849881565223952</v>
      </c>
      <c r="R23" s="70">
        <f t="shared" si="3"/>
        <v>3.1884667958312551</v>
      </c>
      <c r="S23" s="70">
        <f>MEDIAN(S2:S15)</f>
        <v>2.4465760147646529</v>
      </c>
      <c r="T23" s="70">
        <f t="shared" si="3"/>
        <v>3.6285935054098717</v>
      </c>
      <c r="U23" s="70">
        <f t="shared" si="3"/>
        <v>132.45182537362516</v>
      </c>
      <c r="V23" s="70">
        <f t="shared" si="3"/>
        <v>8</v>
      </c>
      <c r="W23" s="70">
        <f t="shared" si="3"/>
        <v>1.0757757835000001</v>
      </c>
      <c r="X23" s="70">
        <f t="shared" si="3"/>
        <v>113</v>
      </c>
      <c r="Y23" s="70">
        <f t="shared" si="3"/>
        <v>0.70100000000000007</v>
      </c>
      <c r="Z23" s="70">
        <f t="shared" si="3"/>
        <v>2.4670000000000001</v>
      </c>
      <c r="AA23" s="70">
        <f t="shared" si="3"/>
        <v>67</v>
      </c>
      <c r="AB23" s="70">
        <f t="shared" si="3"/>
        <v>156</v>
      </c>
      <c r="AC23" s="70">
        <f t="shared" si="3"/>
        <v>27.005208333333332</v>
      </c>
      <c r="AD23" s="2"/>
      <c r="AE23" s="2"/>
      <c r="AF23" s="2"/>
    </row>
    <row r="24" spans="1:32">
      <c r="A24" s="2" t="s">
        <v>35</v>
      </c>
      <c r="B24" s="2"/>
      <c r="C24" s="70">
        <f>C26-C25</f>
        <v>0.13957749131417407</v>
      </c>
      <c r="D24" s="70">
        <f t="shared" ref="D24" si="4">D26-D25</f>
        <v>0.68616942922337198</v>
      </c>
      <c r="E24" s="71">
        <f>E26-E25</f>
        <v>0.90929097475595899</v>
      </c>
      <c r="F24" s="9">
        <f t="shared" ref="F24:AC24" si="5">F26-F25</f>
        <v>0.54128129928652013</v>
      </c>
      <c r="G24" s="9">
        <f t="shared" si="5"/>
        <v>0.403251876996785</v>
      </c>
      <c r="H24" s="73">
        <f t="shared" si="5"/>
        <v>2.8211188692635432</v>
      </c>
      <c r="I24" s="9">
        <f t="shared" si="5"/>
        <v>0.14827785214470501</v>
      </c>
      <c r="J24" s="9">
        <f t="shared" si="5"/>
        <v>1.4856338064213332</v>
      </c>
      <c r="K24" s="73">
        <f t="shared" si="5"/>
        <v>6.1906732802308202</v>
      </c>
      <c r="L24" s="9">
        <f t="shared" si="5"/>
        <v>1.4478168001564935</v>
      </c>
      <c r="M24" s="73">
        <f t="shared" si="5"/>
        <v>1.435272434069546</v>
      </c>
      <c r="N24" s="9">
        <f t="shared" si="5"/>
        <v>3.3740241128620347</v>
      </c>
      <c r="O24" s="9">
        <f t="shared" si="5"/>
        <v>0.3420377481106649</v>
      </c>
      <c r="P24" s="9">
        <f t="shared" si="5"/>
        <v>1.4128744488209457</v>
      </c>
      <c r="Q24" s="73">
        <f t="shared" si="5"/>
        <v>1.282329674529727</v>
      </c>
      <c r="R24" s="9">
        <f t="shared" si="5"/>
        <v>0.27137431260113809</v>
      </c>
      <c r="S24" s="73">
        <f>S26-S25</f>
        <v>0.91912431717730181</v>
      </c>
      <c r="T24" s="73">
        <f t="shared" si="5"/>
        <v>1.3215498032050763</v>
      </c>
      <c r="U24" s="9">
        <f t="shared" si="5"/>
        <v>8.5614613612941071</v>
      </c>
      <c r="V24" s="74">
        <f t="shared" si="5"/>
        <v>5</v>
      </c>
      <c r="W24" s="75">
        <f t="shared" si="5"/>
        <v>0.11829182449999998</v>
      </c>
      <c r="X24" s="9">
        <f t="shared" si="5"/>
        <v>17.25</v>
      </c>
      <c r="Y24" s="9">
        <f t="shared" si="5"/>
        <v>0.17100000000000004</v>
      </c>
      <c r="Z24" s="9">
        <f t="shared" si="5"/>
        <v>0.74750000000000005</v>
      </c>
      <c r="AA24" s="9">
        <f t="shared" si="5"/>
        <v>20.599999999999994</v>
      </c>
      <c r="AB24" s="9">
        <f t="shared" si="5"/>
        <v>17.125</v>
      </c>
      <c r="AC24" s="9">
        <f t="shared" si="5"/>
        <v>4.1204789202538485</v>
      </c>
      <c r="AD24" s="9"/>
      <c r="AE24" s="9"/>
      <c r="AF24" s="9"/>
    </row>
    <row r="25" spans="1:32">
      <c r="A25" s="2" t="s">
        <v>36</v>
      </c>
      <c r="B25" s="2"/>
      <c r="C25" s="2">
        <f>QUARTILE(C2:C15,1)</f>
        <v>0.64465417637489209</v>
      </c>
      <c r="D25" s="2">
        <f t="shared" ref="D25:AC25" si="6">QUARTILE(D2:D15,1)</f>
        <v>2.00746112017986</v>
      </c>
      <c r="E25" s="2">
        <f t="shared" si="6"/>
        <v>2.154043579021685</v>
      </c>
      <c r="F25" s="2">
        <f t="shared" si="6"/>
        <v>3.2612489653863435</v>
      </c>
      <c r="G25" s="2">
        <f t="shared" si="6"/>
        <v>1.0830735396065223</v>
      </c>
      <c r="H25" s="2">
        <f t="shared" si="6"/>
        <v>12.810780260751459</v>
      </c>
      <c r="I25" s="2">
        <f t="shared" si="6"/>
        <v>0.59667283081491163</v>
      </c>
      <c r="J25" s="2">
        <f t="shared" si="6"/>
        <v>3.3293707547546312</v>
      </c>
      <c r="K25" s="2">
        <f t="shared" si="6"/>
        <v>10.274102455883876</v>
      </c>
      <c r="L25" s="2">
        <f t="shared" si="6"/>
        <v>5.5971449132525386</v>
      </c>
      <c r="M25" s="2">
        <f t="shared" si="6"/>
        <v>3.1560699757716772</v>
      </c>
      <c r="N25" s="2">
        <f t="shared" si="6"/>
        <v>10.953549228956046</v>
      </c>
      <c r="O25" s="2">
        <f t="shared" si="6"/>
        <v>1.0308221555250396</v>
      </c>
      <c r="P25" s="2">
        <f t="shared" si="6"/>
        <v>2.8654742557591057</v>
      </c>
      <c r="Q25" s="2">
        <f t="shared" si="6"/>
        <v>3.5313141626440689</v>
      </c>
      <c r="R25" s="2">
        <f t="shared" si="6"/>
        <v>3.0599382427561785</v>
      </c>
      <c r="S25" s="2">
        <f t="shared" si="6"/>
        <v>2.0596370579801224</v>
      </c>
      <c r="T25" s="2">
        <f t="shared" si="6"/>
        <v>3.2246491089302443</v>
      </c>
      <c r="U25" s="2">
        <f t="shared" si="6"/>
        <v>126.80108299550847</v>
      </c>
      <c r="V25" s="2">
        <f t="shared" si="6"/>
        <v>6</v>
      </c>
      <c r="W25" s="2">
        <f t="shared" si="6"/>
        <v>1.0475000000000001</v>
      </c>
      <c r="X25" s="2">
        <f t="shared" si="6"/>
        <v>102.5</v>
      </c>
      <c r="Y25" s="2">
        <f t="shared" si="6"/>
        <v>0.63200000000000001</v>
      </c>
      <c r="Z25" s="2">
        <f t="shared" si="6"/>
        <v>2.2987500000000001</v>
      </c>
      <c r="AA25" s="2">
        <f t="shared" si="6"/>
        <v>55.25</v>
      </c>
      <c r="AB25" s="2">
        <f t="shared" si="6"/>
        <v>150.125</v>
      </c>
      <c r="AC25" s="2">
        <f t="shared" si="6"/>
        <v>24.355749244142103</v>
      </c>
      <c r="AD25" s="2"/>
      <c r="AE25" s="2"/>
      <c r="AF25" s="2"/>
    </row>
    <row r="26" spans="1:32">
      <c r="A26" s="2" t="s">
        <v>37</v>
      </c>
      <c r="B26" s="2"/>
      <c r="C26" s="2">
        <f>QUARTILE(C2:C15,3)</f>
        <v>0.78423166768906616</v>
      </c>
      <c r="D26" s="2">
        <f t="shared" ref="D26:AC26" si="7">QUARTILE(D2:D15,3)</f>
        <v>2.693630549403232</v>
      </c>
      <c r="E26" s="2">
        <f t="shared" si="7"/>
        <v>3.063334553777644</v>
      </c>
      <c r="F26" s="2">
        <f t="shared" si="7"/>
        <v>3.8025302646728636</v>
      </c>
      <c r="G26" s="2">
        <f t="shared" si="7"/>
        <v>1.4863254166033073</v>
      </c>
      <c r="H26" s="2">
        <f t="shared" si="7"/>
        <v>15.631899130015002</v>
      </c>
      <c r="I26" s="2">
        <f t="shared" si="7"/>
        <v>0.74495068295961664</v>
      </c>
      <c r="J26" s="2">
        <f t="shared" si="7"/>
        <v>4.8150045611759644</v>
      </c>
      <c r="K26" s="2">
        <f t="shared" si="7"/>
        <v>16.464775736114696</v>
      </c>
      <c r="L26" s="2">
        <f t="shared" si="7"/>
        <v>7.0449617134090321</v>
      </c>
      <c r="M26" s="2">
        <f t="shared" si="7"/>
        <v>4.5913424098412232</v>
      </c>
      <c r="N26" s="2">
        <f t="shared" si="7"/>
        <v>14.327573341818081</v>
      </c>
      <c r="O26" s="2">
        <f t="shared" si="7"/>
        <v>1.3728599036357045</v>
      </c>
      <c r="P26" s="2">
        <f t="shared" si="7"/>
        <v>4.2783487045800515</v>
      </c>
      <c r="Q26" s="2">
        <f t="shared" si="7"/>
        <v>4.813643837173796</v>
      </c>
      <c r="R26" s="2">
        <f t="shared" si="7"/>
        <v>3.3313125553573166</v>
      </c>
      <c r="S26" s="2">
        <f t="shared" si="7"/>
        <v>2.9787613751574242</v>
      </c>
      <c r="T26" s="2">
        <f t="shared" si="7"/>
        <v>4.5461989121353206</v>
      </c>
      <c r="U26" s="2">
        <f t="shared" si="7"/>
        <v>135.36254435680257</v>
      </c>
      <c r="V26" s="2">
        <f t="shared" si="7"/>
        <v>11</v>
      </c>
      <c r="W26" s="2">
        <f t="shared" si="7"/>
        <v>1.1657918245000001</v>
      </c>
      <c r="X26" s="2">
        <f t="shared" si="7"/>
        <v>119.75</v>
      </c>
      <c r="Y26" s="2">
        <f t="shared" si="7"/>
        <v>0.80300000000000005</v>
      </c>
      <c r="Z26" s="2">
        <f t="shared" si="7"/>
        <v>3.0462500000000001</v>
      </c>
      <c r="AA26" s="2">
        <f t="shared" si="7"/>
        <v>75.849999999999994</v>
      </c>
      <c r="AB26" s="2">
        <f t="shared" si="7"/>
        <v>167.25</v>
      </c>
      <c r="AC26" s="2">
        <f t="shared" si="7"/>
        <v>28.476228164395952</v>
      </c>
      <c r="AD26" s="9"/>
      <c r="AE26" s="9"/>
      <c r="AF26" s="9"/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26"/>
  <sheetViews>
    <sheetView workbookViewId="0">
      <pane xSplit="2" ySplit="1" topLeftCell="T2" activePane="bottomRight" state="frozenSplit"/>
      <selection pane="topRight" activeCell="G1" sqref="G1"/>
      <selection pane="bottomLeft" activeCell="A14" sqref="A14"/>
      <selection pane="bottomRight" activeCell="A2" sqref="A2:A15"/>
    </sheetView>
  </sheetViews>
  <sheetFormatPr baseColWidth="10" defaultColWidth="21" defaultRowHeight="15"/>
  <cols>
    <col min="1" max="1" width="26.1640625" customWidth="1"/>
    <col min="2" max="2" width="11.33203125" customWidth="1"/>
    <col min="3" max="3" width="12" customWidth="1"/>
    <col min="4" max="4" width="13.33203125" customWidth="1"/>
    <col min="5" max="5" width="13.6640625" customWidth="1"/>
    <col min="6" max="6" width="12.33203125" customWidth="1"/>
    <col min="7" max="7" width="13.33203125" customWidth="1"/>
    <col min="8" max="8" width="13.6640625" customWidth="1"/>
    <col min="9" max="9" width="16.33203125" customWidth="1"/>
    <col min="10" max="10" width="13.1640625" customWidth="1"/>
    <col min="11" max="11" width="12.1640625" customWidth="1"/>
    <col min="12" max="12" width="12.83203125" customWidth="1"/>
    <col min="13" max="13" width="13.6640625" customWidth="1"/>
    <col min="14" max="14" width="14.33203125" customWidth="1"/>
    <col min="15" max="15" width="13.6640625" customWidth="1"/>
    <col min="16" max="16" width="12.83203125" customWidth="1"/>
    <col min="17" max="18" width="13.1640625" customWidth="1"/>
    <col min="19" max="19" width="14" customWidth="1"/>
    <col min="20" max="20" width="13" customWidth="1"/>
    <col min="21" max="21" width="12.83203125" customWidth="1"/>
    <col min="22" max="22" width="13.1640625" customWidth="1"/>
    <col min="23" max="23" width="18.33203125" customWidth="1"/>
    <col min="24" max="24" width="10.6640625" customWidth="1"/>
    <col min="25" max="25" width="11.83203125" customWidth="1"/>
    <col min="26" max="26" width="9.1640625" customWidth="1"/>
    <col min="27" max="27" width="11.6640625" customWidth="1"/>
    <col min="28" max="28" width="15.33203125" customWidth="1"/>
    <col min="29" max="29" width="15.5" customWidth="1"/>
    <col min="30" max="30" width="9.33203125" customWidth="1"/>
    <col min="31" max="33" width="11.33203125" style="1" customWidth="1"/>
  </cols>
  <sheetData>
    <row r="1" spans="1:34" s="2" customForma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0" t="s">
        <v>7</v>
      </c>
      <c r="I1" s="10" t="s">
        <v>8</v>
      </c>
      <c r="J1" s="11" t="s">
        <v>9</v>
      </c>
      <c r="K1" s="10" t="s">
        <v>10</v>
      </c>
      <c r="L1" s="10" t="s">
        <v>11</v>
      </c>
      <c r="M1" s="11" t="s">
        <v>12</v>
      </c>
      <c r="N1" s="10" t="s">
        <v>13</v>
      </c>
      <c r="O1" s="11" t="s">
        <v>14</v>
      </c>
      <c r="P1" s="10" t="s">
        <v>15</v>
      </c>
      <c r="Q1" s="10" t="s">
        <v>16</v>
      </c>
      <c r="R1" s="10" t="s">
        <v>17</v>
      </c>
      <c r="S1" s="11" t="s">
        <v>18</v>
      </c>
      <c r="T1" s="10" t="s">
        <v>19</v>
      </c>
      <c r="U1" s="11" t="s">
        <v>20</v>
      </c>
      <c r="V1" s="11" t="s">
        <v>21</v>
      </c>
      <c r="W1" s="10" t="s">
        <v>22</v>
      </c>
      <c r="X1" s="11" t="s">
        <v>23</v>
      </c>
      <c r="Y1" s="11" t="s">
        <v>24</v>
      </c>
      <c r="Z1" s="10" t="s">
        <v>25</v>
      </c>
      <c r="AA1" s="10" t="s">
        <v>26</v>
      </c>
      <c r="AB1" s="10" t="s">
        <v>27</v>
      </c>
      <c r="AC1" s="12" t="s">
        <v>28</v>
      </c>
      <c r="AD1" s="12" t="s">
        <v>29</v>
      </c>
      <c r="AE1" s="13" t="s">
        <v>30</v>
      </c>
      <c r="AF1" s="10"/>
      <c r="AG1" s="14"/>
    </row>
    <row r="2" spans="1:34" s="17" customFormat="1">
      <c r="A2" s="17" t="s">
        <v>38</v>
      </c>
      <c r="B2" s="18">
        <v>39701</v>
      </c>
      <c r="C2" s="19"/>
      <c r="E2" s="20">
        <v>0.75186546916569486</v>
      </c>
      <c r="F2" s="20">
        <v>2.0956826705180855</v>
      </c>
      <c r="G2" s="20">
        <v>1.4829458010001941</v>
      </c>
      <c r="H2" s="20">
        <v>2.9267789519838443</v>
      </c>
      <c r="I2" s="20">
        <v>0.86290181644144648</v>
      </c>
      <c r="J2" s="20">
        <v>11.946603419777158</v>
      </c>
      <c r="K2" s="20">
        <v>0.62145371364898361</v>
      </c>
      <c r="L2" s="20">
        <v>3.1802606391367476</v>
      </c>
      <c r="M2" s="20">
        <v>7.0648675515846548</v>
      </c>
      <c r="N2" s="20">
        <v>5.3779304009432352</v>
      </c>
      <c r="O2" s="20">
        <v>2.0503465320876031</v>
      </c>
      <c r="P2" s="20">
        <v>12.75997433801181</v>
      </c>
      <c r="Q2" s="20">
        <v>1.0664240307250652</v>
      </c>
      <c r="R2" s="20">
        <v>2.801978289773893</v>
      </c>
      <c r="S2" s="20">
        <v>2.0710988340117948</v>
      </c>
      <c r="T2" s="20">
        <v>2.7588779237178747</v>
      </c>
      <c r="U2" s="20">
        <v>1.3909022546803942</v>
      </c>
      <c r="V2" s="20">
        <v>3.9807146276526653</v>
      </c>
      <c r="W2" s="20">
        <v>128.92754353443351</v>
      </c>
      <c r="X2" s="21">
        <v>10</v>
      </c>
      <c r="Y2" s="17">
        <v>1.211727142</v>
      </c>
      <c r="Z2" s="17">
        <v>105</v>
      </c>
      <c r="AA2" s="22">
        <v>0.84899999999999998</v>
      </c>
      <c r="AB2" s="17">
        <v>1.425</v>
      </c>
      <c r="AC2" s="23">
        <v>55</v>
      </c>
      <c r="AD2" s="23">
        <v>154</v>
      </c>
      <c r="AE2" s="24">
        <f>AC2/((AD2/100)*(AD2/100))</f>
        <v>23.19109461966605</v>
      </c>
      <c r="AF2" s="22"/>
      <c r="AG2" s="22"/>
    </row>
    <row r="3" spans="1:34" s="17" customFormat="1">
      <c r="A3" s="17" t="s">
        <v>39</v>
      </c>
      <c r="B3" s="18">
        <v>41445</v>
      </c>
      <c r="C3" s="19"/>
      <c r="E3" s="20">
        <v>0.53987061312412166</v>
      </c>
      <c r="F3" s="20">
        <v>1.994538925501377</v>
      </c>
      <c r="G3" s="20">
        <v>2.7038433280184999</v>
      </c>
      <c r="H3" s="20">
        <v>3.8811015764925219</v>
      </c>
      <c r="I3" s="20">
        <v>1.2074629365413825</v>
      </c>
      <c r="J3" s="20">
        <v>22.237010106048928</v>
      </c>
      <c r="K3" s="20">
        <v>0.59920448805425863</v>
      </c>
      <c r="L3" s="20">
        <v>3.4425731438986324</v>
      </c>
      <c r="M3" s="20">
        <v>10.779079950212463</v>
      </c>
      <c r="N3" s="20">
        <v>6.0317497846584081</v>
      </c>
      <c r="O3" s="20">
        <v>3.0307045311087273</v>
      </c>
      <c r="P3" s="20">
        <v>14.829782165610956</v>
      </c>
      <c r="Q3" s="20">
        <v>0.82022659109948182</v>
      </c>
      <c r="R3" s="20">
        <v>2.5932951626868812</v>
      </c>
      <c r="S3" s="20">
        <v>3.6167628296557042</v>
      </c>
      <c r="T3" s="20">
        <v>3.3197337805413829</v>
      </c>
      <c r="U3" s="20">
        <v>2.0809761220429683</v>
      </c>
      <c r="V3" s="20">
        <v>6.4193219925982703</v>
      </c>
      <c r="W3" s="20">
        <v>126.35306823074637</v>
      </c>
      <c r="X3" s="22">
        <v>13</v>
      </c>
      <c r="Y3" s="17">
        <v>1.4490213869999999</v>
      </c>
      <c r="Z3" s="28">
        <v>112</v>
      </c>
      <c r="AA3" s="22">
        <v>0.84</v>
      </c>
      <c r="AB3" s="17">
        <v>1.534</v>
      </c>
      <c r="AC3" s="23">
        <v>52</v>
      </c>
      <c r="AD3" s="23">
        <v>148</v>
      </c>
      <c r="AE3" s="24">
        <f t="shared" ref="AE3:AE15" si="0">AC3/((AD3/100)*(AD3/100))</f>
        <v>23.739956172388606</v>
      </c>
      <c r="AF3" s="22"/>
    </row>
    <row r="4" spans="1:34" s="17" customFormat="1">
      <c r="A4" s="17" t="s">
        <v>40</v>
      </c>
      <c r="B4" s="33">
        <v>40800</v>
      </c>
      <c r="C4" s="34">
        <v>40210</v>
      </c>
      <c r="D4" s="34">
        <v>40756</v>
      </c>
      <c r="E4" s="35">
        <v>0.82412002000295126</v>
      </c>
      <c r="F4" s="35">
        <v>2.5240119538446049</v>
      </c>
      <c r="G4" s="35">
        <v>2.1122573994792457</v>
      </c>
      <c r="H4" s="35">
        <v>3.2388034372646248</v>
      </c>
      <c r="I4" s="35">
        <v>1.1380045208093605</v>
      </c>
      <c r="J4" s="35">
        <v>12.130811650689848</v>
      </c>
      <c r="K4" s="35">
        <v>0.72611104958954342</v>
      </c>
      <c r="L4" s="35">
        <v>4.0576107216982562</v>
      </c>
      <c r="M4" s="35">
        <v>12.83884226044051</v>
      </c>
      <c r="N4" s="35">
        <v>5.8674886286900199</v>
      </c>
      <c r="O4" s="35">
        <v>3.7710617158822868</v>
      </c>
      <c r="P4" s="35">
        <v>11.280880191714557</v>
      </c>
      <c r="Q4" s="35">
        <v>0.95717394793433397</v>
      </c>
      <c r="R4" s="35">
        <v>2.8783444418477409</v>
      </c>
      <c r="S4" s="35">
        <v>2.9983320178336035</v>
      </c>
      <c r="T4" s="35">
        <v>3.1576579208081292</v>
      </c>
      <c r="U4" s="35">
        <v>1.8236410683736917</v>
      </c>
      <c r="V4" s="35">
        <v>5.0864855295921263</v>
      </c>
      <c r="W4" s="35">
        <v>128.11174166371433</v>
      </c>
      <c r="X4" s="22">
        <v>8</v>
      </c>
      <c r="Y4" s="17">
        <v>1.109</v>
      </c>
      <c r="Z4" s="28">
        <v>100</v>
      </c>
      <c r="AA4" s="22">
        <v>0.76500000000000001</v>
      </c>
      <c r="AB4" s="17">
        <v>1.7629999999999999</v>
      </c>
      <c r="AC4" s="36">
        <v>54.2</v>
      </c>
      <c r="AD4" s="36">
        <v>144</v>
      </c>
      <c r="AE4" s="24">
        <f t="shared" si="0"/>
        <v>26.138117283950621</v>
      </c>
      <c r="AF4" s="22"/>
    </row>
    <row r="5" spans="1:34" s="17" customFormat="1">
      <c r="A5" s="17" t="s">
        <v>41</v>
      </c>
      <c r="B5" s="18">
        <v>40819</v>
      </c>
      <c r="C5" s="19"/>
      <c r="E5" s="20">
        <v>1.0807169658123486</v>
      </c>
      <c r="F5" s="20">
        <v>3.4766033261325426</v>
      </c>
      <c r="G5" s="20">
        <v>3.0908331150547625</v>
      </c>
      <c r="H5" s="20">
        <v>3.3792807010820702</v>
      </c>
      <c r="I5" s="20">
        <v>1.681301033988315</v>
      </c>
      <c r="J5" s="20">
        <v>8.7894599568228955</v>
      </c>
      <c r="K5" s="20">
        <v>1.0345957699697357</v>
      </c>
      <c r="L5" s="20">
        <v>6.4823398681681708</v>
      </c>
      <c r="M5" s="20">
        <v>21.033736991256529</v>
      </c>
      <c r="N5" s="20">
        <v>6.578881834215168</v>
      </c>
      <c r="O5" s="20">
        <v>5.8766379838350007</v>
      </c>
      <c r="P5" s="20">
        <v>6.6797573914336956</v>
      </c>
      <c r="Q5" s="20">
        <v>1.5934060977923574</v>
      </c>
      <c r="R5" s="20">
        <v>4.4534796816086484</v>
      </c>
      <c r="S5" s="20">
        <v>3.7820818928181197</v>
      </c>
      <c r="T5" s="20">
        <v>2.9348852175930356</v>
      </c>
      <c r="U5" s="20">
        <v>2.5376789211884456</v>
      </c>
      <c r="V5" s="20">
        <v>2.4451522807785038</v>
      </c>
      <c r="W5" s="20">
        <v>128.0887728216581</v>
      </c>
      <c r="X5" s="22">
        <v>9</v>
      </c>
      <c r="Y5" s="17">
        <v>1.1056395400000001</v>
      </c>
      <c r="Z5" s="28">
        <v>107</v>
      </c>
      <c r="AA5" s="22">
        <v>1.0529999999999999</v>
      </c>
      <c r="AB5" s="17">
        <v>1.4970000000000001</v>
      </c>
      <c r="AC5" s="23">
        <v>68</v>
      </c>
      <c r="AD5" s="23">
        <v>160</v>
      </c>
      <c r="AE5" s="24">
        <f t="shared" si="0"/>
        <v>26.562499999999996</v>
      </c>
      <c r="AF5" s="22"/>
      <c r="AG5" s="22"/>
    </row>
    <row r="6" spans="1:34" s="17" customFormat="1">
      <c r="A6" s="17" t="s">
        <v>42</v>
      </c>
      <c r="B6" s="33">
        <v>41575</v>
      </c>
      <c r="C6" s="34">
        <v>40817</v>
      </c>
      <c r="D6" s="34">
        <v>41548</v>
      </c>
      <c r="E6" s="35">
        <v>0.62083023869033616</v>
      </c>
      <c r="F6" s="35">
        <v>2.1614843101545995</v>
      </c>
      <c r="G6" s="35">
        <v>2.7539917578960003</v>
      </c>
      <c r="H6" s="35">
        <v>3.657672171675634</v>
      </c>
      <c r="I6" s="35">
        <v>1.2991738987362689</v>
      </c>
      <c r="J6" s="35">
        <v>18.197061235491706</v>
      </c>
      <c r="K6" s="35">
        <v>0.71969210215887602</v>
      </c>
      <c r="L6" s="35">
        <v>4.0077070131845396</v>
      </c>
      <c r="M6" s="35">
        <v>13.168601010904894</v>
      </c>
      <c r="N6" s="35">
        <v>5.8466542416402643</v>
      </c>
      <c r="O6" s="35">
        <v>3.8261240217089538</v>
      </c>
      <c r="P6" s="35">
        <v>11.497268287620386</v>
      </c>
      <c r="Q6" s="35">
        <v>1.2027306441676016</v>
      </c>
      <c r="R6" s="35">
        <v>3.5985348241848336</v>
      </c>
      <c r="S6" s="35">
        <v>3.7356461868686957</v>
      </c>
      <c r="T6" s="35">
        <v>3.1418616202041543</v>
      </c>
      <c r="U6" s="35">
        <v>2.3073736389359603</v>
      </c>
      <c r="V6" s="35">
        <v>3.8487882937733815</v>
      </c>
      <c r="W6" s="35">
        <v>125.12105604232448</v>
      </c>
      <c r="X6" s="38">
        <v>11</v>
      </c>
      <c r="Y6" s="17">
        <v>1.282</v>
      </c>
      <c r="Z6" s="28">
        <v>105</v>
      </c>
      <c r="AA6" s="22">
        <v>0.81499999999999995</v>
      </c>
      <c r="AB6" s="17">
        <v>2.0649999999999999</v>
      </c>
      <c r="AC6" s="36">
        <v>63.3</v>
      </c>
      <c r="AD6" s="36">
        <v>152</v>
      </c>
      <c r="AE6" s="24">
        <f t="shared" si="0"/>
        <v>27.397853185595565</v>
      </c>
      <c r="AF6" s="22"/>
    </row>
    <row r="7" spans="1:34" s="17" customFormat="1">
      <c r="A7" s="17" t="s">
        <v>43</v>
      </c>
      <c r="B7" s="18">
        <v>40710</v>
      </c>
      <c r="C7" s="19"/>
      <c r="E7" s="20">
        <v>0.77412410249917674</v>
      </c>
      <c r="F7" s="20">
        <v>2.8572754249862387</v>
      </c>
      <c r="G7" s="20">
        <v>3.6550277846107919</v>
      </c>
      <c r="H7" s="20">
        <v>3.87603108282415</v>
      </c>
      <c r="I7" s="20">
        <v>1.6795550311131484</v>
      </c>
      <c r="J7" s="20">
        <v>14.874759805326448</v>
      </c>
      <c r="K7" s="20">
        <v>0.69476343067683866</v>
      </c>
      <c r="L7" s="20">
        <v>4.9111648250301156</v>
      </c>
      <c r="M7" s="20">
        <v>19.599255407232793</v>
      </c>
      <c r="N7" s="20">
        <v>7.4226198698168062</v>
      </c>
      <c r="O7" s="20">
        <v>4.7034005032402293</v>
      </c>
      <c r="P7" s="20">
        <v>12.027734294225475</v>
      </c>
      <c r="Q7" s="20">
        <v>1.3123326075551585</v>
      </c>
      <c r="R7" s="20">
        <v>4.1406154879730952</v>
      </c>
      <c r="S7" s="20">
        <v>4.7757097710328278</v>
      </c>
      <c r="T7" s="20">
        <v>3.3131773536267759</v>
      </c>
      <c r="U7" s="20">
        <v>2.8545985865186916</v>
      </c>
      <c r="V7" s="20">
        <v>3.6192335353822345</v>
      </c>
      <c r="W7" s="20">
        <v>134.1468917809149</v>
      </c>
      <c r="X7" s="37">
        <v>11</v>
      </c>
      <c r="Y7" s="17">
        <v>1.416206351</v>
      </c>
      <c r="Z7" s="28">
        <v>119</v>
      </c>
      <c r="AA7" s="22">
        <v>1.3360000000000001</v>
      </c>
      <c r="AB7" s="17">
        <v>0.69399999999999995</v>
      </c>
      <c r="AC7" s="23">
        <v>56</v>
      </c>
      <c r="AD7" s="23">
        <v>158</v>
      </c>
      <c r="AE7" s="24">
        <f t="shared" si="0"/>
        <v>22.432302515622492</v>
      </c>
      <c r="AF7" s="22"/>
      <c r="AG7" s="22"/>
    </row>
    <row r="8" spans="1:34" s="17" customFormat="1">
      <c r="A8" s="17" t="s">
        <v>44</v>
      </c>
      <c r="B8" s="33">
        <v>41555</v>
      </c>
      <c r="C8" s="34">
        <v>40787</v>
      </c>
      <c r="D8" s="34">
        <v>41365</v>
      </c>
      <c r="E8" s="35">
        <v>0.91934445371395346</v>
      </c>
      <c r="F8" s="35">
        <v>2.9867162957631761</v>
      </c>
      <c r="G8" s="35">
        <v>3.1070065416452888</v>
      </c>
      <c r="H8" s="35">
        <v>3.414198835661165</v>
      </c>
      <c r="I8" s="35">
        <v>1.670456448106032</v>
      </c>
      <c r="J8" s="35">
        <v>10.576976015263643</v>
      </c>
      <c r="K8" s="35">
        <v>1.0077527825164758</v>
      </c>
      <c r="L8" s="35">
        <v>5.3574288036396309</v>
      </c>
      <c r="M8" s="35">
        <v>16.110838465473339</v>
      </c>
      <c r="N8" s="35">
        <v>5.5816449212172508</v>
      </c>
      <c r="O8" s="35">
        <v>4.947214226710777</v>
      </c>
      <c r="P8" s="35">
        <v>8.175417616255686</v>
      </c>
      <c r="Q8" s="35">
        <v>1.3989883062336617</v>
      </c>
      <c r="R8" s="35">
        <v>4.2919095885679068</v>
      </c>
      <c r="S8" s="35">
        <v>4.6353614171983182</v>
      </c>
      <c r="T8" s="35">
        <v>3.2212893564984824</v>
      </c>
      <c r="U8" s="35">
        <v>2.8676333088237365</v>
      </c>
      <c r="V8" s="35">
        <v>3.2170225223615665</v>
      </c>
      <c r="W8" s="35">
        <v>124.74744122640993</v>
      </c>
      <c r="X8" s="22">
        <v>7</v>
      </c>
      <c r="Y8" s="17">
        <v>1.0489999999999999</v>
      </c>
      <c r="Z8" s="28">
        <v>105</v>
      </c>
      <c r="AA8" s="22">
        <v>0.93899999999999995</v>
      </c>
      <c r="AB8" s="17">
        <v>1.823</v>
      </c>
      <c r="AC8" s="36">
        <v>75</v>
      </c>
      <c r="AD8" s="36">
        <v>158</v>
      </c>
      <c r="AE8" s="24">
        <f t="shared" si="0"/>
        <v>30.043262297708697</v>
      </c>
      <c r="AF8" s="22"/>
      <c r="AG8" s="22"/>
    </row>
    <row r="9" spans="1:34" s="17" customFormat="1">
      <c r="A9" s="17" t="s">
        <v>45</v>
      </c>
      <c r="B9" s="19">
        <v>42159</v>
      </c>
      <c r="C9" s="34">
        <v>41395</v>
      </c>
      <c r="D9" s="34">
        <v>42159</v>
      </c>
      <c r="E9" s="20">
        <v>0.80106071865952089</v>
      </c>
      <c r="F9" s="20">
        <v>2.3942965555983169</v>
      </c>
      <c r="G9" s="20">
        <v>1.8783638531571949</v>
      </c>
      <c r="H9" s="20">
        <v>3.1381470788187764</v>
      </c>
      <c r="I9" s="20">
        <v>1.0996967512383802</v>
      </c>
      <c r="J9" s="20">
        <v>11.161349403756827</v>
      </c>
      <c r="K9" s="20">
        <v>0.75615371775009288</v>
      </c>
      <c r="L9" s="20">
        <v>3.9493930515794893</v>
      </c>
      <c r="M9" s="20">
        <v>11.274911429016782</v>
      </c>
      <c r="N9" s="20">
        <v>5.4837801069579184</v>
      </c>
      <c r="O9" s="20">
        <v>3.5855810125596954</v>
      </c>
      <c r="P9" s="20">
        <v>10.334354631426644</v>
      </c>
      <c r="Q9" s="20">
        <v>1.2283940290671289</v>
      </c>
      <c r="R9" s="20">
        <v>3.5776521551610374</v>
      </c>
      <c r="S9" s="20">
        <v>3.3852471803631081</v>
      </c>
      <c r="T9" s="20">
        <v>3.0583044050233563</v>
      </c>
      <c r="U9" s="20">
        <v>2.1817155625683871</v>
      </c>
      <c r="V9" s="20">
        <v>3.5780389716804657</v>
      </c>
      <c r="W9" s="20">
        <v>129.85073779133631</v>
      </c>
      <c r="X9" s="22"/>
      <c r="Y9" s="17">
        <v>1.179</v>
      </c>
      <c r="Z9" s="17">
        <v>96</v>
      </c>
      <c r="AA9" s="17">
        <v>0.76900000000000002</v>
      </c>
      <c r="AB9" s="28">
        <v>2.25</v>
      </c>
      <c r="AC9" s="36">
        <v>72</v>
      </c>
      <c r="AD9" s="36">
        <v>150.5</v>
      </c>
      <c r="AE9" s="24">
        <f t="shared" si="0"/>
        <v>31.787728612266978</v>
      </c>
    </row>
    <row r="10" spans="1:34" s="17" customFormat="1">
      <c r="A10" s="17" t="s">
        <v>46</v>
      </c>
      <c r="B10" s="19">
        <v>42201</v>
      </c>
      <c r="C10" s="34">
        <v>41456</v>
      </c>
      <c r="D10" s="34">
        <v>42201</v>
      </c>
      <c r="E10" s="20">
        <v>0.55132883676767852</v>
      </c>
      <c r="F10" s="20">
        <v>1.8530877641380126</v>
      </c>
      <c r="G10" s="20">
        <v>1.9950973615917049</v>
      </c>
      <c r="H10" s="20">
        <v>3.5293893723570213</v>
      </c>
      <c r="I10" s="20">
        <v>0.98623762440567198</v>
      </c>
      <c r="J10" s="20">
        <v>19.584796223883536</v>
      </c>
      <c r="K10" s="20">
        <v>0.60494522277036211</v>
      </c>
      <c r="L10" s="20">
        <v>4.1247055165681328</v>
      </c>
      <c r="M10" s="20">
        <v>15.538397276807723</v>
      </c>
      <c r="N10" s="20">
        <v>7.1600284458712409</v>
      </c>
      <c r="O10" s="20">
        <v>3.8349415182440127</v>
      </c>
      <c r="P10" s="20">
        <v>13.559166448447684</v>
      </c>
      <c r="Q10" s="20">
        <v>1.3948292228041981</v>
      </c>
      <c r="R10" s="20">
        <v>4.2634302151525034</v>
      </c>
      <c r="S10" s="20">
        <v>4.6794434144225363</v>
      </c>
      <c r="T10" s="20">
        <v>3.2095475124714303</v>
      </c>
      <c r="U10" s="20">
        <v>2.8709023971300556</v>
      </c>
      <c r="V10" s="20">
        <v>3.2547140614862871</v>
      </c>
      <c r="W10" s="20">
        <v>136.36392748174143</v>
      </c>
      <c r="X10" s="22"/>
      <c r="Y10" s="17">
        <v>1.206</v>
      </c>
      <c r="Z10" s="17">
        <v>128</v>
      </c>
      <c r="AA10" s="17">
        <v>0.67400000000000004</v>
      </c>
      <c r="AB10" s="17">
        <v>2.4710000000000001</v>
      </c>
      <c r="AC10" s="47">
        <v>65</v>
      </c>
      <c r="AD10" s="47">
        <v>171.5</v>
      </c>
      <c r="AE10" s="24">
        <f t="shared" si="0"/>
        <v>22.099635356016623</v>
      </c>
      <c r="AH10" s="19"/>
    </row>
    <row r="11" spans="1:34" s="17" customFormat="1">
      <c r="A11" s="17" t="s">
        <v>47</v>
      </c>
      <c r="B11" s="33">
        <v>40842</v>
      </c>
      <c r="C11" s="34">
        <v>40269</v>
      </c>
      <c r="D11" s="34">
        <v>40817</v>
      </c>
      <c r="E11" s="35">
        <v>0.76150991021121084</v>
      </c>
      <c r="F11" s="35">
        <v>2.7766718619428161</v>
      </c>
      <c r="G11" s="35">
        <v>3.3672293044418864</v>
      </c>
      <c r="H11" s="35">
        <v>3.8286595599870656</v>
      </c>
      <c r="I11" s="35">
        <v>1.5222402165793738</v>
      </c>
      <c r="J11" s="35">
        <v>15.378651107349805</v>
      </c>
      <c r="K11" s="35">
        <v>0.74249896281821803</v>
      </c>
      <c r="L11" s="35">
        <v>5.0497192385450189</v>
      </c>
      <c r="M11" s="35">
        <v>20.801604417840903</v>
      </c>
      <c r="N11" s="35">
        <v>7.1433857577453841</v>
      </c>
      <c r="O11" s="35">
        <v>4.9220632603900381</v>
      </c>
      <c r="P11" s="35">
        <v>12.602570428570862</v>
      </c>
      <c r="Q11" s="35">
        <v>1.5156629224528668</v>
      </c>
      <c r="R11" s="35">
        <v>5.0803145645707293</v>
      </c>
      <c r="S11" s="35">
        <v>6.5936131225257482</v>
      </c>
      <c r="T11" s="35">
        <v>3.5199035883167609</v>
      </c>
      <c r="U11" s="35">
        <v>3.5795627286295035</v>
      </c>
      <c r="V11" s="35">
        <v>3.390997890815715</v>
      </c>
      <c r="W11" s="35">
        <v>135.76389841038286</v>
      </c>
      <c r="X11" s="22">
        <v>15</v>
      </c>
      <c r="Y11" s="17">
        <v>1.2909999999999999</v>
      </c>
      <c r="Z11" s="28">
        <v>128</v>
      </c>
      <c r="AA11" s="22">
        <v>0.96799999999999997</v>
      </c>
      <c r="AB11" s="17">
        <v>1.7669999999999999</v>
      </c>
      <c r="AC11" s="36">
        <v>83.6</v>
      </c>
      <c r="AD11" s="36">
        <v>166</v>
      </c>
      <c r="AE11" s="24">
        <f t="shared" si="0"/>
        <v>30.338220351284658</v>
      </c>
      <c r="AF11" s="22"/>
      <c r="AG11" s="22"/>
    </row>
    <row r="12" spans="1:34" s="17" customFormat="1">
      <c r="A12" s="17" t="s">
        <v>48</v>
      </c>
      <c r="B12" s="33">
        <v>40807</v>
      </c>
      <c r="C12" s="34">
        <v>40238</v>
      </c>
      <c r="D12" s="34">
        <v>40787</v>
      </c>
      <c r="E12" s="22">
        <v>0.5216378995121036</v>
      </c>
      <c r="F12" s="22">
        <v>1.6482295420346245</v>
      </c>
      <c r="G12" s="22">
        <v>1.1344812058547762</v>
      </c>
      <c r="H12" s="22">
        <v>3.3897931362424156</v>
      </c>
      <c r="I12" s="22">
        <v>0.59270927525336781</v>
      </c>
      <c r="J12" s="22">
        <v>21.139874387926739</v>
      </c>
      <c r="K12" s="22">
        <v>0.61011507982387614</v>
      </c>
      <c r="L12" s="22">
        <v>2.882714668067281</v>
      </c>
      <c r="M12" s="22">
        <v>6.9155412196104891</v>
      </c>
      <c r="N12" s="22">
        <v>4.9625333604270256</v>
      </c>
      <c r="O12" s="22">
        <v>2.4595258912629046</v>
      </c>
      <c r="P12" s="22">
        <v>11.506431350236063</v>
      </c>
      <c r="Q12" s="22">
        <v>0.96406397128879706</v>
      </c>
      <c r="R12" s="22">
        <v>2.5329296443879552</v>
      </c>
      <c r="S12" s="22">
        <v>1.8879155802126621</v>
      </c>
      <c r="T12" s="22">
        <v>2.7589293073052987</v>
      </c>
      <c r="U12" s="22">
        <v>1.3041242714379166</v>
      </c>
      <c r="V12" s="22">
        <v>4.3570652864217552</v>
      </c>
      <c r="W12" s="22">
        <v>126.86989758513403</v>
      </c>
      <c r="X12" s="37">
        <v>6</v>
      </c>
      <c r="Y12" s="49">
        <v>1.2010000000000001</v>
      </c>
      <c r="Z12" s="28">
        <v>95</v>
      </c>
      <c r="AA12" s="22">
        <v>0.70399999999999996</v>
      </c>
      <c r="AB12" s="17">
        <v>1.855</v>
      </c>
      <c r="AC12" s="36">
        <v>50.5</v>
      </c>
      <c r="AD12" s="36">
        <v>141</v>
      </c>
      <c r="AE12" s="24">
        <f t="shared" si="0"/>
        <v>25.401136763744283</v>
      </c>
      <c r="AF12" s="22"/>
    </row>
    <row r="13" spans="1:34" s="17" customFormat="1">
      <c r="A13" s="17" t="s">
        <v>49</v>
      </c>
      <c r="B13" s="19">
        <v>42117</v>
      </c>
      <c r="C13" s="19">
        <v>41456</v>
      </c>
      <c r="D13" s="19">
        <v>42117</v>
      </c>
      <c r="E13" s="20">
        <v>0.53138762819715235</v>
      </c>
      <c r="F13" s="20">
        <v>2.1528762977437519</v>
      </c>
      <c r="G13" s="20">
        <v>2.872884590782232</v>
      </c>
      <c r="H13" s="20">
        <v>4.2687645404696184</v>
      </c>
      <c r="I13" s="20">
        <v>1.2609866879205842</v>
      </c>
      <c r="J13" s="20">
        <v>23.092724979761911</v>
      </c>
      <c r="K13" s="20">
        <v>0.58928285553372273</v>
      </c>
      <c r="L13" s="20">
        <v>3.4186080626946675</v>
      </c>
      <c r="M13" s="20">
        <v>11.834955768432998</v>
      </c>
      <c r="N13" s="20">
        <v>6.0907921152775515</v>
      </c>
      <c r="O13" s="20">
        <v>3.2498897083690301</v>
      </c>
      <c r="P13" s="20">
        <v>15.74350392903734</v>
      </c>
      <c r="Q13" s="20">
        <v>0.99353707800196533</v>
      </c>
      <c r="R13" s="20">
        <v>3.2328775054090122</v>
      </c>
      <c r="S13" s="20">
        <v>4.1251946987649344</v>
      </c>
      <c r="T13" s="20">
        <v>3.4172606834179184</v>
      </c>
      <c r="U13" s="20">
        <v>2.288833258618916</v>
      </c>
      <c r="V13" s="20">
        <v>5.404443956252857</v>
      </c>
      <c r="W13" s="20">
        <v>135.44177359865722</v>
      </c>
      <c r="X13" s="37"/>
      <c r="Y13" s="17">
        <v>0.998</v>
      </c>
      <c r="Z13" s="17">
        <v>119</v>
      </c>
      <c r="AA13" s="17">
        <v>0.59</v>
      </c>
      <c r="AB13" s="17">
        <v>3.5819999999999999</v>
      </c>
      <c r="AC13" s="47">
        <v>70</v>
      </c>
      <c r="AD13" s="47">
        <v>150</v>
      </c>
      <c r="AE13" s="24">
        <f t="shared" si="0"/>
        <v>31.111111111111111</v>
      </c>
    </row>
    <row r="14" spans="1:34" s="17" customFormat="1">
      <c r="A14" s="17" t="s">
        <v>50</v>
      </c>
      <c r="B14" s="18">
        <v>40921</v>
      </c>
      <c r="C14" s="19"/>
      <c r="E14" s="20">
        <v>0.72825733718445351</v>
      </c>
      <c r="F14" s="20">
        <v>2.9236546825156386</v>
      </c>
      <c r="G14" s="20">
        <v>4.2884491364130186</v>
      </c>
      <c r="H14" s="20">
        <v>4.215795903867523</v>
      </c>
      <c r="I14" s="20">
        <v>1.7506215358159494</v>
      </c>
      <c r="J14" s="20">
        <v>17.880962046566871</v>
      </c>
      <c r="K14" s="20">
        <v>0.7956534652908358</v>
      </c>
      <c r="L14" s="20">
        <v>5.0923925713593503</v>
      </c>
      <c r="M14" s="20">
        <v>18.917397230963097</v>
      </c>
      <c r="N14" s="20">
        <v>6.7190864888396931</v>
      </c>
      <c r="O14" s="20">
        <v>4.7879893760813994</v>
      </c>
      <c r="P14" s="20">
        <v>12.08529429895084</v>
      </c>
      <c r="Q14" s="20">
        <v>1.3765745309224857</v>
      </c>
      <c r="R14" s="20">
        <v>4.7838600074260436</v>
      </c>
      <c r="S14" s="20">
        <v>6.3641340457672042</v>
      </c>
      <c r="T14" s="20">
        <v>3.6491738738342976</v>
      </c>
      <c r="U14" s="20">
        <v>3.2977091185845508</v>
      </c>
      <c r="V14" s="20">
        <v>4.0171333146505059</v>
      </c>
      <c r="W14" s="20">
        <v>134.27738879197122</v>
      </c>
      <c r="X14" s="37">
        <v>4</v>
      </c>
      <c r="Y14" s="17">
        <v>1.6658518689999999</v>
      </c>
      <c r="Z14" s="28">
        <v>118</v>
      </c>
      <c r="AA14" s="52">
        <v>1.014</v>
      </c>
      <c r="AB14" s="52">
        <v>1.87</v>
      </c>
      <c r="AC14" s="23">
        <v>88</v>
      </c>
      <c r="AD14" s="23">
        <v>175</v>
      </c>
      <c r="AE14" s="24">
        <f t="shared" si="0"/>
        <v>28.73469387755102</v>
      </c>
      <c r="AF14" s="52"/>
      <c r="AG14" s="52"/>
    </row>
    <row r="15" spans="1:34" s="17" customFormat="1">
      <c r="A15" s="17" t="s">
        <v>51</v>
      </c>
      <c r="B15" s="33">
        <v>40919</v>
      </c>
      <c r="C15" s="34">
        <v>40330</v>
      </c>
      <c r="D15" s="34">
        <v>41244</v>
      </c>
      <c r="E15" s="35">
        <v>0.83576847395101128</v>
      </c>
      <c r="F15" s="35">
        <v>2.8300184605397063</v>
      </c>
      <c r="G15" s="35">
        <v>3.1557576953868804</v>
      </c>
      <c r="H15" s="35">
        <v>3.5557504524123886</v>
      </c>
      <c r="I15" s="35">
        <v>1.5800272336629837</v>
      </c>
      <c r="J15" s="35">
        <v>12.550347268246112</v>
      </c>
      <c r="K15" s="35">
        <v>0.75094079616083631</v>
      </c>
      <c r="L15" s="35">
        <v>5.3093047369240844</v>
      </c>
      <c r="M15" s="35">
        <v>21.812124388826991</v>
      </c>
      <c r="N15" s="35">
        <v>7.4241795968971873</v>
      </c>
      <c r="O15" s="35">
        <v>4.9009460586373672</v>
      </c>
      <c r="P15" s="35">
        <v>12.907467165704306</v>
      </c>
      <c r="Q15" s="35">
        <v>1.5461902868975905</v>
      </c>
      <c r="R15" s="35">
        <v>5.2993565528389501</v>
      </c>
      <c r="S15" s="35">
        <v>6.8890084831222627</v>
      </c>
      <c r="T15" s="35">
        <v>3.5989821586465354</v>
      </c>
      <c r="U15" s="35">
        <v>3.8188877421388314</v>
      </c>
      <c r="V15" s="35">
        <v>3.2577550655996292</v>
      </c>
      <c r="W15" s="35">
        <v>136.02992549054719</v>
      </c>
      <c r="X15" s="22">
        <v>4</v>
      </c>
      <c r="Y15" s="17">
        <v>1.034</v>
      </c>
      <c r="Z15" s="28">
        <v>117</v>
      </c>
      <c r="AA15" s="22">
        <v>1.054</v>
      </c>
      <c r="AB15" s="17">
        <v>1.9379999999999999</v>
      </c>
      <c r="AC15" s="36">
        <v>98.2</v>
      </c>
      <c r="AD15" s="36">
        <v>165</v>
      </c>
      <c r="AE15" s="24">
        <f t="shared" si="0"/>
        <v>36.069788797061527</v>
      </c>
      <c r="AF15" s="22"/>
    </row>
    <row r="20" spans="1:34">
      <c r="A20" s="2" t="s">
        <v>32</v>
      </c>
      <c r="B20" s="2"/>
      <c r="C20" s="2"/>
      <c r="D20" s="2"/>
      <c r="E20" s="2">
        <f>AVERAGE(E2:E15)</f>
        <v>0.73155876196369374</v>
      </c>
      <c r="F20" s="2">
        <f t="shared" ref="F20:AE20" si="1">AVERAGE(F2:F15)</f>
        <v>2.4767962908152499</v>
      </c>
      <c r="G20" s="2">
        <f t="shared" si="1"/>
        <v>2.6855834910951768</v>
      </c>
      <c r="H20" s="2">
        <f t="shared" si="1"/>
        <v>3.5928690572242012</v>
      </c>
      <c r="I20" s="2">
        <f t="shared" si="1"/>
        <v>1.3093839293294474</v>
      </c>
      <c r="J20" s="2">
        <f t="shared" si="1"/>
        <v>15.68152768620803</v>
      </c>
      <c r="K20" s="2">
        <f t="shared" si="1"/>
        <v>0.73236881691161826</v>
      </c>
      <c r="L20" s="2">
        <f t="shared" si="1"/>
        <v>4.3761373471781511</v>
      </c>
      <c r="M20" s="2">
        <f t="shared" si="1"/>
        <v>14.835010954900296</v>
      </c>
      <c r="N20" s="2">
        <f t="shared" si="1"/>
        <v>6.2636253966569395</v>
      </c>
      <c r="O20" s="2">
        <f t="shared" si="1"/>
        <v>3.9961733100084307</v>
      </c>
      <c r="P20" s="2">
        <f t="shared" si="1"/>
        <v>11.856400181231878</v>
      </c>
      <c r="Q20" s="2">
        <f t="shared" si="1"/>
        <v>1.2407524476387637</v>
      </c>
      <c r="R20" s="2">
        <f t="shared" si="1"/>
        <v>3.8234698658278026</v>
      </c>
      <c r="S20" s="2">
        <f t="shared" si="1"/>
        <v>4.2528249624712506</v>
      </c>
      <c r="T20" s="2">
        <f t="shared" si="1"/>
        <v>3.2185417644289598</v>
      </c>
      <c r="U20" s="2">
        <f t="shared" si="1"/>
        <v>2.5146099271194324</v>
      </c>
      <c r="V20" s="2">
        <f t="shared" si="1"/>
        <v>3.99120480921757</v>
      </c>
      <c r="W20" s="2">
        <f t="shared" si="1"/>
        <v>130.72100460356938</v>
      </c>
      <c r="X20" s="2">
        <f t="shared" si="1"/>
        <v>8.9090909090909083</v>
      </c>
      <c r="Y20" s="2">
        <f t="shared" si="1"/>
        <v>1.2283890206428569</v>
      </c>
      <c r="Z20" s="2">
        <f t="shared" si="1"/>
        <v>111</v>
      </c>
      <c r="AA20" s="2">
        <f t="shared" si="1"/>
        <v>0.88357142857142867</v>
      </c>
      <c r="AB20" s="2">
        <f t="shared" si="1"/>
        <v>1.8952857142857142</v>
      </c>
      <c r="AC20" s="2">
        <f t="shared" si="1"/>
        <v>67.914285714285725</v>
      </c>
      <c r="AD20" s="2">
        <f t="shared" si="1"/>
        <v>156.64285714285714</v>
      </c>
      <c r="AE20" s="2">
        <f t="shared" si="1"/>
        <v>27.503385781712012</v>
      </c>
      <c r="AF20" s="2"/>
      <c r="AG20" s="2"/>
      <c r="AH20" s="2"/>
    </row>
    <row r="21" spans="1:34">
      <c r="A21" s="57" t="s">
        <v>33</v>
      </c>
      <c r="B21" s="29"/>
      <c r="C21" s="30"/>
      <c r="D21" s="30"/>
      <c r="E21" s="9">
        <f>STDEV(E2:E15)</f>
        <v>0.16412660700268816</v>
      </c>
      <c r="F21" s="9">
        <f t="shared" ref="F21:AE21" si="2">STDEV(F2:F15)</f>
        <v>0.51779910316116229</v>
      </c>
      <c r="G21" s="9">
        <f t="shared" si="2"/>
        <v>0.87204260355373486</v>
      </c>
      <c r="H21" s="9">
        <f t="shared" si="2"/>
        <v>0.38907471868058213</v>
      </c>
      <c r="I21" s="9">
        <f t="shared" si="2"/>
        <v>0.35328512954308694</v>
      </c>
      <c r="J21" s="9">
        <f t="shared" si="2"/>
        <v>4.6837515351276764</v>
      </c>
      <c r="K21" s="9">
        <f t="shared" si="2"/>
        <v>0.14019243080588581</v>
      </c>
      <c r="L21" s="9">
        <f t="shared" si="2"/>
        <v>1.017318402046747</v>
      </c>
      <c r="M21" s="9">
        <f t="shared" si="2"/>
        <v>5.0548598244592409</v>
      </c>
      <c r="N21" s="9">
        <f t="shared" si="2"/>
        <v>0.81048330645604438</v>
      </c>
      <c r="O21" s="9">
        <f t="shared" si="2"/>
        <v>1.0796874604378184</v>
      </c>
      <c r="P21" s="9">
        <f t="shared" si="2"/>
        <v>2.3640945243139808</v>
      </c>
      <c r="Q21" s="9">
        <f t="shared" si="2"/>
        <v>0.24690417565194581</v>
      </c>
      <c r="R21" s="9">
        <f t="shared" si="2"/>
        <v>0.92678502845567934</v>
      </c>
      <c r="S21" s="9">
        <f t="shared" si="2"/>
        <v>1.5461423773230139</v>
      </c>
      <c r="T21" s="9">
        <f t="shared" si="2"/>
        <v>0.27983916006928355</v>
      </c>
      <c r="U21" s="9">
        <f t="shared" si="2"/>
        <v>0.75520832931116921</v>
      </c>
      <c r="V21" s="9">
        <f t="shared" si="2"/>
        <v>1.0372625677517222</v>
      </c>
      <c r="W21" s="9">
        <f t="shared" si="2"/>
        <v>4.3922288874816608</v>
      </c>
      <c r="X21" s="9">
        <f t="shared" si="2"/>
        <v>3.5342480234003228</v>
      </c>
      <c r="Y21" s="9">
        <f t="shared" si="2"/>
        <v>0.18365061155419438</v>
      </c>
      <c r="Z21" s="9">
        <f t="shared" si="2"/>
        <v>10.805981249716787</v>
      </c>
      <c r="AA21" s="9">
        <f t="shared" si="2"/>
        <v>0.19354733640267763</v>
      </c>
      <c r="AB21" s="9">
        <f t="shared" si="2"/>
        <v>0.64017791139788527</v>
      </c>
      <c r="AC21" s="9">
        <f t="shared" si="2"/>
        <v>14.467675223532822</v>
      </c>
      <c r="AD21" s="9">
        <f t="shared" si="2"/>
        <v>10.075538869781781</v>
      </c>
      <c r="AE21" s="9">
        <f t="shared" si="2"/>
        <v>4.0725477697226431</v>
      </c>
      <c r="AF21" s="2"/>
      <c r="AG21" s="9"/>
      <c r="AH21" s="2"/>
    </row>
    <row r="22" spans="1:34">
      <c r="A22" s="67"/>
      <c r="B22" s="67"/>
      <c r="C22" s="67"/>
      <c r="D22" s="67"/>
      <c r="E22" s="67"/>
      <c r="F22" s="67"/>
      <c r="G22" s="66"/>
      <c r="H22" s="67"/>
      <c r="I22" s="67"/>
      <c r="J22" s="66"/>
      <c r="K22" s="67"/>
      <c r="L22" s="67"/>
      <c r="M22" s="66"/>
      <c r="N22" s="67"/>
      <c r="O22" s="66"/>
      <c r="P22" s="67"/>
      <c r="Q22" s="67"/>
      <c r="R22" s="67"/>
      <c r="S22" s="66"/>
      <c r="T22" s="67"/>
      <c r="U22" s="66"/>
      <c r="V22" s="66"/>
      <c r="W22" s="67"/>
      <c r="X22" s="66"/>
      <c r="Y22" s="66"/>
      <c r="Z22" s="67"/>
      <c r="AA22" s="67"/>
      <c r="AB22" s="67"/>
      <c r="AC22" s="68"/>
      <c r="AD22" s="68"/>
      <c r="AE22" s="69"/>
      <c r="AF22" s="67"/>
      <c r="AG22" s="67"/>
      <c r="AH22" s="67"/>
    </row>
    <row r="23" spans="1:34">
      <c r="A23" s="2" t="s">
        <v>34</v>
      </c>
      <c r="B23" s="2"/>
      <c r="C23" s="2"/>
      <c r="D23" s="2"/>
      <c r="E23" s="70">
        <f>MEDIAN(E2:E15)</f>
        <v>0.7566876896884529</v>
      </c>
      <c r="F23" s="70">
        <f t="shared" ref="F23:AE23" si="3">MEDIAN(F2:F15)</f>
        <v>2.4591542547214607</v>
      </c>
      <c r="G23" s="70">
        <f t="shared" si="3"/>
        <v>2.8134381743391161</v>
      </c>
      <c r="H23" s="70">
        <f t="shared" si="3"/>
        <v>3.542569912384705</v>
      </c>
      <c r="I23" s="70">
        <f t="shared" si="3"/>
        <v>1.2800802933284265</v>
      </c>
      <c r="J23" s="70">
        <f t="shared" si="3"/>
        <v>15.126705456338126</v>
      </c>
      <c r="K23" s="70">
        <f t="shared" si="3"/>
        <v>0.72290157587420967</v>
      </c>
      <c r="L23" s="70">
        <f t="shared" si="3"/>
        <v>4.091158119133194</v>
      </c>
      <c r="M23" s="70">
        <f t="shared" si="3"/>
        <v>14.353499143856308</v>
      </c>
      <c r="N23" s="70">
        <f t="shared" si="3"/>
        <v>6.0612709499679802</v>
      </c>
      <c r="O23" s="70">
        <f t="shared" si="3"/>
        <v>3.8305327699764833</v>
      </c>
      <c r="P23" s="70">
        <f t="shared" si="3"/>
        <v>12.056514296588158</v>
      </c>
      <c r="Q23" s="70">
        <f t="shared" si="3"/>
        <v>1.2703633183111438</v>
      </c>
      <c r="R23" s="70">
        <f t="shared" si="3"/>
        <v>3.8695751560789642</v>
      </c>
      <c r="S23" s="70">
        <f t="shared" si="3"/>
        <v>3.953638295791527</v>
      </c>
      <c r="T23" s="70">
        <f t="shared" si="3"/>
        <v>3.2154184344849561</v>
      </c>
      <c r="U23" s="70">
        <f t="shared" si="3"/>
        <v>2.4225262800622032</v>
      </c>
      <c r="V23" s="70">
        <f t="shared" si="3"/>
        <v>3.7340109145778078</v>
      </c>
      <c r="W23" s="70">
        <f t="shared" si="3"/>
        <v>129.38914066288493</v>
      </c>
      <c r="X23" s="70">
        <f t="shared" si="3"/>
        <v>9</v>
      </c>
      <c r="Y23" s="70">
        <f t="shared" si="3"/>
        <v>1.2035</v>
      </c>
      <c r="Z23" s="70">
        <f t="shared" si="3"/>
        <v>109.5</v>
      </c>
      <c r="AA23" s="70">
        <f t="shared" si="3"/>
        <v>0.84450000000000003</v>
      </c>
      <c r="AB23" s="70">
        <f t="shared" si="3"/>
        <v>1.839</v>
      </c>
      <c r="AC23" s="70">
        <f t="shared" si="3"/>
        <v>66.5</v>
      </c>
      <c r="AD23" s="70">
        <f t="shared" si="3"/>
        <v>156</v>
      </c>
      <c r="AE23" s="70">
        <f t="shared" si="3"/>
        <v>26.980176592797783</v>
      </c>
      <c r="AF23" s="2"/>
      <c r="AG23" s="2"/>
      <c r="AH23" s="2"/>
    </row>
    <row r="24" spans="1:34">
      <c r="A24" s="2" t="s">
        <v>35</v>
      </c>
      <c r="B24" s="2"/>
      <c r="C24" s="2"/>
      <c r="D24" s="2"/>
      <c r="E24" s="70">
        <f>E26-E25</f>
        <v>0.24965100741875079</v>
      </c>
      <c r="F24" s="70">
        <f t="shared" ref="F24" si="4">F26-F25</f>
        <v>0.74048010655010321</v>
      </c>
      <c r="G24" s="71">
        <f>G26-G25</f>
        <v>1.1191825358878926</v>
      </c>
      <c r="H24" s="9">
        <f t="shared" ref="H24:AE24" si="5">H26-H25</f>
        <v>0.48227939224272243</v>
      </c>
      <c r="I24" s="9">
        <f t="shared" si="5"/>
        <v>0.53857545086414449</v>
      </c>
      <c r="J24" s="73">
        <f t="shared" si="5"/>
        <v>7.2452069992802492</v>
      </c>
      <c r="K24" s="9">
        <f t="shared" si="5"/>
        <v>0.14190074907262573</v>
      </c>
      <c r="L24" s="9">
        <f t="shared" si="5"/>
        <v>1.5124461173369208</v>
      </c>
      <c r="M24" s="73">
        <f t="shared" si="5"/>
        <v>8.0138683492945315</v>
      </c>
      <c r="N24" s="9">
        <f t="shared" si="5"/>
        <v>1.3894136891959574</v>
      </c>
      <c r="O24" s="73">
        <f t="shared" si="5"/>
        <v>1.5388943535816786</v>
      </c>
      <c r="P24" s="9">
        <f t="shared" si="5"/>
        <v>1.5356167430901682</v>
      </c>
      <c r="Q24" s="9">
        <f t="shared" si="5"/>
        <v>0.38618971919355549</v>
      </c>
      <c r="R24" s="9">
        <f t="shared" si="5"/>
        <v>1.4461094506104044</v>
      </c>
      <c r="S24" s="73">
        <f t="shared" si="5"/>
        <v>1.3085170891939972</v>
      </c>
      <c r="T24" s="9">
        <f t="shared" si="5"/>
        <v>0.31368524888022886</v>
      </c>
      <c r="U24" s="73">
        <f t="shared" si="5"/>
        <v>0.76392414287915233</v>
      </c>
      <c r="V24" s="73">
        <f t="shared" si="5"/>
        <v>0.98101652157529173</v>
      </c>
      <c r="W24" s="9">
        <f t="shared" si="5"/>
        <v>7.9760610027206695</v>
      </c>
      <c r="X24" s="74">
        <f t="shared" si="5"/>
        <v>4.5</v>
      </c>
      <c r="Y24" s="75">
        <f t="shared" si="5"/>
        <v>0.18227034499999983</v>
      </c>
      <c r="Z24" s="9">
        <f t="shared" si="5"/>
        <v>13.75</v>
      </c>
      <c r="AA24" s="9">
        <f t="shared" si="5"/>
        <v>0.23649999999999993</v>
      </c>
      <c r="AB24" s="9">
        <f t="shared" si="5"/>
        <v>0.44199999999999973</v>
      </c>
      <c r="AC24" s="9">
        <f t="shared" si="5"/>
        <v>19</v>
      </c>
      <c r="AD24" s="9">
        <f t="shared" si="5"/>
        <v>13.625</v>
      </c>
      <c r="AE24" s="9">
        <f t="shared" si="5"/>
        <v>6.1092295176631417</v>
      </c>
      <c r="AF24" s="9"/>
      <c r="AG24" s="9"/>
      <c r="AH24" s="9"/>
    </row>
    <row r="25" spans="1:34">
      <c r="A25" s="2" t="s">
        <v>36</v>
      </c>
      <c r="B25" s="2"/>
      <c r="C25" s="2"/>
      <c r="D25" s="2"/>
      <c r="E25" s="2">
        <f>QUARTILE(E2:E15,1)</f>
        <v>0.56870418724834293</v>
      </c>
      <c r="F25" s="2">
        <f t="shared" ref="F25:AE25" si="6">QUARTILE(F2:F15,1)</f>
        <v>2.1099810773245022</v>
      </c>
      <c r="G25" s="2">
        <f t="shared" si="6"/>
        <v>2.02438737106359</v>
      </c>
      <c r="H25" s="2">
        <f t="shared" si="6"/>
        <v>3.3819088098721566</v>
      </c>
      <c r="I25" s="2">
        <f t="shared" si="6"/>
        <v>1.1092736936311254</v>
      </c>
      <c r="J25" s="2">
        <f t="shared" si="6"/>
        <v>11.99265547750533</v>
      </c>
      <c r="K25" s="2">
        <f t="shared" si="6"/>
        <v>0.61294973828015298</v>
      </c>
      <c r="L25" s="2">
        <f t="shared" si="6"/>
        <v>3.5692781208188467</v>
      </c>
      <c r="M25" s="2">
        <f t="shared" si="6"/>
        <v>11.414922513870836</v>
      </c>
      <c r="N25" s="2">
        <f t="shared" si="6"/>
        <v>5.6478972513230037</v>
      </c>
      <c r="O25" s="2">
        <f t="shared" si="6"/>
        <v>3.3338125344166967</v>
      </c>
      <c r="P25" s="2">
        <f t="shared" si="6"/>
        <v>11.334977215691014</v>
      </c>
      <c r="Q25" s="2">
        <f t="shared" si="6"/>
        <v>1.0117588161827402</v>
      </c>
      <c r="R25" s="2">
        <f t="shared" si="6"/>
        <v>2.9669777077380588</v>
      </c>
      <c r="S25" s="2">
        <f t="shared" si="6"/>
        <v>3.4431260926862572</v>
      </c>
      <c r="T25" s="2">
        <f t="shared" si="6"/>
        <v>3.0791937088185559</v>
      </c>
      <c r="U25" s="2">
        <f t="shared" si="6"/>
        <v>2.1061609821743232</v>
      </c>
      <c r="V25" s="2">
        <f t="shared" si="6"/>
        <v>3.2910657719036509</v>
      </c>
      <c r="W25" s="2">
        <f t="shared" si="6"/>
        <v>127.17461639426504</v>
      </c>
      <c r="X25" s="2">
        <f t="shared" si="6"/>
        <v>6.5</v>
      </c>
      <c r="Y25" s="2">
        <f t="shared" si="6"/>
        <v>1.106479655</v>
      </c>
      <c r="Z25" s="2">
        <f t="shared" si="6"/>
        <v>105</v>
      </c>
      <c r="AA25" s="2">
        <f t="shared" si="6"/>
        <v>0.76600000000000001</v>
      </c>
      <c r="AB25" s="2">
        <f t="shared" si="6"/>
        <v>1.5912500000000001</v>
      </c>
      <c r="AC25" s="2">
        <f t="shared" si="6"/>
        <v>55.25</v>
      </c>
      <c r="AD25" s="2">
        <f t="shared" si="6"/>
        <v>150.125</v>
      </c>
      <c r="AE25" s="2">
        <f t="shared" si="6"/>
        <v>24.155251320227524</v>
      </c>
      <c r="AF25" s="2"/>
      <c r="AG25" s="2"/>
      <c r="AH25" s="2"/>
    </row>
    <row r="26" spans="1:34">
      <c r="A26" s="2" t="s">
        <v>37</v>
      </c>
      <c r="B26" s="2"/>
      <c r="C26" s="2"/>
      <c r="D26" s="2"/>
      <c r="E26" s="2">
        <f>QUARTILE(E2:E15,3)</f>
        <v>0.81835519466709372</v>
      </c>
      <c r="F26" s="2">
        <f t="shared" ref="F26:AE26" si="7">QUARTILE(F2:F15,3)</f>
        <v>2.8504611838746055</v>
      </c>
      <c r="G26" s="2">
        <f t="shared" si="7"/>
        <v>3.1435699069514826</v>
      </c>
      <c r="H26" s="2">
        <f t="shared" si="7"/>
        <v>3.864188202114879</v>
      </c>
      <c r="I26" s="2">
        <f t="shared" si="7"/>
        <v>1.6478491444952699</v>
      </c>
      <c r="J26" s="2">
        <f t="shared" si="7"/>
        <v>19.23786247678558</v>
      </c>
      <c r="K26" s="2">
        <f t="shared" si="7"/>
        <v>0.75485048735277871</v>
      </c>
      <c r="L26" s="2">
        <f t="shared" si="7"/>
        <v>5.0817242381557675</v>
      </c>
      <c r="M26" s="2">
        <f t="shared" si="7"/>
        <v>19.428790863165368</v>
      </c>
      <c r="N26" s="2">
        <f t="shared" si="7"/>
        <v>7.0373109405189611</v>
      </c>
      <c r="O26" s="2">
        <f t="shared" si="7"/>
        <v>4.8727068879983753</v>
      </c>
      <c r="P26" s="2">
        <f t="shared" si="7"/>
        <v>12.870593958781182</v>
      </c>
      <c r="Q26" s="2">
        <f t="shared" si="7"/>
        <v>1.3979485353762957</v>
      </c>
      <c r="R26" s="2">
        <f t="shared" si="7"/>
        <v>4.4130871583484632</v>
      </c>
      <c r="S26" s="2">
        <f t="shared" si="7"/>
        <v>4.7516431818802545</v>
      </c>
      <c r="T26" s="2">
        <f t="shared" si="7"/>
        <v>3.3928789576987848</v>
      </c>
      <c r="U26" s="2">
        <f t="shared" si="7"/>
        <v>2.8700851250534756</v>
      </c>
      <c r="V26" s="2">
        <f t="shared" si="7"/>
        <v>4.2720822934789426</v>
      </c>
      <c r="W26" s="2">
        <f t="shared" si="7"/>
        <v>135.15067739698571</v>
      </c>
      <c r="X26" s="2">
        <f t="shared" si="7"/>
        <v>11</v>
      </c>
      <c r="Y26" s="2">
        <f t="shared" si="7"/>
        <v>1.2887499999999998</v>
      </c>
      <c r="Z26" s="2">
        <f t="shared" si="7"/>
        <v>118.75</v>
      </c>
      <c r="AA26" s="2">
        <f t="shared" si="7"/>
        <v>1.0024999999999999</v>
      </c>
      <c r="AB26" s="2">
        <f t="shared" si="7"/>
        <v>2.0332499999999998</v>
      </c>
      <c r="AC26" s="2">
        <f t="shared" si="7"/>
        <v>74.25</v>
      </c>
      <c r="AD26" s="2">
        <f t="shared" si="7"/>
        <v>163.75</v>
      </c>
      <c r="AE26" s="2">
        <f t="shared" si="7"/>
        <v>30.264480837890666</v>
      </c>
      <c r="AF26" s="9"/>
      <c r="AG26" s="9"/>
      <c r="AH26" s="9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39"/>
  <sheetViews>
    <sheetView workbookViewId="0">
      <pane ySplit="1" topLeftCell="A2" activePane="bottomLeft" state="frozen"/>
      <selection pane="bottomLeft" activeCell="E16" sqref="E16"/>
    </sheetView>
  </sheetViews>
  <sheetFormatPr baseColWidth="10" defaultRowHeight="15"/>
  <cols>
    <col min="1" max="1" width="20.6640625" bestFit="1" customWidth="1"/>
    <col min="3" max="3" width="11.6640625" bestFit="1" customWidth="1"/>
    <col min="5" max="5" width="11.6640625" style="85" bestFit="1" customWidth="1"/>
    <col min="8" max="8" width="11.6640625" style="85" bestFit="1" customWidth="1"/>
    <col min="11" max="11" width="11.6640625" style="85" bestFit="1" customWidth="1"/>
    <col min="13" max="13" width="11.6640625" style="85" bestFit="1" customWidth="1"/>
    <col min="17" max="17" width="11.6640625" style="85" bestFit="1" customWidth="1"/>
    <col min="19" max="20" width="11.6640625" style="85" bestFit="1" customWidth="1"/>
    <col min="22" max="22" width="11.6640625" style="85" bestFit="1" customWidth="1"/>
    <col min="23" max="23" width="11" style="85" bestFit="1" customWidth="1"/>
  </cols>
  <sheetData>
    <row r="1" spans="1:33" s="2" customFormat="1">
      <c r="A1" s="10" t="s">
        <v>0</v>
      </c>
      <c r="B1" s="10" t="s">
        <v>1</v>
      </c>
      <c r="C1" s="10" t="s">
        <v>4</v>
      </c>
      <c r="D1" s="10" t="s">
        <v>5</v>
      </c>
      <c r="E1" s="76" t="s">
        <v>6</v>
      </c>
      <c r="F1" s="10" t="s">
        <v>7</v>
      </c>
      <c r="G1" s="10" t="s">
        <v>8</v>
      </c>
      <c r="H1" s="76" t="s">
        <v>9</v>
      </c>
      <c r="I1" s="10" t="s">
        <v>10</v>
      </c>
      <c r="J1" s="10" t="s">
        <v>11</v>
      </c>
      <c r="K1" s="76" t="s">
        <v>12</v>
      </c>
      <c r="L1" s="10" t="s">
        <v>13</v>
      </c>
      <c r="M1" s="76" t="s">
        <v>14</v>
      </c>
      <c r="N1" s="10" t="s">
        <v>15</v>
      </c>
      <c r="O1" s="10" t="s">
        <v>16</v>
      </c>
      <c r="P1" s="10" t="s">
        <v>17</v>
      </c>
      <c r="Q1" s="76" t="s">
        <v>18</v>
      </c>
      <c r="R1" s="10" t="s">
        <v>19</v>
      </c>
      <c r="S1" s="76" t="s">
        <v>20</v>
      </c>
      <c r="T1" s="76" t="s">
        <v>21</v>
      </c>
      <c r="U1" s="10" t="s">
        <v>22</v>
      </c>
      <c r="V1" s="76" t="s">
        <v>23</v>
      </c>
      <c r="W1" s="76" t="s">
        <v>24</v>
      </c>
      <c r="X1" s="15" t="s">
        <v>25</v>
      </c>
      <c r="Y1" s="16" t="s">
        <v>26</v>
      </c>
      <c r="Z1" s="16" t="s">
        <v>27</v>
      </c>
      <c r="AA1" s="12" t="s">
        <v>28</v>
      </c>
      <c r="AB1" s="12" t="s">
        <v>31</v>
      </c>
      <c r="AC1" s="13" t="s">
        <v>30</v>
      </c>
    </row>
    <row r="2" spans="1:33" s="2" customFormat="1">
      <c r="A2" s="2" t="s">
        <v>52</v>
      </c>
      <c r="B2" s="56">
        <v>40476</v>
      </c>
      <c r="C2" s="31">
        <v>0.79189939272976095</v>
      </c>
      <c r="D2" s="31">
        <v>2.1128179689088058</v>
      </c>
      <c r="E2" s="86">
        <v>1.4745904912767895</v>
      </c>
      <c r="F2" s="31">
        <v>2.8038727455602528</v>
      </c>
      <c r="G2" s="31">
        <v>0.96490675323118291</v>
      </c>
      <c r="H2" s="86">
        <v>10.065517063245579</v>
      </c>
      <c r="I2" s="31">
        <v>0.81883974650658897</v>
      </c>
      <c r="J2" s="31">
        <v>3.9292423454056782</v>
      </c>
      <c r="K2" s="86">
        <v>8.2951278378662607</v>
      </c>
      <c r="L2" s="31">
        <v>5.0392800932820494</v>
      </c>
      <c r="M2" s="86">
        <v>2.9104216214438168</v>
      </c>
      <c r="N2" s="31">
        <v>7.6001636163723738</v>
      </c>
      <c r="O2" s="31">
        <v>1.4445723378933248</v>
      </c>
      <c r="P2" s="31">
        <v>3.4652318973579064</v>
      </c>
      <c r="Q2" s="86">
        <v>2.082582451050909</v>
      </c>
      <c r="R2" s="31">
        <v>2.5190828866126056</v>
      </c>
      <c r="S2" s="86">
        <v>1.5978254669734639</v>
      </c>
      <c r="T2" s="86">
        <v>2.3097798887304197</v>
      </c>
      <c r="U2" s="31">
        <v>125.31896731417618</v>
      </c>
      <c r="V2" s="107">
        <v>4</v>
      </c>
      <c r="W2" s="108">
        <v>1.2769999999999999</v>
      </c>
      <c r="X2" s="57">
        <v>100</v>
      </c>
      <c r="Y2" s="6">
        <v>0.69699999999999995</v>
      </c>
      <c r="Z2">
        <v>2.0710000000000002</v>
      </c>
      <c r="AA2" s="58">
        <v>50.2</v>
      </c>
      <c r="AB2" s="58">
        <v>154.5</v>
      </c>
      <c r="AC2" s="8">
        <f t="shared" ref="AC2:AC27" si="0">AA2/((AB2/100)*(AB2/100))</f>
        <v>21.030362061561988</v>
      </c>
      <c r="AD2" s="9"/>
    </row>
    <row r="3" spans="1:33" s="2" customFormat="1">
      <c r="A3" s="2" t="s">
        <v>53</v>
      </c>
      <c r="B3" s="29">
        <v>40196</v>
      </c>
      <c r="C3" s="31">
        <v>0.64136823997280978</v>
      </c>
      <c r="D3" s="31">
        <v>2.0873934176885691</v>
      </c>
      <c r="E3" s="86">
        <v>2.1907707767068159</v>
      </c>
      <c r="F3" s="31">
        <v>3.4172961331573304</v>
      </c>
      <c r="G3" s="31">
        <v>1.0999547798978813</v>
      </c>
      <c r="H3" s="86">
        <v>16.468944450541606</v>
      </c>
      <c r="I3" s="31">
        <v>0.61827747516902065</v>
      </c>
      <c r="J3" s="31">
        <v>3.3256314810318672</v>
      </c>
      <c r="K3" s="86">
        <v>10.019381219874456</v>
      </c>
      <c r="L3" s="31">
        <v>5.6504160887951738</v>
      </c>
      <c r="M3" s="86">
        <v>2.9192699301381997</v>
      </c>
      <c r="N3" s="31">
        <v>13.633056505124205</v>
      </c>
      <c r="O3" s="31">
        <v>1.1292051481773293</v>
      </c>
      <c r="P3" s="31">
        <v>3.3106783334595753</v>
      </c>
      <c r="Q3" s="86">
        <v>3.3006670400399614</v>
      </c>
      <c r="R3" s="31">
        <v>3.0789777251075856</v>
      </c>
      <c r="S3" s="86">
        <v>2.0846744006701363</v>
      </c>
      <c r="T3" s="86">
        <v>4.0402799562276304</v>
      </c>
      <c r="U3" s="31">
        <v>133.79936596568302</v>
      </c>
      <c r="V3" s="107">
        <v>5</v>
      </c>
      <c r="W3" s="108">
        <v>1.1879999999999999</v>
      </c>
      <c r="X3" s="2">
        <v>110</v>
      </c>
      <c r="Y3" s="6">
        <v>0.64700000000000002</v>
      </c>
      <c r="Z3">
        <v>2.7370000000000001</v>
      </c>
      <c r="AA3" s="32">
        <v>55</v>
      </c>
      <c r="AB3" s="32">
        <v>161</v>
      </c>
      <c r="AC3" s="8">
        <f t="shared" si="0"/>
        <v>21.218317194552675</v>
      </c>
      <c r="AD3" s="9"/>
      <c r="AF3" s="27"/>
    </row>
    <row r="4" spans="1:33" s="2" customFormat="1">
      <c r="A4" s="2" t="s">
        <v>54</v>
      </c>
      <c r="B4" s="29">
        <v>39706</v>
      </c>
      <c r="C4" s="31">
        <v>0.84310934578891883</v>
      </c>
      <c r="D4" s="31">
        <v>2.3232117314676639</v>
      </c>
      <c r="E4" s="86">
        <v>1.7089897836546626</v>
      </c>
      <c r="F4" s="31">
        <v>2.8945494770014331</v>
      </c>
      <c r="G4" s="31">
        <v>1.0744784278524375</v>
      </c>
      <c r="H4" s="86">
        <v>9.797019006124021</v>
      </c>
      <c r="I4" s="31">
        <v>0.8700379554292651</v>
      </c>
      <c r="J4" s="31">
        <v>4.6979220393972971</v>
      </c>
      <c r="K4" s="86">
        <v>14.267221510430117</v>
      </c>
      <c r="L4" s="31">
        <v>5.6696696640306294</v>
      </c>
      <c r="M4" s="86">
        <v>4.200859441068256</v>
      </c>
      <c r="N4" s="31">
        <v>9.5025866890734108</v>
      </c>
      <c r="O4" s="31">
        <v>1.267191333753944</v>
      </c>
      <c r="P4" s="31">
        <v>3.7703006783209845</v>
      </c>
      <c r="Q4" s="86">
        <v>3.9428837281555715</v>
      </c>
      <c r="R4" s="31">
        <v>3.1241502777671224</v>
      </c>
      <c r="S4" s="86">
        <v>2.4171393750112906</v>
      </c>
      <c r="T4" s="86">
        <v>3.6373918406387737</v>
      </c>
      <c r="U4" s="31">
        <v>123.30398314645025</v>
      </c>
      <c r="V4" s="107">
        <v>6</v>
      </c>
      <c r="W4" s="108">
        <v>1.1080000000000001</v>
      </c>
      <c r="X4" s="27">
        <v>98</v>
      </c>
      <c r="Y4" s="6">
        <v>0.63</v>
      </c>
      <c r="Z4">
        <v>2.8570000000000002</v>
      </c>
      <c r="AA4" s="32">
        <v>65</v>
      </c>
      <c r="AB4" s="32">
        <v>153</v>
      </c>
      <c r="AC4" s="8">
        <f t="shared" si="0"/>
        <v>27.767098124652911</v>
      </c>
      <c r="AD4" s="9"/>
    </row>
    <row r="5" spans="1:33" s="2" customFormat="1">
      <c r="A5" s="2" t="s">
        <v>55</v>
      </c>
      <c r="B5" s="3">
        <v>38334</v>
      </c>
      <c r="C5" s="5">
        <v>0.79086659059451603</v>
      </c>
      <c r="D5" s="5">
        <v>2.4316638800618557</v>
      </c>
      <c r="E5" s="87">
        <v>2.3126441321652544</v>
      </c>
      <c r="F5" s="5">
        <v>3.2307094762073603</v>
      </c>
      <c r="G5" s="5">
        <v>1.3404091995414089</v>
      </c>
      <c r="H5" s="87">
        <v>11.460605630842688</v>
      </c>
      <c r="I5" s="5">
        <v>0.85325546113352957</v>
      </c>
      <c r="J5" s="5">
        <v>4.4621333614396805</v>
      </c>
      <c r="K5" s="87">
        <v>10.98046777494924</v>
      </c>
      <c r="L5" s="5">
        <v>5.4979085525405438</v>
      </c>
      <c r="M5" s="87">
        <v>3.6338707372125381</v>
      </c>
      <c r="N5" s="5">
        <v>8.3688695134757829</v>
      </c>
      <c r="O5" s="5">
        <v>1.5274952148984344</v>
      </c>
      <c r="P5" s="5">
        <v>4.2973916488511996</v>
      </c>
      <c r="Q5" s="87">
        <v>3.5140373634537605</v>
      </c>
      <c r="R5" s="5">
        <v>2.9540662507469726</v>
      </c>
      <c r="S5" s="87">
        <v>2.3469602308533419</v>
      </c>
      <c r="T5" s="87">
        <v>2.6041760617151475</v>
      </c>
      <c r="U5" s="5">
        <v>129.84260555645108</v>
      </c>
      <c r="V5" s="88">
        <v>4</v>
      </c>
      <c r="W5" s="108">
        <v>1.1112769680000001</v>
      </c>
      <c r="X5" s="27">
        <v>108</v>
      </c>
      <c r="Y5" s="6">
        <v>0.77900000000000003</v>
      </c>
      <c r="Z5">
        <v>3.1</v>
      </c>
      <c r="AA5" s="7">
        <v>74</v>
      </c>
      <c r="AB5" s="7">
        <v>152</v>
      </c>
      <c r="AC5" s="8">
        <f t="shared" si="0"/>
        <v>32.029085872576175</v>
      </c>
      <c r="AD5" s="9"/>
      <c r="AF5" s="9"/>
    </row>
    <row r="6" spans="1:33" s="2" customFormat="1">
      <c r="A6" s="2" t="s">
        <v>56</v>
      </c>
      <c r="B6" s="29">
        <v>40626</v>
      </c>
      <c r="C6" s="31">
        <v>0.6988673456200909</v>
      </c>
      <c r="D6" s="31">
        <v>2.3934116341887832</v>
      </c>
      <c r="E6" s="86">
        <v>2.9708267728515496</v>
      </c>
      <c r="F6" s="31">
        <v>3.5965292631198396</v>
      </c>
      <c r="G6" s="31">
        <v>1.5221770951919547</v>
      </c>
      <c r="H6" s="86">
        <v>14.790218429321943</v>
      </c>
      <c r="I6" s="31">
        <v>0.85662323918336969</v>
      </c>
      <c r="J6" s="31">
        <v>4.7650333565458975</v>
      </c>
      <c r="K6" s="86">
        <v>16.290928646552722</v>
      </c>
      <c r="L6" s="31">
        <v>5.8409470054264734</v>
      </c>
      <c r="M6" s="86">
        <v>4.808888383468032</v>
      </c>
      <c r="N6" s="31">
        <v>9.6606941679318883</v>
      </c>
      <c r="O6" s="31">
        <v>1.3876426574014133</v>
      </c>
      <c r="P6" s="31">
        <v>4.2565165634064002</v>
      </c>
      <c r="Q6" s="86">
        <v>4.4878866264968469</v>
      </c>
      <c r="R6" s="31">
        <v>3.2209375927611292</v>
      </c>
      <c r="S6" s="86">
        <v>2.7557119031926449</v>
      </c>
      <c r="T6" s="86">
        <v>3.2739043855148622</v>
      </c>
      <c r="U6" s="31">
        <v>127.89322484516379</v>
      </c>
      <c r="V6" s="107">
        <v>15</v>
      </c>
      <c r="W6" s="109">
        <v>1.1160000000000001</v>
      </c>
      <c r="X6" s="27">
        <v>130</v>
      </c>
      <c r="Y6" s="39">
        <v>0.69199999999999995</v>
      </c>
      <c r="Z6">
        <v>1.8819999999999999</v>
      </c>
      <c r="AA6" s="32">
        <v>56</v>
      </c>
      <c r="AB6" s="32">
        <v>162</v>
      </c>
      <c r="AC6" s="8">
        <f t="shared" si="0"/>
        <v>21.338210638622158</v>
      </c>
      <c r="AD6" s="40"/>
      <c r="AE6" s="40"/>
      <c r="AF6" s="9"/>
    </row>
    <row r="7" spans="1:33" s="2" customFormat="1">
      <c r="A7" s="2" t="s">
        <v>57</v>
      </c>
      <c r="B7" s="3">
        <v>39910</v>
      </c>
      <c r="C7" s="5">
        <v>0.87735248690208922</v>
      </c>
      <c r="D7" s="5">
        <v>2.5084637646720149</v>
      </c>
      <c r="E7" s="87">
        <v>2.2042011981835041</v>
      </c>
      <c r="F7" s="5">
        <v>3.0022177145060533</v>
      </c>
      <c r="G7" s="5">
        <v>1.3792188307663877</v>
      </c>
      <c r="H7" s="87">
        <v>9.4531085991471482</v>
      </c>
      <c r="I7" s="5">
        <v>0.94266143600263697</v>
      </c>
      <c r="J7" s="5">
        <v>4.186272223989139</v>
      </c>
      <c r="K7" s="87">
        <v>9.073729456937043</v>
      </c>
      <c r="L7" s="5">
        <v>4.6636198498074117</v>
      </c>
      <c r="M7" s="87">
        <v>3.3456506137335418</v>
      </c>
      <c r="N7" s="5">
        <v>8.5268974539909674</v>
      </c>
      <c r="O7" s="5">
        <v>1.2030544662755756</v>
      </c>
      <c r="P7" s="5">
        <v>3.6082513879062006</v>
      </c>
      <c r="Q7" s="87">
        <v>3.6697320866330165</v>
      </c>
      <c r="R7" s="5">
        <v>3.14935410435745</v>
      </c>
      <c r="S7" s="87">
        <v>2.3234285475117074</v>
      </c>
      <c r="T7" s="87">
        <v>3.7521690042687181</v>
      </c>
      <c r="U7" s="5">
        <v>118.25424939112511</v>
      </c>
      <c r="V7" s="107">
        <v>3</v>
      </c>
      <c r="W7" s="108">
        <v>1.0228851240000001</v>
      </c>
      <c r="X7" s="27">
        <v>105</v>
      </c>
      <c r="Y7" s="6">
        <v>0.57799999999999996</v>
      </c>
      <c r="Z7">
        <v>3.907</v>
      </c>
      <c r="AA7" s="7">
        <v>63</v>
      </c>
      <c r="AB7" s="7">
        <v>161</v>
      </c>
      <c r="AC7" s="8">
        <f t="shared" si="0"/>
        <v>24.304617877396701</v>
      </c>
      <c r="AE7" s="9"/>
      <c r="AG7" s="9"/>
    </row>
    <row r="8" spans="1:33" s="2" customFormat="1">
      <c r="A8" s="2" t="s">
        <v>58</v>
      </c>
      <c r="B8" s="3">
        <v>40477</v>
      </c>
      <c r="C8" s="5">
        <v>0.85586686630060826</v>
      </c>
      <c r="D8" s="5">
        <v>2.6140426133502053</v>
      </c>
      <c r="E8" s="87">
        <v>2.529606204298001</v>
      </c>
      <c r="F8" s="5">
        <v>3.2109457299272122</v>
      </c>
      <c r="G8" s="5">
        <v>1.4004971191494604</v>
      </c>
      <c r="H8" s="87">
        <v>11.071694119575985</v>
      </c>
      <c r="I8" s="5">
        <v>0.90795847571186183</v>
      </c>
      <c r="J8" s="5">
        <v>4.4464235145198501</v>
      </c>
      <c r="K8" s="87">
        <v>11.373485814107946</v>
      </c>
      <c r="L8" s="5">
        <v>5.1444930617104356</v>
      </c>
      <c r="M8" s="87">
        <v>3.7889636146622228</v>
      </c>
      <c r="N8" s="5">
        <v>9.2969641022318577</v>
      </c>
      <c r="O8" s="5">
        <v>1.3596038563851893</v>
      </c>
      <c r="P8" s="5">
        <v>4.2353810970903218</v>
      </c>
      <c r="Q8" s="87">
        <v>4.3122584212407</v>
      </c>
      <c r="R8" s="5">
        <v>3.2709879856504727</v>
      </c>
      <c r="S8" s="87">
        <v>2.5314185231298652</v>
      </c>
      <c r="T8" s="87">
        <v>3.5221158079195218</v>
      </c>
      <c r="U8" s="5">
        <v>121.89356888229692</v>
      </c>
      <c r="V8" s="107">
        <v>6</v>
      </c>
      <c r="W8" s="108">
        <v>1.0037070480000001</v>
      </c>
      <c r="X8" s="2">
        <v>107</v>
      </c>
      <c r="Y8" s="6">
        <v>0.70799999999999996</v>
      </c>
      <c r="Z8">
        <v>3.0790000000000002</v>
      </c>
      <c r="AA8" s="7">
        <v>74</v>
      </c>
      <c r="AB8" s="7">
        <v>156</v>
      </c>
      <c r="AC8" s="8">
        <f t="shared" si="0"/>
        <v>30.407626561472714</v>
      </c>
      <c r="AE8" s="9"/>
      <c r="AG8" s="9"/>
    </row>
    <row r="9" spans="1:33" s="2" customFormat="1">
      <c r="A9" s="2" t="s">
        <v>59</v>
      </c>
      <c r="B9" s="29">
        <v>40337</v>
      </c>
      <c r="C9" s="31">
        <v>0.6169446807068476</v>
      </c>
      <c r="D9" s="31">
        <v>1.8244507123176652</v>
      </c>
      <c r="E9" s="86">
        <v>1.3808690127038563</v>
      </c>
      <c r="F9" s="31">
        <v>3.1052273269394366</v>
      </c>
      <c r="G9" s="31">
        <v>0.75218176404053716</v>
      </c>
      <c r="H9" s="86">
        <v>15.758727771344603</v>
      </c>
      <c r="I9" s="31">
        <v>0.5937850497356093</v>
      </c>
      <c r="J9" s="31">
        <v>3.0990596590984998</v>
      </c>
      <c r="K9" s="86">
        <v>7.4953426948690565</v>
      </c>
      <c r="L9" s="31">
        <v>5.4777693347789249</v>
      </c>
      <c r="M9" s="86">
        <v>2.1673514493624042</v>
      </c>
      <c r="N9" s="31">
        <v>12.523999526542747</v>
      </c>
      <c r="O9" s="31">
        <v>1.1458898450155304</v>
      </c>
      <c r="P9" s="31">
        <v>2.8732385453574136</v>
      </c>
      <c r="Q9" s="86">
        <v>2.1545765647439956</v>
      </c>
      <c r="R9" s="31">
        <v>2.6330771199714103</v>
      </c>
      <c r="S9" s="86">
        <v>1.6114886405827158</v>
      </c>
      <c r="T9" s="86">
        <v>3.2477394478690789</v>
      </c>
      <c r="U9" s="31">
        <v>130.74431920306168</v>
      </c>
      <c r="V9" s="107">
        <v>9</v>
      </c>
      <c r="W9" s="108">
        <v>1.1639999999999999</v>
      </c>
      <c r="X9" s="27">
        <v>96</v>
      </c>
      <c r="Y9" s="6">
        <v>0.72299999999999998</v>
      </c>
      <c r="Z9">
        <v>2.6190000000000002</v>
      </c>
      <c r="AA9" s="32">
        <v>64.5</v>
      </c>
      <c r="AB9" s="32">
        <v>157</v>
      </c>
      <c r="AC9" s="8">
        <f t="shared" si="0"/>
        <v>26.167390157815731</v>
      </c>
      <c r="AE9" s="9"/>
      <c r="AG9" s="9"/>
    </row>
    <row r="10" spans="1:33" s="43" customFormat="1">
      <c r="A10" s="2" t="s">
        <v>60</v>
      </c>
      <c r="B10" s="59">
        <v>40220</v>
      </c>
      <c r="C10" s="60">
        <v>0.6205444565992575</v>
      </c>
      <c r="D10" s="60">
        <v>2.0333921895488745</v>
      </c>
      <c r="E10" s="86">
        <v>2.025368737576966</v>
      </c>
      <c r="F10" s="60">
        <v>3.4406016848529646</v>
      </c>
      <c r="G10" s="60">
        <v>0.9899856262554465</v>
      </c>
      <c r="H10" s="86">
        <v>17.522526665126982</v>
      </c>
      <c r="I10" s="60">
        <v>0.65719120365133454</v>
      </c>
      <c r="J10" s="60">
        <v>3.5337864145248958</v>
      </c>
      <c r="K10" s="86">
        <v>11.191463361253813</v>
      </c>
      <c r="L10" s="60">
        <v>5.6459924763415632</v>
      </c>
      <c r="M10" s="86">
        <v>3.5533076817315026</v>
      </c>
      <c r="N10" s="60">
        <v>11.716297782921901</v>
      </c>
      <c r="O10" s="60">
        <v>1.2426936723040973</v>
      </c>
      <c r="P10" s="60">
        <v>3.6392164648222831</v>
      </c>
      <c r="Q10" s="86">
        <v>3.5245202922888779</v>
      </c>
      <c r="R10" s="60">
        <v>3.0751980265445491</v>
      </c>
      <c r="S10" s="86">
        <v>2.268563181990694</v>
      </c>
      <c r="T10" s="86">
        <v>3.5359492734891296</v>
      </c>
      <c r="U10" s="60">
        <v>132.27368895155848</v>
      </c>
      <c r="V10" s="107">
        <v>20</v>
      </c>
      <c r="W10" s="109">
        <v>0.997</v>
      </c>
      <c r="X10" s="43">
        <v>108</v>
      </c>
      <c r="Y10" s="39">
        <v>1.0720000000000001</v>
      </c>
      <c r="Z10" s="43">
        <v>1.5609999999999999</v>
      </c>
      <c r="AA10" s="61">
        <v>75.5</v>
      </c>
      <c r="AB10" s="61">
        <v>152.5</v>
      </c>
      <c r="AC10" s="44">
        <f t="shared" si="0"/>
        <v>32.464391292663265</v>
      </c>
      <c r="AE10" s="62"/>
      <c r="AF10" s="62"/>
      <c r="AG10" s="45"/>
    </row>
    <row r="11" spans="1:33" s="2" customFormat="1">
      <c r="A11" s="2" t="s">
        <v>61</v>
      </c>
      <c r="B11" s="3">
        <v>40821</v>
      </c>
      <c r="C11" s="5">
        <v>0.98865192214238906</v>
      </c>
      <c r="D11" s="5">
        <v>3.1511584700000586</v>
      </c>
      <c r="E11" s="87">
        <v>3.0028951635185228</v>
      </c>
      <c r="F11" s="5">
        <v>3.3484762457714776</v>
      </c>
      <c r="G11" s="5">
        <v>1.5863448592938578</v>
      </c>
      <c r="H11" s="87">
        <v>9.9401660185500091</v>
      </c>
      <c r="I11" s="5">
        <v>1.0820599782132221</v>
      </c>
      <c r="J11" s="5">
        <v>5.7474531125766903</v>
      </c>
      <c r="K11" s="87">
        <v>16.928610124472019</v>
      </c>
      <c r="L11" s="5">
        <v>5.578200080239438</v>
      </c>
      <c r="M11" s="87">
        <v>5.3914401556243012</v>
      </c>
      <c r="N11" s="5">
        <v>6.7923800606286404</v>
      </c>
      <c r="O11" s="5">
        <v>1.4812521258791704</v>
      </c>
      <c r="P11" s="5">
        <v>4.2580695743806931</v>
      </c>
      <c r="Q11" s="87">
        <v>3.9528450557581132</v>
      </c>
      <c r="R11" s="5">
        <v>3.0183895831205323</v>
      </c>
      <c r="S11" s="87">
        <v>2.5905294360129103</v>
      </c>
      <c r="T11" s="87">
        <v>2.7807231656102886</v>
      </c>
      <c r="U11" s="5">
        <v>129.55297115428615</v>
      </c>
      <c r="V11" s="107">
        <v>6</v>
      </c>
      <c r="W11" s="108">
        <v>1.2119207830000001</v>
      </c>
      <c r="X11" s="2">
        <v>104</v>
      </c>
      <c r="Y11" s="6">
        <v>0.85499999999999998</v>
      </c>
      <c r="Z11">
        <v>2.5499999999999998</v>
      </c>
      <c r="AA11" s="7">
        <v>84</v>
      </c>
      <c r="AB11" s="7">
        <v>164</v>
      </c>
      <c r="AC11" s="8">
        <f t="shared" si="0"/>
        <v>31.231409875074366</v>
      </c>
      <c r="AE11" s="9"/>
      <c r="AG11" s="9"/>
    </row>
    <row r="12" spans="1:33" s="2" customFormat="1">
      <c r="A12" s="2" t="s">
        <v>62</v>
      </c>
      <c r="B12" s="29">
        <v>39485</v>
      </c>
      <c r="C12" s="31">
        <v>0.63305894866321855</v>
      </c>
      <c r="D12" s="31">
        <v>2.0869454554642841</v>
      </c>
      <c r="E12" s="86">
        <v>1.8907397700663084</v>
      </c>
      <c r="F12" s="31">
        <v>3.4871634544454775</v>
      </c>
      <c r="G12" s="31">
        <v>0.98439183308846312</v>
      </c>
      <c r="H12" s="86">
        <v>16.589649649932515</v>
      </c>
      <c r="I12" s="31">
        <v>0.64845500909220299</v>
      </c>
      <c r="J12" s="31">
        <v>3.7139443293592498</v>
      </c>
      <c r="K12" s="86">
        <v>13.523141355181002</v>
      </c>
      <c r="L12" s="31">
        <v>6.0145281737962186</v>
      </c>
      <c r="M12" s="86">
        <v>4.0387942231615463</v>
      </c>
      <c r="N12" s="31">
        <v>12.555133777242668</v>
      </c>
      <c r="O12" s="31">
        <v>1.079323557829067</v>
      </c>
      <c r="P12" s="31">
        <v>3.3362676330832088</v>
      </c>
      <c r="Q12" s="86">
        <v>3.7279427548360231</v>
      </c>
      <c r="R12" s="31">
        <v>3.2463463165458757</v>
      </c>
      <c r="S12" s="86">
        <v>2.2431450436609026</v>
      </c>
      <c r="T12" s="86">
        <v>4.5046701106438674</v>
      </c>
      <c r="U12" s="31">
        <v>125.39874027878705</v>
      </c>
      <c r="V12" s="107">
        <v>9</v>
      </c>
      <c r="W12" s="109">
        <v>1.034</v>
      </c>
      <c r="X12" s="27">
        <v>107</v>
      </c>
      <c r="Y12" s="6">
        <v>0.81399999999999995</v>
      </c>
      <c r="Z12">
        <v>1.899</v>
      </c>
      <c r="AA12" s="32">
        <v>56.6</v>
      </c>
      <c r="AB12" s="32">
        <v>155</v>
      </c>
      <c r="AC12" s="8">
        <f t="shared" si="0"/>
        <v>23.558792924037459</v>
      </c>
      <c r="AE12" s="9"/>
      <c r="AG12" s="9"/>
    </row>
    <row r="13" spans="1:33" s="2" customFormat="1">
      <c r="A13" s="2" t="s">
        <v>63</v>
      </c>
      <c r="B13" s="3">
        <v>39000</v>
      </c>
      <c r="C13" s="5">
        <v>0.78198906976402804</v>
      </c>
      <c r="D13" s="5">
        <v>2.5032433117850665</v>
      </c>
      <c r="E13" s="87">
        <v>2.4387427826979229</v>
      </c>
      <c r="F13" s="5">
        <v>3.4297692379187552</v>
      </c>
      <c r="G13" s="5">
        <v>1.3098384077457828</v>
      </c>
      <c r="H13" s="87">
        <v>13.305854847382989</v>
      </c>
      <c r="I13" s="5">
        <v>0.91230285873948114</v>
      </c>
      <c r="J13" s="5">
        <v>5.0901132703056673</v>
      </c>
      <c r="K13" s="87">
        <v>16.799249520508152</v>
      </c>
      <c r="L13" s="5">
        <v>5.8591294555852231</v>
      </c>
      <c r="M13" s="87">
        <v>4.6358481423222271</v>
      </c>
      <c r="N13" s="5">
        <v>8.7625248682581578</v>
      </c>
      <c r="O13" s="5">
        <v>1.4895285758965062</v>
      </c>
      <c r="P13" s="5">
        <v>4.1844324818676499</v>
      </c>
      <c r="Q13" s="87">
        <v>3.4430095313664721</v>
      </c>
      <c r="R13" s="5">
        <v>2.9503608796469547</v>
      </c>
      <c r="S13" s="87">
        <v>2.3241880977182765</v>
      </c>
      <c r="T13" s="87">
        <v>2.6633224103159803</v>
      </c>
      <c r="U13" s="5">
        <v>116.07632688923687</v>
      </c>
      <c r="V13" s="107">
        <v>17</v>
      </c>
      <c r="W13" s="108">
        <v>1.2152144570000001</v>
      </c>
      <c r="X13" s="2">
        <v>103</v>
      </c>
      <c r="Y13" s="6">
        <v>0.87</v>
      </c>
      <c r="Z13">
        <v>1.8460000000000001</v>
      </c>
      <c r="AA13" s="7">
        <v>59</v>
      </c>
      <c r="AB13" s="7">
        <v>156</v>
      </c>
      <c r="AC13" s="8">
        <f t="shared" si="0"/>
        <v>24.243918474687703</v>
      </c>
      <c r="AE13" s="9"/>
      <c r="AG13" s="9"/>
    </row>
    <row r="14" spans="1:33" s="2" customFormat="1">
      <c r="A14" s="2" t="s">
        <v>64</v>
      </c>
      <c r="B14" s="3">
        <v>40267</v>
      </c>
      <c r="C14" s="5">
        <v>0.92658386690124261</v>
      </c>
      <c r="D14" s="5">
        <v>2.4878519015665703</v>
      </c>
      <c r="E14" s="87">
        <v>1.6485733608137938</v>
      </c>
      <c r="F14" s="5">
        <v>2.82005722374877</v>
      </c>
      <c r="G14" s="5">
        <v>1.0860831567909099</v>
      </c>
      <c r="H14" s="87">
        <v>8.4232073722042919</v>
      </c>
      <c r="I14" s="5">
        <v>0.83851657726449602</v>
      </c>
      <c r="J14" s="5">
        <v>3.6565510110225099</v>
      </c>
      <c r="K14" s="87">
        <v>6.409722227753627</v>
      </c>
      <c r="L14" s="5">
        <v>4.5791784030636578</v>
      </c>
      <c r="M14" s="87">
        <v>2.3760716695207549</v>
      </c>
      <c r="N14" s="5">
        <v>8.0801075322928284</v>
      </c>
      <c r="O14" s="5">
        <v>1.349405535427781</v>
      </c>
      <c r="P14" s="5">
        <v>3.3775513040904448</v>
      </c>
      <c r="Q14" s="87">
        <v>2.2117887780754115</v>
      </c>
      <c r="R14" s="5">
        <v>2.6281732039961394</v>
      </c>
      <c r="S14" s="87">
        <v>1.6588930439056166</v>
      </c>
      <c r="T14" s="87">
        <v>2.630307241407928</v>
      </c>
      <c r="U14" s="5">
        <v>131.12373402611394</v>
      </c>
      <c r="V14" s="107">
        <v>6</v>
      </c>
      <c r="W14" s="108">
        <v>1.1903620989999999</v>
      </c>
      <c r="X14" s="2">
        <v>88</v>
      </c>
      <c r="Y14" s="6">
        <v>0.745</v>
      </c>
      <c r="Z14">
        <v>1.9219999999999999</v>
      </c>
      <c r="AA14" s="7">
        <v>50</v>
      </c>
      <c r="AB14" s="7">
        <v>143</v>
      </c>
      <c r="AC14" s="8">
        <f t="shared" si="0"/>
        <v>24.451073402122358</v>
      </c>
      <c r="AE14" s="9"/>
      <c r="AG14" s="9"/>
    </row>
    <row r="15" spans="1:33" s="2" customFormat="1">
      <c r="A15" s="2" t="s">
        <v>65</v>
      </c>
      <c r="B15" s="29">
        <v>40002</v>
      </c>
      <c r="C15" s="9">
        <v>0.85582667582233962</v>
      </c>
      <c r="D15" s="9">
        <v>2.9367999613426479</v>
      </c>
      <c r="E15" s="88">
        <v>3.3810615909449693</v>
      </c>
      <c r="F15" s="9">
        <v>3.6033497776591137</v>
      </c>
      <c r="G15" s="9">
        <v>1.6700977837302018</v>
      </c>
      <c r="H15" s="88">
        <v>12.415221514758382</v>
      </c>
      <c r="I15" s="9">
        <v>0.80920061583504643</v>
      </c>
      <c r="J15" s="9">
        <v>5.3945269940128933</v>
      </c>
      <c r="K15" s="88">
        <v>22.619424616669612</v>
      </c>
      <c r="L15" s="9">
        <v>7.001146670379029</v>
      </c>
      <c r="M15" s="88">
        <v>5.8238806681682167</v>
      </c>
      <c r="N15" s="9">
        <v>10.032657831440703</v>
      </c>
      <c r="O15" s="9">
        <v>1.385633575775834</v>
      </c>
      <c r="P15" s="9">
        <v>4.3302978557522689</v>
      </c>
      <c r="Q15" s="88">
        <v>4.9652866162984708</v>
      </c>
      <c r="R15" s="9">
        <v>3.2815670813999502</v>
      </c>
      <c r="S15" s="88">
        <v>2.9984313556775302</v>
      </c>
      <c r="T15" s="88">
        <v>3.3486511935124761</v>
      </c>
      <c r="U15" s="9">
        <v>134.93845778150791</v>
      </c>
      <c r="V15" s="88">
        <v>13</v>
      </c>
      <c r="W15" s="108">
        <v>1.1599999999999999</v>
      </c>
      <c r="X15" s="2">
        <v>122</v>
      </c>
      <c r="Y15" s="6">
        <v>0.65900000000000003</v>
      </c>
      <c r="Z15">
        <v>3.3769999999999998</v>
      </c>
      <c r="AA15" s="32">
        <v>76.7</v>
      </c>
      <c r="AB15" s="32">
        <v>173</v>
      </c>
      <c r="AC15" s="8">
        <f t="shared" si="0"/>
        <v>25.627317985899964</v>
      </c>
      <c r="AE15" s="9"/>
      <c r="AG15" s="9"/>
    </row>
    <row r="16" spans="1:33" s="2" customFormat="1">
      <c r="A16" s="2" t="s">
        <v>66</v>
      </c>
      <c r="B16" s="4">
        <v>41429</v>
      </c>
      <c r="C16" s="5">
        <v>0.64069696833588108</v>
      </c>
      <c r="D16" s="5">
        <v>1.9984786441009317</v>
      </c>
      <c r="E16" s="87">
        <v>2.0643629555499188</v>
      </c>
      <c r="F16" s="5">
        <v>3.2811291165854106</v>
      </c>
      <c r="G16" s="5">
        <v>1.1167206475259968</v>
      </c>
      <c r="H16" s="87">
        <v>15.326016810520457</v>
      </c>
      <c r="I16" s="5">
        <v>0.636526094930561</v>
      </c>
      <c r="J16" s="5">
        <v>3.3829399860656633</v>
      </c>
      <c r="K16" s="87">
        <v>10.688643584328119</v>
      </c>
      <c r="L16" s="5">
        <v>5.5785909826991693</v>
      </c>
      <c r="M16" s="87">
        <v>3.2668711911404098</v>
      </c>
      <c r="N16" s="5">
        <v>12.085251081426939</v>
      </c>
      <c r="O16" s="5">
        <v>1.1219600492427393</v>
      </c>
      <c r="P16" s="5">
        <v>3.1261417801528895</v>
      </c>
      <c r="Q16" s="87">
        <v>3.1085017230947365</v>
      </c>
      <c r="R16" s="5">
        <v>2.9259081276418515</v>
      </c>
      <c r="S16" s="87">
        <v>2.0997009439951926</v>
      </c>
      <c r="T16" s="87">
        <v>3.7689207706702961</v>
      </c>
      <c r="U16" s="5">
        <v>122.66162730796451</v>
      </c>
      <c r="V16" s="107"/>
      <c r="W16" s="108">
        <v>1.214</v>
      </c>
      <c r="X16" s="2">
        <v>96</v>
      </c>
      <c r="Y16" s="6">
        <v>0.82</v>
      </c>
      <c r="Z16">
        <v>1.7949999999999999</v>
      </c>
      <c r="AA16" s="46">
        <v>55.6</v>
      </c>
      <c r="AB16" s="46">
        <v>146</v>
      </c>
      <c r="AC16" s="8">
        <f t="shared" si="0"/>
        <v>26.083693000562963</v>
      </c>
    </row>
    <row r="17" spans="1:33" s="2" customFormat="1">
      <c r="A17" s="2" t="s">
        <v>67</v>
      </c>
      <c r="B17" s="29">
        <v>39905</v>
      </c>
      <c r="C17" s="31">
        <v>0.67206024781792573</v>
      </c>
      <c r="D17" s="31">
        <v>1.8992967847278746</v>
      </c>
      <c r="E17" s="86">
        <v>1.409618799527524</v>
      </c>
      <c r="F17" s="31">
        <v>2.9685951986926211</v>
      </c>
      <c r="G17" s="31">
        <v>0.82609066746476945</v>
      </c>
      <c r="H17" s="86">
        <v>13.368379964355839</v>
      </c>
      <c r="I17" s="31">
        <v>0.78508437929203878</v>
      </c>
      <c r="J17" s="31">
        <v>3.5908688715886905</v>
      </c>
      <c r="K17" s="86">
        <v>7.5687042490040684</v>
      </c>
      <c r="L17" s="31">
        <v>4.802596842412326</v>
      </c>
      <c r="M17" s="86">
        <v>2.6261744893956775</v>
      </c>
      <c r="N17" s="31">
        <v>8.3130381187715194</v>
      </c>
      <c r="O17" s="31">
        <v>1.2990690010698203</v>
      </c>
      <c r="P17" s="31">
        <v>3.0765774803570149</v>
      </c>
      <c r="Q17" s="86">
        <v>1.7841244044106488</v>
      </c>
      <c r="R17" s="31">
        <v>2.4871736738741941</v>
      </c>
      <c r="S17" s="86">
        <v>1.4107699109246123</v>
      </c>
      <c r="T17" s="86">
        <v>2.579948125686089</v>
      </c>
      <c r="U17" s="31">
        <v>126.86989758513403</v>
      </c>
      <c r="V17" s="107">
        <v>8</v>
      </c>
      <c r="W17" s="108">
        <v>1.3180000000000001</v>
      </c>
      <c r="X17" s="2">
        <v>98</v>
      </c>
      <c r="Y17" s="6">
        <v>0.72399999999999998</v>
      </c>
      <c r="Z17">
        <v>2.0310000000000001</v>
      </c>
      <c r="AA17" s="32">
        <v>50.8</v>
      </c>
      <c r="AB17" s="32">
        <v>140</v>
      </c>
      <c r="AC17" s="8">
        <f t="shared" si="0"/>
        <v>25.918367346938776</v>
      </c>
      <c r="AE17" s="9"/>
      <c r="AG17" s="9"/>
    </row>
    <row r="18" spans="1:33" s="43" customFormat="1">
      <c r="A18" s="2" t="s">
        <v>68</v>
      </c>
      <c r="B18" s="59">
        <v>40347</v>
      </c>
      <c r="C18" s="45">
        <v>0.72688063520395929</v>
      </c>
      <c r="D18" s="45">
        <v>2.5617075893099353</v>
      </c>
      <c r="E18" s="88">
        <v>3.1495651149391444</v>
      </c>
      <c r="F18" s="45">
        <v>3.7011526112083346</v>
      </c>
      <c r="G18" s="45">
        <v>1.5630041025710297</v>
      </c>
      <c r="H18" s="88">
        <v>14.684302130253609</v>
      </c>
      <c r="I18" s="45">
        <v>0.663681055873798</v>
      </c>
      <c r="J18" s="45">
        <v>3.4935040827230734</v>
      </c>
      <c r="K18" s="88">
        <v>10.764422756961817</v>
      </c>
      <c r="L18" s="45">
        <v>5.5276858375138378</v>
      </c>
      <c r="M18" s="88">
        <v>3.3404990425802188</v>
      </c>
      <c r="N18" s="45">
        <v>12.451914475825618</v>
      </c>
      <c r="O18" s="45">
        <v>1.1375716402770979</v>
      </c>
      <c r="P18" s="45">
        <v>3.4141459067457633</v>
      </c>
      <c r="Q18" s="88">
        <v>3.6110802499514696</v>
      </c>
      <c r="R18" s="45">
        <v>3.151425545497391</v>
      </c>
      <c r="S18" s="88">
        <v>2.2420684718051453</v>
      </c>
      <c r="T18" s="88">
        <v>4.0874321558395419</v>
      </c>
      <c r="U18" s="45">
        <v>123.91712223551255</v>
      </c>
      <c r="V18" s="88">
        <v>12</v>
      </c>
      <c r="W18" s="110">
        <v>0.95199999999999996</v>
      </c>
      <c r="X18" s="43">
        <v>107</v>
      </c>
      <c r="Y18" s="6">
        <v>1.0329999999999999</v>
      </c>
      <c r="Z18" s="43">
        <v>1.462</v>
      </c>
      <c r="AA18" s="61">
        <v>67.400000000000006</v>
      </c>
      <c r="AB18" s="61">
        <v>153</v>
      </c>
      <c r="AC18" s="44">
        <f t="shared" si="0"/>
        <v>28.792344824640097</v>
      </c>
      <c r="AE18" s="45"/>
      <c r="AF18" s="45"/>
      <c r="AG18" s="45"/>
    </row>
    <row r="19" spans="1:33" s="2" customFormat="1">
      <c r="A19" s="2" t="s">
        <v>69</v>
      </c>
      <c r="B19" s="29">
        <v>41184</v>
      </c>
      <c r="C19" s="5">
        <v>0.75048903128701205</v>
      </c>
      <c r="D19" s="5">
        <v>2.6027849136656673</v>
      </c>
      <c r="E19" s="87">
        <v>2.5098958997270526</v>
      </c>
      <c r="F19" s="5">
        <v>3.6402045458201746</v>
      </c>
      <c r="G19" s="5">
        <v>1.1869013535623303</v>
      </c>
      <c r="H19" s="87">
        <v>14.898794098558719</v>
      </c>
      <c r="I19" s="5">
        <v>0.76373533709530461</v>
      </c>
      <c r="J19" s="5">
        <v>4.8285910084996324</v>
      </c>
      <c r="K19" s="87">
        <v>19.525675335051272</v>
      </c>
      <c r="L19" s="5">
        <v>6.6354953222828845</v>
      </c>
      <c r="M19" s="87">
        <v>5.2389281529349789</v>
      </c>
      <c r="N19" s="5">
        <v>10.191773146466611</v>
      </c>
      <c r="O19" s="5">
        <v>1.5287770550324382</v>
      </c>
      <c r="P19" s="5">
        <v>4.5339095587256368</v>
      </c>
      <c r="Q19" s="87">
        <v>4.4498564430739043</v>
      </c>
      <c r="R19" s="5">
        <v>3.1141779318422822</v>
      </c>
      <c r="S19" s="87">
        <v>2.8358098469303288</v>
      </c>
      <c r="T19" s="87">
        <v>2.7706020470436723</v>
      </c>
      <c r="U19" s="5">
        <v>127.81946444265489</v>
      </c>
      <c r="V19" s="107"/>
      <c r="W19" s="109">
        <v>1.1240000000000001</v>
      </c>
      <c r="X19" s="2">
        <v>121</v>
      </c>
      <c r="Y19" s="63">
        <v>0.80900000000000005</v>
      </c>
      <c r="Z19">
        <v>2.7120000000000002</v>
      </c>
      <c r="AA19" s="32">
        <v>90.6</v>
      </c>
      <c r="AB19" s="32">
        <v>165</v>
      </c>
      <c r="AC19" s="8">
        <f t="shared" si="0"/>
        <v>33.278236914600555</v>
      </c>
    </row>
    <row r="20" spans="1:33" s="2" customFormat="1">
      <c r="A20" s="2" t="s">
        <v>70</v>
      </c>
      <c r="B20" s="29">
        <v>40281</v>
      </c>
      <c r="C20" s="31">
        <v>0.7947379750853879</v>
      </c>
      <c r="D20" s="31">
        <v>2.450183617084666</v>
      </c>
      <c r="E20" s="86">
        <v>2.1348426256929187</v>
      </c>
      <c r="F20" s="31">
        <v>3.2386225244425564</v>
      </c>
      <c r="G20" s="31">
        <v>1.1397419675024978</v>
      </c>
      <c r="H20" s="86">
        <v>12.353379667114549</v>
      </c>
      <c r="I20" s="31">
        <v>0.81634715817587999</v>
      </c>
      <c r="J20" s="31">
        <v>4.6533673226563286</v>
      </c>
      <c r="K20" s="86">
        <v>14.178123763918435</v>
      </c>
      <c r="L20" s="31">
        <v>5.9910267456913955</v>
      </c>
      <c r="M20" s="86">
        <v>4.0730196591477901</v>
      </c>
      <c r="N20" s="31">
        <v>8.7392676423138465</v>
      </c>
      <c r="O20" s="31">
        <v>1.4184076564578221</v>
      </c>
      <c r="P20" s="31">
        <v>3.7626318129839076</v>
      </c>
      <c r="Q20" s="86">
        <v>2.8909037647919105</v>
      </c>
      <c r="R20" s="31">
        <v>2.7857922498362364</v>
      </c>
      <c r="S20" s="86">
        <v>2.0555674925638279</v>
      </c>
      <c r="T20" s="86">
        <v>2.6478763510567807</v>
      </c>
      <c r="U20" s="31">
        <v>131.48805729286809</v>
      </c>
      <c r="V20" s="107">
        <v>12</v>
      </c>
      <c r="W20" s="109">
        <v>1.109</v>
      </c>
      <c r="X20" s="2">
        <v>114</v>
      </c>
      <c r="Y20" s="39">
        <v>0.79</v>
      </c>
      <c r="Z20">
        <v>2.2320000000000002</v>
      </c>
      <c r="AA20" s="32">
        <v>68</v>
      </c>
      <c r="AB20" s="32">
        <v>156</v>
      </c>
      <c r="AC20" s="8">
        <f t="shared" si="0"/>
        <v>27.94214332675871</v>
      </c>
      <c r="AE20" s="40"/>
      <c r="AF20" s="40"/>
      <c r="AG20" s="9"/>
    </row>
    <row r="21" spans="1:33" s="2" customFormat="1">
      <c r="A21" s="2" t="s">
        <v>71</v>
      </c>
      <c r="B21" s="29">
        <v>40392</v>
      </c>
      <c r="C21" s="31">
        <v>0.90316680903558633</v>
      </c>
      <c r="D21" s="31">
        <v>3.4029291661536027</v>
      </c>
      <c r="E21" s="86">
        <v>4.6272654609134651</v>
      </c>
      <c r="F21" s="31">
        <v>3.9576323949476278</v>
      </c>
      <c r="G21" s="31">
        <v>2.0727361666585322</v>
      </c>
      <c r="H21" s="86">
        <v>13.020134078256874</v>
      </c>
      <c r="I21" s="31">
        <v>1.099975142252094</v>
      </c>
      <c r="J21" s="31">
        <v>7.1556668255187725</v>
      </c>
      <c r="K21" s="86">
        <v>29.544397311547769</v>
      </c>
      <c r="L21" s="31">
        <v>6.8322167209161462</v>
      </c>
      <c r="M21" s="86">
        <v>7.8302435150665763</v>
      </c>
      <c r="N21" s="31">
        <v>7.3972195395974722</v>
      </c>
      <c r="O21" s="31">
        <v>1.7540370769308868</v>
      </c>
      <c r="P21" s="31">
        <v>5.6375077607400605</v>
      </c>
      <c r="Q21" s="86">
        <v>6.1790462041780101</v>
      </c>
      <c r="R21" s="31">
        <v>3.3748129145784915</v>
      </c>
      <c r="S21" s="86">
        <v>3.6356240882250774</v>
      </c>
      <c r="T21" s="86">
        <v>2.5704810657815647</v>
      </c>
      <c r="U21" s="31">
        <v>129.20720344692862</v>
      </c>
      <c r="V21" s="107">
        <v>14</v>
      </c>
      <c r="W21" s="111">
        <v>1.25</v>
      </c>
      <c r="X21" s="2">
        <v>127</v>
      </c>
      <c r="Y21" s="6">
        <v>0.85299999999999998</v>
      </c>
      <c r="Z21">
        <v>2.3210000000000002</v>
      </c>
      <c r="AA21" s="32">
        <v>86.8</v>
      </c>
      <c r="AB21" s="32">
        <v>172</v>
      </c>
      <c r="AC21" s="8">
        <f t="shared" si="0"/>
        <v>29.340183883180099</v>
      </c>
      <c r="AE21" s="9"/>
      <c r="AF21" s="64"/>
      <c r="AG21" s="9"/>
    </row>
    <row r="22" spans="1:33" s="2" customFormat="1">
      <c r="A22" s="2" t="s">
        <v>72</v>
      </c>
      <c r="B22" s="3">
        <v>41191</v>
      </c>
      <c r="C22" s="5">
        <v>0.76323646591873995</v>
      </c>
      <c r="D22" s="5">
        <v>2.0218317817404419</v>
      </c>
      <c r="E22" s="87">
        <v>1.4238487468454584</v>
      </c>
      <c r="F22" s="5">
        <v>2.7859172477632925</v>
      </c>
      <c r="G22" s="5">
        <v>0.92430831323114737</v>
      </c>
      <c r="H22" s="87">
        <v>10.554797363733808</v>
      </c>
      <c r="I22" s="5">
        <v>0.73951109611658994</v>
      </c>
      <c r="J22" s="5">
        <v>4.0123467376868973</v>
      </c>
      <c r="K22" s="87">
        <v>11.829436638131897</v>
      </c>
      <c r="L22" s="5">
        <v>5.6995784106997576</v>
      </c>
      <c r="M22" s="87">
        <v>3.6173110708292859</v>
      </c>
      <c r="N22" s="5">
        <v>10.161064078755578</v>
      </c>
      <c r="O22" s="5">
        <v>0.96357662949346312</v>
      </c>
      <c r="P22" s="5">
        <v>2.6996419163800467</v>
      </c>
      <c r="Q22" s="87">
        <v>2.5503111580296105</v>
      </c>
      <c r="R22" s="5">
        <v>2.9422443217783236</v>
      </c>
      <c r="S22" s="87">
        <v>1.6530926135611459</v>
      </c>
      <c r="T22" s="87">
        <v>4.6915060518040388</v>
      </c>
      <c r="U22" s="5">
        <v>131.02511139546678</v>
      </c>
      <c r="V22" s="88">
        <v>5</v>
      </c>
      <c r="W22" s="108">
        <v>1.2258444749999999</v>
      </c>
      <c r="X22" s="2">
        <v>97</v>
      </c>
      <c r="Y22" s="6">
        <v>0.59899999999999998</v>
      </c>
      <c r="Z22">
        <v>2.8010000000000002</v>
      </c>
      <c r="AA22" s="7">
        <v>53.5</v>
      </c>
      <c r="AB22" s="7">
        <v>159</v>
      </c>
      <c r="AC22" s="8">
        <f t="shared" si="0"/>
        <v>21.162137573671927</v>
      </c>
      <c r="AE22" s="9"/>
      <c r="AG22" s="9"/>
    </row>
    <row r="23" spans="1:33" s="2" customFormat="1">
      <c r="A23" s="2" t="s">
        <v>73</v>
      </c>
      <c r="B23" s="3">
        <v>39468</v>
      </c>
      <c r="C23" s="5">
        <v>0.89768426466251905</v>
      </c>
      <c r="D23" s="5">
        <v>2.8832178463263527</v>
      </c>
      <c r="E23" s="87">
        <v>2.8976841199118306</v>
      </c>
      <c r="F23" s="5">
        <v>3.373068042718455</v>
      </c>
      <c r="G23" s="5">
        <v>1.5531761121772454</v>
      </c>
      <c r="H23" s="87">
        <v>10.84689315976205</v>
      </c>
      <c r="I23" s="5">
        <v>0.71016544049904828</v>
      </c>
      <c r="J23" s="5">
        <v>3.9914083231677964</v>
      </c>
      <c r="K23" s="87">
        <v>12.506955754229368</v>
      </c>
      <c r="L23" s="5">
        <v>5.9014950458858486</v>
      </c>
      <c r="M23" s="87">
        <v>3.4268074966682693</v>
      </c>
      <c r="N23" s="5">
        <v>12.739381089528896</v>
      </c>
      <c r="O23" s="5">
        <v>0.96677248113323999</v>
      </c>
      <c r="P23" s="5">
        <v>3.0038131158752925</v>
      </c>
      <c r="Q23" s="87">
        <v>3.3054148316182612</v>
      </c>
      <c r="R23" s="5">
        <v>3.2631769055942841</v>
      </c>
      <c r="S23" s="87">
        <v>1.8666715094211941</v>
      </c>
      <c r="T23" s="87">
        <v>5.4469714022340394</v>
      </c>
      <c r="U23" s="5">
        <v>127.46799594880335</v>
      </c>
      <c r="V23" s="88">
        <v>6</v>
      </c>
      <c r="W23" s="108">
        <v>1.1982598179999999</v>
      </c>
      <c r="X23" s="2">
        <v>106</v>
      </c>
      <c r="Y23" s="6">
        <v>0.58199999999999996</v>
      </c>
      <c r="Z23">
        <v>2.8170000000000002</v>
      </c>
      <c r="AA23" s="7">
        <v>53</v>
      </c>
      <c r="AB23" s="7">
        <v>176</v>
      </c>
      <c r="AC23" s="8">
        <f t="shared" si="0"/>
        <v>17.110020661157026</v>
      </c>
      <c r="AE23" s="9"/>
      <c r="AG23" s="9"/>
    </row>
    <row r="24" spans="1:33" s="2" customFormat="1">
      <c r="A24" s="2" t="s">
        <v>74</v>
      </c>
      <c r="B24" s="3">
        <v>40061</v>
      </c>
      <c r="C24" s="5">
        <v>0.6620851474642262</v>
      </c>
      <c r="D24" s="5">
        <v>2.0231732173859727</v>
      </c>
      <c r="E24" s="87">
        <v>1.8815315763177758</v>
      </c>
      <c r="F24" s="5">
        <v>3.2116341591639195</v>
      </c>
      <c r="G24" s="5">
        <v>1.0534673575309681</v>
      </c>
      <c r="H24" s="87">
        <v>14.278244492775171</v>
      </c>
      <c r="I24" s="5">
        <v>0.56465526251526854</v>
      </c>
      <c r="J24" s="5">
        <v>2.9656073794684406</v>
      </c>
      <c r="K24" s="87">
        <v>8.4363661066627298</v>
      </c>
      <c r="L24" s="5">
        <v>5.5147494385075406</v>
      </c>
      <c r="M24" s="87">
        <v>2.5063521640520254</v>
      </c>
      <c r="N24" s="5">
        <v>14.701430602430689</v>
      </c>
      <c r="O24" s="5">
        <v>1.0108999413255617</v>
      </c>
      <c r="P24" s="5">
        <v>2.8986960860949207</v>
      </c>
      <c r="Q24" s="87">
        <v>2.748186002776456</v>
      </c>
      <c r="R24" s="5">
        <v>3.0112338757447832</v>
      </c>
      <c r="S24" s="87">
        <v>1.761850177150913</v>
      </c>
      <c r="T24" s="87">
        <v>4.5059417320686084</v>
      </c>
      <c r="U24" s="5">
        <v>127.04792060158447</v>
      </c>
      <c r="V24" s="88">
        <v>5</v>
      </c>
      <c r="W24" s="108">
        <v>1.1526633959999999</v>
      </c>
      <c r="X24" s="2">
        <v>97</v>
      </c>
      <c r="Y24" s="6">
        <v>0.68700000000000006</v>
      </c>
      <c r="Z24">
        <v>2.25</v>
      </c>
      <c r="AA24" s="7">
        <v>49</v>
      </c>
      <c r="AB24" s="7">
        <v>160</v>
      </c>
      <c r="AC24" s="8">
        <f t="shared" si="0"/>
        <v>19.140624999999996</v>
      </c>
      <c r="AE24" s="9"/>
      <c r="AG24" s="9"/>
    </row>
    <row r="25" spans="1:33" s="2" customFormat="1">
      <c r="A25" s="2" t="s">
        <v>75</v>
      </c>
      <c r="B25" s="3">
        <v>40345</v>
      </c>
      <c r="C25" s="31">
        <v>0.75660363695875954</v>
      </c>
      <c r="D25" s="31">
        <v>2.181714440599773</v>
      </c>
      <c r="E25" s="86">
        <v>1.6805808025683884</v>
      </c>
      <c r="F25" s="31">
        <v>3.0281232597693397</v>
      </c>
      <c r="G25" s="31">
        <v>0.94441417992206389</v>
      </c>
      <c r="H25" s="86">
        <v>12.314652250448599</v>
      </c>
      <c r="I25" s="31">
        <v>0.61817646666609893</v>
      </c>
      <c r="J25" s="31">
        <v>3.1805684955364355</v>
      </c>
      <c r="K25" s="86">
        <v>7.8652518095181501</v>
      </c>
      <c r="L25" s="31">
        <v>5.4079374984238839</v>
      </c>
      <c r="M25" s="86">
        <v>2.3968375618193787</v>
      </c>
      <c r="N25" s="31">
        <v>12.535183376027883</v>
      </c>
      <c r="O25" s="31">
        <v>1.0367799715474251</v>
      </c>
      <c r="P25" s="31">
        <v>2.8097443056243714</v>
      </c>
      <c r="Q25" s="86">
        <v>2.5328977428648551</v>
      </c>
      <c r="R25" s="31">
        <v>2.8470349636016516</v>
      </c>
      <c r="S25" s="86">
        <v>1.6571800620996708</v>
      </c>
      <c r="T25" s="86">
        <v>4.2524308836150695</v>
      </c>
      <c r="U25" s="31">
        <v>126.34405770367724</v>
      </c>
      <c r="V25" s="107">
        <v>11</v>
      </c>
      <c r="W25" s="109">
        <v>0.88200000000000001</v>
      </c>
      <c r="X25" s="2">
        <v>99</v>
      </c>
      <c r="Y25" s="39">
        <v>0.81499999999999995</v>
      </c>
      <c r="Z25">
        <v>1.3029999999999999</v>
      </c>
      <c r="AA25" s="7">
        <v>43.4</v>
      </c>
      <c r="AB25" s="7">
        <v>139</v>
      </c>
      <c r="AC25" s="8">
        <f t="shared" si="0"/>
        <v>22.462605455204184</v>
      </c>
      <c r="AE25" s="40"/>
      <c r="AF25" s="40"/>
      <c r="AG25" s="9"/>
    </row>
    <row r="26" spans="1:33" s="2" customFormat="1">
      <c r="A26" s="2" t="s">
        <v>76</v>
      </c>
      <c r="B26" s="3">
        <v>39511</v>
      </c>
      <c r="C26" s="5">
        <v>0.54206848312175215</v>
      </c>
      <c r="D26" s="5">
        <v>1.6538589052664729</v>
      </c>
      <c r="E26" s="87">
        <v>1.4250206641319403</v>
      </c>
      <c r="F26" s="5">
        <v>3.2046972581366076</v>
      </c>
      <c r="G26" s="5">
        <v>0.72603636260878579</v>
      </c>
      <c r="H26" s="87">
        <v>19.258481623131118</v>
      </c>
      <c r="I26" s="5">
        <v>0.51785654566624295</v>
      </c>
      <c r="J26" s="5">
        <v>2.6244269258347765</v>
      </c>
      <c r="K26" s="87">
        <v>6.293321241976864</v>
      </c>
      <c r="L26" s="5">
        <v>5.3214169128009212</v>
      </c>
      <c r="M26" s="87">
        <v>1.9181138270973386</v>
      </c>
      <c r="N26" s="5">
        <v>16.094504885126064</v>
      </c>
      <c r="O26" s="5">
        <v>0.89885752624992554</v>
      </c>
      <c r="P26" s="5">
        <v>2.5506274406677543</v>
      </c>
      <c r="Q26" s="87">
        <v>2.228128668271121</v>
      </c>
      <c r="R26" s="5">
        <v>2.9802136003254933</v>
      </c>
      <c r="S26" s="87">
        <v>1.4106241920818929</v>
      </c>
      <c r="T26" s="87">
        <v>5.2124247673655493</v>
      </c>
      <c r="U26" s="5">
        <v>136.41800732349023</v>
      </c>
      <c r="V26" s="107">
        <v>7</v>
      </c>
      <c r="W26" s="108">
        <v>1.218524167</v>
      </c>
      <c r="X26" s="2">
        <v>110</v>
      </c>
      <c r="Y26" s="6">
        <v>0.77300000000000002</v>
      </c>
      <c r="Z26">
        <v>1.9930000000000001</v>
      </c>
      <c r="AA26" s="7">
        <v>56</v>
      </c>
      <c r="AB26" s="7">
        <v>160</v>
      </c>
      <c r="AC26" s="8">
        <f t="shared" si="0"/>
        <v>21.874999999999996</v>
      </c>
      <c r="AE26" s="65"/>
      <c r="AG26" s="65"/>
    </row>
    <row r="27" spans="1:33" s="2" customFormat="1">
      <c r="A27" s="2" t="s">
        <v>77</v>
      </c>
      <c r="B27" s="3">
        <v>39233</v>
      </c>
      <c r="C27" s="5">
        <v>0.66531185543149163</v>
      </c>
      <c r="D27" s="5">
        <v>1.7956638167679657</v>
      </c>
      <c r="E27" s="87">
        <v>1.3366381877420666</v>
      </c>
      <c r="F27" s="5">
        <v>2.8360292685886899</v>
      </c>
      <c r="G27" s="5">
        <v>0.84562341072744474</v>
      </c>
      <c r="H27" s="87">
        <v>12.505724482317396</v>
      </c>
      <c r="I27" s="5">
        <v>0.67670074278559023</v>
      </c>
      <c r="J27" s="5">
        <v>3.5368509915208253</v>
      </c>
      <c r="K27" s="87">
        <v>9.8899095394958056</v>
      </c>
      <c r="L27" s="5">
        <v>5.4895847308790096</v>
      </c>
      <c r="M27" s="87">
        <v>3.0809953113910136</v>
      </c>
      <c r="N27" s="5">
        <v>11.925705622497112</v>
      </c>
      <c r="O27" s="5">
        <v>1.0285347065284558</v>
      </c>
      <c r="P27" s="5">
        <v>3.0148355773211906</v>
      </c>
      <c r="Q27" s="87">
        <v>3.0735220645226602</v>
      </c>
      <c r="R27" s="5">
        <v>3.078143081660043</v>
      </c>
      <c r="S27" s="87">
        <v>1.9574848955760111</v>
      </c>
      <c r="T27" s="87">
        <v>4.4626487418587617</v>
      </c>
      <c r="U27" s="5">
        <v>130.81508381867962</v>
      </c>
      <c r="V27" s="107">
        <v>15</v>
      </c>
      <c r="W27" s="108">
        <v>0.85645570500000001</v>
      </c>
      <c r="X27" s="2">
        <v>105</v>
      </c>
      <c r="Y27" s="6">
        <v>0.54800000000000004</v>
      </c>
      <c r="Z27">
        <v>3.6179999999999999</v>
      </c>
      <c r="AA27" s="7">
        <v>58</v>
      </c>
      <c r="AB27" s="7">
        <v>155</v>
      </c>
      <c r="AC27" s="8">
        <f t="shared" si="0"/>
        <v>24.141519250780433</v>
      </c>
      <c r="AE27" s="65"/>
      <c r="AG27" s="65"/>
    </row>
    <row r="33" spans="1:32">
      <c r="A33" s="2" t="s">
        <v>32</v>
      </c>
      <c r="B33" s="2"/>
      <c r="C33" s="2">
        <f>AVERAGE(C2:C27)</f>
        <v>0.75761351572428282</v>
      </c>
      <c r="D33" s="2">
        <f t="shared" ref="D33:AC33" si="1">AVERAGE(D2:D27)</f>
        <v>2.344987989826643</v>
      </c>
      <c r="E33" s="80">
        <f t="shared" si="1"/>
        <v>2.2192590281279383</v>
      </c>
      <c r="F33" s="2">
        <f t="shared" si="1"/>
        <v>3.2545219661020193</v>
      </c>
      <c r="G33" s="2">
        <f t="shared" si="1"/>
        <v>1.1966456260791818</v>
      </c>
      <c r="H33" s="80">
        <f t="shared" si="1"/>
        <v>13.095086971512574</v>
      </c>
      <c r="I33" s="2">
        <f t="shared" si="1"/>
        <v>0.76929153090523772</v>
      </c>
      <c r="J33" s="2">
        <f t="shared" si="1"/>
        <v>4.1332400024421982</v>
      </c>
      <c r="K33" s="80">
        <f t="shared" si="1"/>
        <v>12.47532708662505</v>
      </c>
      <c r="L33" s="2">
        <f t="shared" si="1"/>
        <v>5.6294097460957504</v>
      </c>
      <c r="M33" s="80">
        <f t="shared" si="1"/>
        <v>3.7275681466823278</v>
      </c>
      <c r="N33" s="2">
        <f t="shared" si="1"/>
        <v>10.553387195626783</v>
      </c>
      <c r="O33" s="2">
        <f t="shared" si="1"/>
        <v>1.2560667553154645</v>
      </c>
      <c r="P33" s="2">
        <f t="shared" si="1"/>
        <v>3.5950422387467471</v>
      </c>
      <c r="Q33" s="80">
        <f t="shared" si="1"/>
        <v>3.3750765603085293</v>
      </c>
      <c r="R33" s="2">
        <f t="shared" si="1"/>
        <v>3.0043079317770687</v>
      </c>
      <c r="S33" s="80">
        <f t="shared" si="1"/>
        <v>2.166878517354851</v>
      </c>
      <c r="T33" s="80">
        <f t="shared" si="1"/>
        <v>3.5710909185726085</v>
      </c>
      <c r="U33" s="2">
        <f t="shared" si="1"/>
        <v>127.74983663417935</v>
      </c>
      <c r="V33" s="80">
        <f t="shared" si="1"/>
        <v>9.0833333333333339</v>
      </c>
      <c r="W33" s="80">
        <f t="shared" si="1"/>
        <v>1.126927463076923</v>
      </c>
      <c r="X33" s="2">
        <f t="shared" si="1"/>
        <v>106.26923076923077</v>
      </c>
      <c r="Y33" s="2">
        <f t="shared" si="1"/>
        <v>0.7500769230769232</v>
      </c>
      <c r="Z33" s="2">
        <f t="shared" si="1"/>
        <v>2.4131538461538464</v>
      </c>
      <c r="AA33" s="2">
        <f t="shared" si="1"/>
        <v>62.907692307692315</v>
      </c>
      <c r="AB33" s="2">
        <f t="shared" si="1"/>
        <v>156.96153846153845</v>
      </c>
      <c r="AC33" s="2">
        <f t="shared" si="1"/>
        <v>25.503326526178114</v>
      </c>
      <c r="AD33" s="2"/>
      <c r="AE33" s="2"/>
      <c r="AF33" s="2"/>
    </row>
    <row r="34" spans="1:32">
      <c r="A34" s="57" t="s">
        <v>33</v>
      </c>
      <c r="B34" s="29"/>
      <c r="C34" s="9">
        <f>STDEV(C2:C27)</f>
        <v>0.1140369631429983</v>
      </c>
      <c r="D34" s="9">
        <f t="shared" ref="D34:AC34" si="2">STDEV(D2:D27)</f>
        <v>0.42783879453023599</v>
      </c>
      <c r="E34" s="81">
        <f t="shared" si="2"/>
        <v>0.77495944136253014</v>
      </c>
      <c r="F34" s="9">
        <f t="shared" si="2"/>
        <v>0.30938234041708007</v>
      </c>
      <c r="G34" s="9">
        <f t="shared" si="2"/>
        <v>0.32525364456541922</v>
      </c>
      <c r="H34" s="81">
        <f t="shared" si="2"/>
        <v>2.747908303335838</v>
      </c>
      <c r="I34" s="9">
        <f t="shared" si="2"/>
        <v>0.15013563540305733</v>
      </c>
      <c r="J34" s="9">
        <f t="shared" si="2"/>
        <v>0.99314364671382349</v>
      </c>
      <c r="K34" s="81">
        <f t="shared" si="2"/>
        <v>5.3632227568899253</v>
      </c>
      <c r="L34" s="9">
        <f t="shared" si="2"/>
        <v>0.57736327629262085</v>
      </c>
      <c r="M34" s="81">
        <f t="shared" si="2"/>
        <v>1.3132614164343599</v>
      </c>
      <c r="N34" s="9">
        <f t="shared" si="2"/>
        <v>2.4211941280199762</v>
      </c>
      <c r="O34" s="9">
        <f t="shared" si="2"/>
        <v>0.21632526787147299</v>
      </c>
      <c r="P34" s="9">
        <f t="shared" si="2"/>
        <v>0.71322458347702999</v>
      </c>
      <c r="Q34" s="81">
        <f t="shared" si="2"/>
        <v>1.0036265962471875</v>
      </c>
      <c r="R34" s="9">
        <f t="shared" si="2"/>
        <v>0.23781182656103939</v>
      </c>
      <c r="S34" s="81">
        <f t="shared" si="2"/>
        <v>0.52917964063374656</v>
      </c>
      <c r="T34" s="81">
        <f t="shared" si="2"/>
        <v>0.88584937160478627</v>
      </c>
      <c r="U34" s="9">
        <f t="shared" si="2"/>
        <v>4.8329735996235721</v>
      </c>
      <c r="V34" s="81">
        <f t="shared" si="2"/>
        <v>4.6803629241170253</v>
      </c>
      <c r="W34" s="81">
        <f t="shared" si="2"/>
        <v>0.11785515045945014</v>
      </c>
      <c r="X34" s="9">
        <f t="shared" si="2"/>
        <v>10.034172381647396</v>
      </c>
      <c r="Y34" s="9">
        <f t="shared" si="2"/>
        <v>0.12767424895472707</v>
      </c>
      <c r="Z34" s="9">
        <f t="shared" si="2"/>
        <v>0.66799692767602759</v>
      </c>
      <c r="AA34" s="9">
        <f t="shared" si="2"/>
        <v>12.579886265842719</v>
      </c>
      <c r="AB34" s="9">
        <f t="shared" si="2"/>
        <v>9.0740543054613418</v>
      </c>
      <c r="AC34" s="9">
        <f t="shared" si="2"/>
        <v>4.3062857692977046</v>
      </c>
      <c r="AD34" s="2"/>
      <c r="AE34" s="9"/>
      <c r="AF34" s="2"/>
    </row>
    <row r="35" spans="1:32">
      <c r="A35" s="67"/>
      <c r="B35" s="67"/>
      <c r="C35" s="67"/>
      <c r="D35" s="67"/>
      <c r="E35" s="82"/>
      <c r="F35" s="67"/>
      <c r="G35" s="67"/>
      <c r="H35" s="82"/>
      <c r="I35" s="67"/>
      <c r="J35" s="67"/>
      <c r="K35" s="82"/>
      <c r="L35" s="67"/>
      <c r="M35" s="82"/>
      <c r="N35" s="67"/>
      <c r="O35" s="67"/>
      <c r="P35" s="67"/>
      <c r="Q35" s="82"/>
      <c r="R35" s="67"/>
      <c r="S35" s="82"/>
      <c r="T35" s="82"/>
      <c r="U35" s="67"/>
      <c r="V35" s="82"/>
      <c r="W35" s="82"/>
      <c r="X35" s="67"/>
      <c r="Y35" s="67"/>
      <c r="Z35" s="67"/>
      <c r="AA35" s="68"/>
      <c r="AB35" s="68"/>
      <c r="AC35" s="69"/>
      <c r="AD35" s="67"/>
      <c r="AE35" s="67"/>
      <c r="AF35" s="67"/>
    </row>
    <row r="36" spans="1:32">
      <c r="A36" s="2" t="s">
        <v>34</v>
      </c>
      <c r="B36" s="2"/>
      <c r="C36" s="70">
        <f>MEDIAN(C2:C27)</f>
        <v>0.75992005143874974</v>
      </c>
      <c r="D36" s="70">
        <f t="shared" ref="D36:AC36" si="3">MEDIAN(D2:D27)</f>
        <v>2.3583116828282238</v>
      </c>
      <c r="E36" s="83">
        <f t="shared" si="3"/>
        <v>2.099602790621419</v>
      </c>
      <c r="F36" s="70">
        <f t="shared" si="3"/>
        <v>3.2346660003249585</v>
      </c>
      <c r="G36" s="70">
        <f t="shared" si="3"/>
        <v>1.108337713711939</v>
      </c>
      <c r="H36" s="83">
        <f t="shared" si="3"/>
        <v>12.762929280287135</v>
      </c>
      <c r="I36" s="70">
        <f t="shared" si="3"/>
        <v>0.7744098581936717</v>
      </c>
      <c r="J36" s="70">
        <f t="shared" si="3"/>
        <v>3.9603253342867371</v>
      </c>
      <c r="K36" s="83">
        <f t="shared" si="3"/>
        <v>11.085965568101527</v>
      </c>
      <c r="L36" s="70">
        <f t="shared" si="3"/>
        <v>5.5783955314693037</v>
      </c>
      <c r="M36" s="83">
        <f t="shared" si="3"/>
        <v>3.490057589199886</v>
      </c>
      <c r="N36" s="70">
        <f t="shared" si="3"/>
        <v>10.096860955098141</v>
      </c>
      <c r="O36" s="70">
        <f t="shared" si="3"/>
        <v>1.2549425030290207</v>
      </c>
      <c r="P36" s="70">
        <f t="shared" si="3"/>
        <v>3.4396889020518349</v>
      </c>
      <c r="Q36" s="83">
        <f t="shared" si="3"/>
        <v>3.3742121814923669</v>
      </c>
      <c r="R36" s="70">
        <f t="shared" si="3"/>
        <v>3.0467938048325407</v>
      </c>
      <c r="S36" s="83">
        <f t="shared" si="3"/>
        <v>2.1708847079001687</v>
      </c>
      <c r="T36" s="83">
        <f t="shared" si="3"/>
        <v>3.5290325407043257</v>
      </c>
      <c r="U36" s="70">
        <f t="shared" si="3"/>
        <v>127.85634464390934</v>
      </c>
      <c r="V36" s="83">
        <f t="shared" si="3"/>
        <v>7.5</v>
      </c>
      <c r="W36" s="83">
        <f t="shared" si="3"/>
        <v>1.1563316979999998</v>
      </c>
      <c r="X36" s="70">
        <f t="shared" si="3"/>
        <v>105.5</v>
      </c>
      <c r="Y36" s="70">
        <f t="shared" si="3"/>
        <v>0.73449999999999993</v>
      </c>
      <c r="Z36" s="70">
        <f t="shared" si="3"/>
        <v>2.2854999999999999</v>
      </c>
      <c r="AA36" s="70">
        <f t="shared" si="3"/>
        <v>58.5</v>
      </c>
      <c r="AB36" s="70">
        <f t="shared" si="3"/>
        <v>156</v>
      </c>
      <c r="AC36" s="70">
        <f t="shared" si="3"/>
        <v>25.039195694011163</v>
      </c>
      <c r="AD36" s="2"/>
      <c r="AE36" s="2"/>
      <c r="AF36" s="2"/>
    </row>
    <row r="37" spans="1:32">
      <c r="A37" s="2" t="s">
        <v>35</v>
      </c>
      <c r="B37" s="2"/>
      <c r="C37" s="70">
        <f>C39-C38</f>
        <v>0.18975551885794184</v>
      </c>
      <c r="D37" s="70">
        <f t="shared" ref="D37" si="4">D39-D38</f>
        <v>0.52266867272375706</v>
      </c>
      <c r="E37" s="84">
        <f>E39-E38</f>
        <v>0.86810340690282151</v>
      </c>
      <c r="F37" s="9">
        <f t="shared" ref="F37:AC37" si="5">F39-F38</f>
        <v>0.42919947229753719</v>
      </c>
      <c r="G37" s="9">
        <f t="shared" si="5"/>
        <v>0.42539952385818924</v>
      </c>
      <c r="H37" s="89">
        <f t="shared" si="5"/>
        <v>3.9685567815339908</v>
      </c>
      <c r="I37" s="9">
        <f t="shared" si="5"/>
        <v>0.20514223693892386</v>
      </c>
      <c r="J37" s="9">
        <f t="shared" si="5"/>
        <v>1.1832086945385258</v>
      </c>
      <c r="K37" s="89">
        <f t="shared" si="5"/>
        <v>5.6492401295708881</v>
      </c>
      <c r="L37" s="9">
        <f t="shared" si="5"/>
        <v>0.42918838553289085</v>
      </c>
      <c r="M37" s="89">
        <f t="shared" si="5"/>
        <v>1.2562657969707267</v>
      </c>
      <c r="N37" s="9">
        <f t="shared" si="5"/>
        <v>3.9259882627917779</v>
      </c>
      <c r="O37" s="9">
        <f t="shared" si="5"/>
        <v>0.32073372601123484</v>
      </c>
      <c r="P37" s="9">
        <f t="shared" si="5"/>
        <v>1.1923728902045072</v>
      </c>
      <c r="Q37" s="89">
        <f t="shared" si="5"/>
        <v>1.2893686156093627</v>
      </c>
      <c r="R37" s="9">
        <f t="shared" si="5"/>
        <v>0.22091550903643631</v>
      </c>
      <c r="S37" s="89">
        <f t="shared" si="5"/>
        <v>0.71496226175486255</v>
      </c>
      <c r="T37" s="89">
        <f t="shared" si="5"/>
        <v>1.5210388821732845</v>
      </c>
      <c r="U37" s="9">
        <f t="shared" si="5"/>
        <v>5.63369394594109</v>
      </c>
      <c r="V37" s="88">
        <f t="shared" si="5"/>
        <v>6.5</v>
      </c>
      <c r="W37" s="106">
        <f t="shared" si="5"/>
        <v>0.16098019574999989</v>
      </c>
      <c r="X37" s="9">
        <f t="shared" si="5"/>
        <v>11.25</v>
      </c>
      <c r="Y37" s="9">
        <f t="shared" si="5"/>
        <v>0.14874999999999994</v>
      </c>
      <c r="Z37" s="9">
        <f t="shared" si="5"/>
        <v>0.90825000000000022</v>
      </c>
      <c r="AA37" s="9">
        <f t="shared" si="5"/>
        <v>18.625</v>
      </c>
      <c r="AB37" s="9">
        <f t="shared" si="5"/>
        <v>8</v>
      </c>
      <c r="AC37" s="9">
        <f t="shared" si="5"/>
        <v>6.5578930863687077</v>
      </c>
      <c r="AD37" s="9"/>
      <c r="AE37" s="9"/>
      <c r="AF37" s="9"/>
    </row>
    <row r="38" spans="1:32">
      <c r="A38" s="2" t="s">
        <v>36</v>
      </c>
      <c r="B38" s="2"/>
      <c r="C38" s="2">
        <f>QUARTILE(C2:C27,1)</f>
        <v>0.66289182445604256</v>
      </c>
      <c r="D38" s="2">
        <f t="shared" ref="D38:AC38" si="6">QUARTILE(D2:D27,1)</f>
        <v>2.025727960426698</v>
      </c>
      <c r="E38" s="80">
        <f t="shared" si="6"/>
        <v>1.6565752212524425</v>
      </c>
      <c r="F38" s="2">
        <f t="shared" si="6"/>
        <v>3.0086941008218751</v>
      </c>
      <c r="G38" s="2">
        <f t="shared" si="6"/>
        <v>0.96977802319550299</v>
      </c>
      <c r="H38" s="80">
        <f t="shared" si="6"/>
        <v>10.903093399715534</v>
      </c>
      <c r="I38" s="2">
        <f t="shared" si="6"/>
        <v>0.65063905773198583</v>
      </c>
      <c r="J38" s="2">
        <f t="shared" si="6"/>
        <v>3.5035746656735292</v>
      </c>
      <c r="K38" s="80">
        <f t="shared" si="6"/>
        <v>8.5957069442313081</v>
      </c>
      <c r="L38" s="2">
        <f t="shared" si="6"/>
        <v>5.4253954575126446</v>
      </c>
      <c r="M38" s="80">
        <f t="shared" si="6"/>
        <v>2.9126336986174124</v>
      </c>
      <c r="N38" s="2">
        <f t="shared" si="6"/>
        <v>8.5799900010716872</v>
      </c>
      <c r="O38" s="2">
        <f t="shared" si="6"/>
        <v>1.0899826806824851</v>
      </c>
      <c r="P38" s="2">
        <f t="shared" si="6"/>
        <v>3.0302710530801464</v>
      </c>
      <c r="Q38" s="80">
        <f t="shared" si="6"/>
        <v>2.5997798692163219</v>
      </c>
      <c r="R38" s="2">
        <f t="shared" si="6"/>
        <v>2.9299921761759693</v>
      </c>
      <c r="S38" s="80">
        <f t="shared" si="6"/>
        <v>1.6846323272169408</v>
      </c>
      <c r="T38" s="80">
        <f t="shared" si="6"/>
        <v>2.6901423194979035</v>
      </c>
      <c r="U38" s="2">
        <f t="shared" si="6"/>
        <v>125.33891055532889</v>
      </c>
      <c r="V38" s="80">
        <f t="shared" si="6"/>
        <v>5.75</v>
      </c>
      <c r="W38" s="80">
        <f t="shared" si="6"/>
        <v>1.0525</v>
      </c>
      <c r="X38" s="2">
        <f t="shared" si="6"/>
        <v>98.25</v>
      </c>
      <c r="Y38" s="2">
        <f t="shared" si="6"/>
        <v>0.66600000000000004</v>
      </c>
      <c r="Z38" s="2">
        <f t="shared" si="6"/>
        <v>1.9047499999999999</v>
      </c>
      <c r="AA38" s="2">
        <f t="shared" si="6"/>
        <v>53.875</v>
      </c>
      <c r="AB38" s="2">
        <f t="shared" si="6"/>
        <v>153</v>
      </c>
      <c r="AC38" s="2">
        <f t="shared" si="6"/>
        <v>22.021901363801042</v>
      </c>
      <c r="AD38" s="2"/>
      <c r="AE38" s="2"/>
      <c r="AF38" s="2"/>
    </row>
    <row r="39" spans="1:32">
      <c r="A39" s="2" t="s">
        <v>37</v>
      </c>
      <c r="B39" s="2"/>
      <c r="C39" s="2">
        <f>QUARTILE(C2:C27,3)</f>
        <v>0.8526473433139844</v>
      </c>
      <c r="D39" s="2">
        <f t="shared" ref="D39:AC39" si="7">QUARTILE(D2:D27,3)</f>
        <v>2.5483966331504551</v>
      </c>
      <c r="E39" s="80">
        <f t="shared" si="7"/>
        <v>2.524678628155264</v>
      </c>
      <c r="F39" s="2">
        <f t="shared" si="7"/>
        <v>3.4378935731194122</v>
      </c>
      <c r="G39" s="2">
        <f t="shared" si="7"/>
        <v>1.3951775470536922</v>
      </c>
      <c r="H39" s="80">
        <f t="shared" si="7"/>
        <v>14.871650181249525</v>
      </c>
      <c r="I39" s="2">
        <f t="shared" si="7"/>
        <v>0.85578129467090969</v>
      </c>
      <c r="J39" s="2">
        <f t="shared" si="7"/>
        <v>4.686783360212055</v>
      </c>
      <c r="K39" s="80">
        <f t="shared" si="7"/>
        <v>14.244947073802196</v>
      </c>
      <c r="L39" s="2">
        <f t="shared" si="7"/>
        <v>5.8545838430455355</v>
      </c>
      <c r="M39" s="80">
        <f t="shared" si="7"/>
        <v>4.1688994955881391</v>
      </c>
      <c r="N39" s="2">
        <f t="shared" si="7"/>
        <v>12.505978263863465</v>
      </c>
      <c r="O39" s="2">
        <f t="shared" si="7"/>
        <v>1.4107164066937199</v>
      </c>
      <c r="P39" s="2">
        <f t="shared" si="7"/>
        <v>4.2226439432846536</v>
      </c>
      <c r="Q39" s="80">
        <f t="shared" si="7"/>
        <v>3.8891484848256845</v>
      </c>
      <c r="R39" s="2">
        <f t="shared" si="7"/>
        <v>3.1509076852124056</v>
      </c>
      <c r="S39" s="80">
        <f t="shared" si="7"/>
        <v>2.3995945889718033</v>
      </c>
      <c r="T39" s="80">
        <f t="shared" si="7"/>
        <v>4.211181201671188</v>
      </c>
      <c r="U39" s="2">
        <f t="shared" si="7"/>
        <v>130.97260450126998</v>
      </c>
      <c r="V39" s="80">
        <f t="shared" si="7"/>
        <v>12.25</v>
      </c>
      <c r="W39" s="80">
        <f t="shared" si="7"/>
        <v>1.2134801957499999</v>
      </c>
      <c r="X39" s="2">
        <f t="shared" si="7"/>
        <v>109.5</v>
      </c>
      <c r="Y39" s="2">
        <f t="shared" si="7"/>
        <v>0.81474999999999997</v>
      </c>
      <c r="Z39" s="2">
        <f t="shared" si="7"/>
        <v>2.8130000000000002</v>
      </c>
      <c r="AA39" s="2">
        <f t="shared" si="7"/>
        <v>72.5</v>
      </c>
      <c r="AB39" s="2">
        <f t="shared" si="7"/>
        <v>161</v>
      </c>
      <c r="AC39" s="2">
        <f t="shared" si="7"/>
        <v>28.57979445016975</v>
      </c>
      <c r="AD39" s="9"/>
      <c r="AE39" s="9"/>
      <c r="AF39" s="9"/>
    </row>
  </sheetData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39"/>
  <sheetViews>
    <sheetView tabSelected="1" workbookViewId="0">
      <pane ySplit="1" topLeftCell="A2" activePane="bottomLeft" state="frozen"/>
      <selection pane="bottomLeft" activeCell="C1" sqref="C1:D1048576"/>
    </sheetView>
  </sheetViews>
  <sheetFormatPr baseColWidth="10" defaultRowHeight="15"/>
  <cols>
    <col min="1" max="1" width="20.6640625" bestFit="1" customWidth="1"/>
    <col min="3" max="3" width="11.6640625" bestFit="1" customWidth="1"/>
    <col min="5" max="5" width="11.6640625" style="85" bestFit="1" customWidth="1"/>
    <col min="8" max="8" width="11.6640625" style="98" bestFit="1" customWidth="1"/>
    <col min="11" max="11" width="11.6640625" style="85" bestFit="1" customWidth="1"/>
    <col min="13" max="13" width="11.6640625" style="85" bestFit="1" customWidth="1"/>
    <col min="17" max="17" width="11.6640625" style="85" bestFit="1" customWidth="1"/>
    <col min="19" max="20" width="11.6640625" style="85" bestFit="1" customWidth="1"/>
    <col min="21" max="21" width="16.83203125" bestFit="1" customWidth="1"/>
    <col min="22" max="23" width="11.6640625" style="85" bestFit="1" customWidth="1"/>
  </cols>
  <sheetData>
    <row r="1" spans="1:31" s="2" customFormat="1">
      <c r="A1" s="10" t="s">
        <v>0</v>
      </c>
      <c r="B1" s="10" t="s">
        <v>1</v>
      </c>
      <c r="C1" s="10" t="s">
        <v>4</v>
      </c>
      <c r="D1" s="10" t="s">
        <v>5</v>
      </c>
      <c r="E1" s="76" t="s">
        <v>6</v>
      </c>
      <c r="F1" s="10" t="s">
        <v>7</v>
      </c>
      <c r="G1" s="10" t="s">
        <v>8</v>
      </c>
      <c r="H1" s="90" t="s">
        <v>9</v>
      </c>
      <c r="I1" s="10" t="s">
        <v>10</v>
      </c>
      <c r="J1" s="10" t="s">
        <v>11</v>
      </c>
      <c r="K1" s="76" t="s">
        <v>12</v>
      </c>
      <c r="L1" s="10" t="s">
        <v>13</v>
      </c>
      <c r="M1" s="76" t="s">
        <v>14</v>
      </c>
      <c r="N1" s="10" t="s">
        <v>15</v>
      </c>
      <c r="O1" s="10" t="s">
        <v>16</v>
      </c>
      <c r="P1" s="10" t="s">
        <v>17</v>
      </c>
      <c r="Q1" s="76" t="s">
        <v>18</v>
      </c>
      <c r="R1" s="10" t="s">
        <v>19</v>
      </c>
      <c r="S1" s="76" t="s">
        <v>20</v>
      </c>
      <c r="T1" s="76" t="s">
        <v>21</v>
      </c>
      <c r="U1" s="10" t="s">
        <v>22</v>
      </c>
      <c r="V1" s="76" t="s">
        <v>23</v>
      </c>
      <c r="W1" s="76" t="s">
        <v>24</v>
      </c>
      <c r="X1" s="15" t="s">
        <v>25</v>
      </c>
      <c r="Y1" s="16" t="s">
        <v>26</v>
      </c>
      <c r="Z1" s="16" t="s">
        <v>27</v>
      </c>
      <c r="AA1" s="12" t="s">
        <v>28</v>
      </c>
      <c r="AB1" s="12" t="s">
        <v>31</v>
      </c>
      <c r="AC1" s="13" t="s">
        <v>30</v>
      </c>
    </row>
    <row r="2" spans="1:31" s="17" customFormat="1">
      <c r="A2" s="2" t="s">
        <v>52</v>
      </c>
      <c r="B2" s="19">
        <v>41473</v>
      </c>
      <c r="C2" s="35">
        <v>0.85374320761953304</v>
      </c>
      <c r="D2" s="35">
        <v>2.2977672081698062</v>
      </c>
      <c r="E2" s="77">
        <v>1.6439073630226926</v>
      </c>
      <c r="F2" s="35">
        <v>2.8299855453314615</v>
      </c>
      <c r="G2" s="35">
        <v>1.0726192188463415</v>
      </c>
      <c r="H2" s="91">
        <v>9.3456349241199455</v>
      </c>
      <c r="I2" s="35">
        <v>0.89967425028300563</v>
      </c>
      <c r="J2" s="35">
        <v>4.366127725059461</v>
      </c>
      <c r="K2" s="77">
        <v>8.662292425049392</v>
      </c>
      <c r="L2" s="35">
        <v>5.0961699774843119</v>
      </c>
      <c r="M2" s="77">
        <v>2.9584317550679828</v>
      </c>
      <c r="N2" s="35">
        <v>7.149573678231099</v>
      </c>
      <c r="O2" s="35">
        <v>1.3690198190841769</v>
      </c>
      <c r="P2" s="35">
        <v>3.3649000142589651</v>
      </c>
      <c r="Q2" s="77">
        <v>2.1174618374236105</v>
      </c>
      <c r="R2" s="35">
        <v>2.5812236543653677</v>
      </c>
      <c r="S2" s="77">
        <v>1.6054564489273762</v>
      </c>
      <c r="T2" s="77">
        <v>2.5389669005009581</v>
      </c>
      <c r="U2" s="35">
        <v>124.61860495790644</v>
      </c>
      <c r="V2" s="99">
        <v>9</v>
      </c>
      <c r="W2" s="100">
        <v>1.2789999999999999</v>
      </c>
      <c r="X2" s="53">
        <v>101</v>
      </c>
      <c r="Y2" s="17">
        <v>0.68300000000000005</v>
      </c>
      <c r="Z2" s="17">
        <v>2.0819999999999999</v>
      </c>
      <c r="AA2" s="47">
        <v>51.6</v>
      </c>
      <c r="AB2" s="47">
        <v>154.5</v>
      </c>
      <c r="AC2" s="23">
        <f t="shared" ref="AC2:AC27" si="0">AA2/((AB2/100)*(AB2/100))</f>
        <v>21.616866182800766</v>
      </c>
    </row>
    <row r="3" spans="1:31" s="17" customFormat="1">
      <c r="A3" s="2" t="s">
        <v>53</v>
      </c>
      <c r="B3" s="18">
        <v>41067</v>
      </c>
      <c r="C3" s="35">
        <v>0.62548424850833417</v>
      </c>
      <c r="D3" s="35">
        <v>1.9693344115862499</v>
      </c>
      <c r="E3" s="77">
        <v>1.8542802027365206</v>
      </c>
      <c r="F3" s="35">
        <v>3.3058336782545035</v>
      </c>
      <c r="G3" s="35">
        <v>0.93749383185456048</v>
      </c>
      <c r="H3" s="91">
        <v>16.751262421392511</v>
      </c>
      <c r="I3" s="35">
        <v>0.58267996583005832</v>
      </c>
      <c r="J3" s="35">
        <v>3.2095763102403367</v>
      </c>
      <c r="K3" s="77">
        <v>9.1326081233041609</v>
      </c>
      <c r="L3" s="35">
        <v>5.785623661889697</v>
      </c>
      <c r="M3" s="77">
        <v>2.5559300017090547</v>
      </c>
      <c r="N3" s="35">
        <v>14.644472354753479</v>
      </c>
      <c r="O3" s="35">
        <v>1.1290163246749192</v>
      </c>
      <c r="P3" s="35">
        <v>3.2852240085192124</v>
      </c>
      <c r="Q3" s="77">
        <v>3.2041754288484676</v>
      </c>
      <c r="R3" s="35">
        <v>3.0555022014869926</v>
      </c>
      <c r="S3" s="77">
        <v>2.0075964099621606</v>
      </c>
      <c r="T3" s="77">
        <v>4.0656695297994876</v>
      </c>
      <c r="U3" s="35">
        <v>132.43622973418547</v>
      </c>
      <c r="V3" s="101">
        <v>6</v>
      </c>
      <c r="W3" s="102">
        <v>1.1120000000000001</v>
      </c>
      <c r="X3" s="17">
        <v>111</v>
      </c>
      <c r="Y3" s="38">
        <v>0.68600000000000005</v>
      </c>
      <c r="Z3" s="17">
        <v>2.4169999999999998</v>
      </c>
      <c r="AA3" s="23">
        <v>55</v>
      </c>
      <c r="AB3" s="23">
        <v>159</v>
      </c>
      <c r="AC3" s="23">
        <f t="shared" si="0"/>
        <v>21.75546853368142</v>
      </c>
      <c r="AD3" s="38"/>
    </row>
    <row r="4" spans="1:31" s="17" customFormat="1">
      <c r="A4" s="2" t="s">
        <v>54</v>
      </c>
      <c r="B4" s="18">
        <v>40723</v>
      </c>
      <c r="C4" s="35">
        <v>0.90663587344361485</v>
      </c>
      <c r="D4" s="35">
        <v>2.5065791699441249</v>
      </c>
      <c r="E4" s="77">
        <v>1.7723665157794533</v>
      </c>
      <c r="F4" s="35">
        <v>2.9068465352777006</v>
      </c>
      <c r="G4" s="35">
        <v>1.079763173872734</v>
      </c>
      <c r="H4" s="91">
        <v>9.3866188376469566</v>
      </c>
      <c r="I4" s="35">
        <v>0.84662825845389278</v>
      </c>
      <c r="J4" s="35">
        <v>4.4580427882679965</v>
      </c>
      <c r="K4" s="77">
        <v>12.520257099175895</v>
      </c>
      <c r="L4" s="35">
        <v>5.528388034058306</v>
      </c>
      <c r="M4" s="77">
        <v>3.6725254568937635</v>
      </c>
      <c r="N4" s="35">
        <v>10.107775209782242</v>
      </c>
      <c r="O4" s="35">
        <v>1.2483139074081127</v>
      </c>
      <c r="P4" s="35">
        <v>3.7266521789546507</v>
      </c>
      <c r="Q4" s="77">
        <v>3.7623161976284849</v>
      </c>
      <c r="R4" s="35">
        <v>3.1349677964731986</v>
      </c>
      <c r="S4" s="77">
        <v>2.3289639716283608</v>
      </c>
      <c r="T4" s="77">
        <v>3.6719451316696814</v>
      </c>
      <c r="U4" s="35">
        <v>127.34934898447845</v>
      </c>
      <c r="V4" s="101">
        <v>6</v>
      </c>
      <c r="W4" s="100">
        <v>0.95799999999999996</v>
      </c>
      <c r="X4" s="17">
        <v>97</v>
      </c>
      <c r="Y4" s="54">
        <v>0.66100000000000003</v>
      </c>
      <c r="Z4" s="17">
        <v>2.8439999999999999</v>
      </c>
      <c r="AA4" s="23">
        <v>68.8</v>
      </c>
      <c r="AB4" s="23">
        <v>153</v>
      </c>
      <c r="AC4" s="23">
        <f t="shared" si="0"/>
        <v>29.39040539963262</v>
      </c>
      <c r="AD4" s="54"/>
    </row>
    <row r="5" spans="1:31" s="17" customFormat="1">
      <c r="A5" s="2" t="s">
        <v>55</v>
      </c>
      <c r="B5" s="18">
        <v>39239</v>
      </c>
      <c r="C5" s="20">
        <v>0.76104691853289053</v>
      </c>
      <c r="D5" s="20">
        <v>2.3362719495661088</v>
      </c>
      <c r="E5" s="78">
        <v>2.3736797208775942</v>
      </c>
      <c r="F5" s="20">
        <v>3.2294880671057542</v>
      </c>
      <c r="G5" s="20">
        <v>1.3707829376847274</v>
      </c>
      <c r="H5" s="92">
        <v>12.051147267740191</v>
      </c>
      <c r="I5" s="20">
        <v>0.87577983304437934</v>
      </c>
      <c r="J5" s="20">
        <v>4.5196621003785866</v>
      </c>
      <c r="K5" s="78">
        <v>10.956982370133241</v>
      </c>
      <c r="L5" s="20">
        <v>5.4187720576648148</v>
      </c>
      <c r="M5" s="78">
        <v>3.3481511873011054</v>
      </c>
      <c r="N5" s="20">
        <v>9.2992463878505003</v>
      </c>
      <c r="O5" s="20">
        <v>1.439836166541183</v>
      </c>
      <c r="P5" s="20">
        <v>4.1954145960805533</v>
      </c>
      <c r="Q5" s="78">
        <v>3.7549704127700623</v>
      </c>
      <c r="R5" s="20">
        <v>3.0598717883904292</v>
      </c>
      <c r="S5" s="78">
        <v>2.3901710325334777</v>
      </c>
      <c r="T5" s="78">
        <v>2.9800151158042611</v>
      </c>
      <c r="U5" s="20">
        <v>125.14745488263108</v>
      </c>
      <c r="V5" s="79">
        <v>4</v>
      </c>
      <c r="W5" s="100">
        <v>1.1047030879999999</v>
      </c>
      <c r="X5" s="17">
        <v>104</v>
      </c>
      <c r="Y5" s="54">
        <v>0.81299999999999994</v>
      </c>
      <c r="Z5" s="17">
        <v>2.806</v>
      </c>
      <c r="AA5" s="23">
        <v>80</v>
      </c>
      <c r="AB5" s="23">
        <v>152</v>
      </c>
      <c r="AC5" s="23">
        <f t="shared" si="0"/>
        <v>34.626038781163437</v>
      </c>
      <c r="AD5" s="54"/>
      <c r="AE5" s="54"/>
    </row>
    <row r="6" spans="1:31" s="17" customFormat="1">
      <c r="A6" s="2" t="s">
        <v>56</v>
      </c>
      <c r="B6" s="18">
        <v>41388</v>
      </c>
      <c r="C6" s="54">
        <v>0.71672666513032279</v>
      </c>
      <c r="D6" s="54">
        <v>2.4087430884923222</v>
      </c>
      <c r="E6" s="79">
        <v>2.9084037220143353</v>
      </c>
      <c r="F6" s="54">
        <v>3.5289480604172048</v>
      </c>
      <c r="G6" s="54">
        <v>1.5151763320619605</v>
      </c>
      <c r="H6" s="93">
        <v>14.147613864714309</v>
      </c>
      <c r="I6" s="54">
        <v>0.87136346737339965</v>
      </c>
      <c r="J6" s="54">
        <v>5.0421959911181675</v>
      </c>
      <c r="K6" s="79">
        <v>17.962788227684928</v>
      </c>
      <c r="L6" s="54">
        <v>6.0777141990384118</v>
      </c>
      <c r="M6" s="79">
        <v>5.0744379677680174</v>
      </c>
      <c r="N6" s="54">
        <v>9.5259582542899164</v>
      </c>
      <c r="O6" s="54">
        <v>1.3910979909067229</v>
      </c>
      <c r="P6" s="54">
        <v>4.2662681909394307</v>
      </c>
      <c r="Q6" s="79">
        <v>4.4876890461490087</v>
      </c>
      <c r="R6" s="54">
        <v>3.2202107423108233</v>
      </c>
      <c r="S6" s="79">
        <v>2.7560027589341245</v>
      </c>
      <c r="T6" s="79">
        <v>3.2627950709329228</v>
      </c>
      <c r="U6" s="54">
        <v>122.4896330933453</v>
      </c>
      <c r="V6" s="103">
        <v>15</v>
      </c>
      <c r="W6" s="104">
        <v>1.042</v>
      </c>
      <c r="X6" s="17">
        <v>128</v>
      </c>
      <c r="Y6" s="54">
        <v>0.69499999999999995</v>
      </c>
      <c r="Z6" s="17">
        <v>1.84</v>
      </c>
      <c r="AA6" s="23">
        <v>54</v>
      </c>
      <c r="AB6" s="23">
        <v>162</v>
      </c>
      <c r="AC6" s="23">
        <f t="shared" si="0"/>
        <v>20.576131687242793</v>
      </c>
      <c r="AD6" s="54"/>
    </row>
    <row r="7" spans="1:31" s="17" customFormat="1">
      <c r="A7" s="2" t="s">
        <v>57</v>
      </c>
      <c r="B7" s="18">
        <v>41660</v>
      </c>
      <c r="C7" s="20">
        <v>0.89494695735875551</v>
      </c>
      <c r="D7" s="20">
        <v>2.5724055646694817</v>
      </c>
      <c r="E7" s="78">
        <v>2.349446174107571</v>
      </c>
      <c r="F7" s="20">
        <v>3.0272610766815946</v>
      </c>
      <c r="G7" s="20">
        <v>1.4321012543822114</v>
      </c>
      <c r="H7" s="92">
        <v>9.5630314152722953</v>
      </c>
      <c r="I7" s="20">
        <v>0.95801927695654632</v>
      </c>
      <c r="J7" s="20">
        <v>4.5003225632434658</v>
      </c>
      <c r="K7" s="78">
        <v>10.207843558356863</v>
      </c>
      <c r="L7" s="20">
        <v>4.9339762228781696</v>
      </c>
      <c r="M7" s="78">
        <v>3.4902340242327186</v>
      </c>
      <c r="N7" s="20">
        <v>8.29573982618885</v>
      </c>
      <c r="O7" s="20">
        <v>1.2756195010493157</v>
      </c>
      <c r="P7" s="20">
        <v>3.7160335899184971</v>
      </c>
      <c r="Q7" s="78">
        <v>3.5358121855219573</v>
      </c>
      <c r="R7" s="20">
        <v>3.0588067460802613</v>
      </c>
      <c r="S7" s="78">
        <v>2.2861724490235753</v>
      </c>
      <c r="T7" s="78">
        <v>3.4055028298126659</v>
      </c>
      <c r="U7" s="20">
        <v>124.50984661097769</v>
      </c>
      <c r="V7" s="103">
        <v>3</v>
      </c>
      <c r="W7" s="100">
        <v>1.1810911630000001</v>
      </c>
      <c r="X7" s="17">
        <v>104</v>
      </c>
      <c r="Y7" s="54">
        <v>0.56899999999999995</v>
      </c>
      <c r="Z7" s="17">
        <v>3.7719999999999998</v>
      </c>
      <c r="AA7" s="23">
        <v>63.5</v>
      </c>
      <c r="AB7" s="23">
        <v>161</v>
      </c>
      <c r="AC7" s="23">
        <f t="shared" si="0"/>
        <v>24.497511670074456</v>
      </c>
      <c r="AD7" s="54"/>
      <c r="AE7" s="54"/>
    </row>
    <row r="8" spans="1:31" s="17" customFormat="1">
      <c r="A8" s="2" t="s">
        <v>58</v>
      </c>
      <c r="B8" s="18">
        <v>41752</v>
      </c>
      <c r="C8" s="20">
        <v>0.84302993772264734</v>
      </c>
      <c r="D8" s="20">
        <v>2.5528221149028516</v>
      </c>
      <c r="E8" s="78">
        <v>2.4600520732498325</v>
      </c>
      <c r="F8" s="20">
        <v>3.1827831444214079</v>
      </c>
      <c r="G8" s="20">
        <v>1.3810055022339809</v>
      </c>
      <c r="H8" s="92">
        <v>11.057062437355466</v>
      </c>
      <c r="I8" s="20">
        <v>0.95436342331481117</v>
      </c>
      <c r="J8" s="20">
        <v>4.7161193747636858</v>
      </c>
      <c r="K8" s="78">
        <v>12.047231121670933</v>
      </c>
      <c r="L8" s="20">
        <v>5.1904589189858337</v>
      </c>
      <c r="M8" s="78">
        <v>3.8996246363379741</v>
      </c>
      <c r="N8" s="20">
        <v>9.0696210301001035</v>
      </c>
      <c r="O8" s="20">
        <v>1.3049802219519087</v>
      </c>
      <c r="P8" s="20">
        <v>4.1000882970183996</v>
      </c>
      <c r="Q8" s="78">
        <v>4.4891004115907052</v>
      </c>
      <c r="R8" s="20">
        <v>3.2991656506095999</v>
      </c>
      <c r="S8" s="78">
        <v>2.5758739394831203</v>
      </c>
      <c r="T8" s="78">
        <v>3.7927516617805095</v>
      </c>
      <c r="U8" s="20">
        <v>121.52063942625534</v>
      </c>
      <c r="V8" s="79">
        <v>6</v>
      </c>
      <c r="W8" s="100">
        <v>1.0592029009999999</v>
      </c>
      <c r="X8" s="17">
        <v>110</v>
      </c>
      <c r="Y8" s="54">
        <v>0.69299999999999995</v>
      </c>
      <c r="Z8" s="17">
        <v>2.964</v>
      </c>
      <c r="AA8" s="23">
        <v>71</v>
      </c>
      <c r="AB8" s="23">
        <v>156.5</v>
      </c>
      <c r="AC8" s="23">
        <f t="shared" si="0"/>
        <v>28.988761751166187</v>
      </c>
      <c r="AD8" s="54"/>
      <c r="AE8" s="54"/>
    </row>
    <row r="9" spans="1:31" s="17" customFormat="1">
      <c r="A9" s="2" t="s">
        <v>59</v>
      </c>
      <c r="B9" s="18">
        <v>41072</v>
      </c>
      <c r="C9" s="35">
        <v>0.49425128751969943</v>
      </c>
      <c r="D9" s="35">
        <v>1.677412447952829</v>
      </c>
      <c r="E9" s="77">
        <v>1.3654342672998649</v>
      </c>
      <c r="F9" s="35">
        <v>3.6342105379234582</v>
      </c>
      <c r="G9" s="35">
        <v>0.67818820107008093</v>
      </c>
      <c r="H9" s="91">
        <v>22.88168762803403</v>
      </c>
      <c r="I9" s="35">
        <v>0.49092821658449592</v>
      </c>
      <c r="J9" s="35">
        <v>3.0661617988841705</v>
      </c>
      <c r="K9" s="77">
        <v>7.9593139984952588</v>
      </c>
      <c r="L9" s="35">
        <v>6.6566678681086788</v>
      </c>
      <c r="M9" s="77">
        <v>2.553001265499641</v>
      </c>
      <c r="N9" s="35">
        <v>11.158987464671634</v>
      </c>
      <c r="O9" s="35">
        <v>1.1577581051935524</v>
      </c>
      <c r="P9" s="35">
        <v>2.8161905529457325</v>
      </c>
      <c r="Q9" s="77">
        <v>1.9553669388665487</v>
      </c>
      <c r="R9" s="35">
        <v>2.5543227356265779</v>
      </c>
      <c r="S9" s="77">
        <v>1.4850951399010568</v>
      </c>
      <c r="T9" s="77">
        <v>3.134827385072724</v>
      </c>
      <c r="U9" s="35">
        <v>130.17478301595659</v>
      </c>
      <c r="V9" s="79">
        <v>9</v>
      </c>
      <c r="W9" s="100">
        <v>1.115</v>
      </c>
      <c r="X9" s="17">
        <v>94</v>
      </c>
      <c r="Y9" s="54">
        <v>0.77300000000000002</v>
      </c>
      <c r="Z9" s="17">
        <v>2.35</v>
      </c>
      <c r="AA9" s="23">
        <v>65.5</v>
      </c>
      <c r="AB9" s="23">
        <v>155.5</v>
      </c>
      <c r="AC9" s="23">
        <f t="shared" si="0"/>
        <v>27.088222826480294</v>
      </c>
      <c r="AD9" s="54"/>
      <c r="AE9" s="54"/>
    </row>
    <row r="10" spans="1:31" s="17" customFormat="1">
      <c r="A10" s="2" t="s">
        <v>60</v>
      </c>
      <c r="B10" s="18">
        <v>41263</v>
      </c>
      <c r="C10" s="54">
        <v>0.69661455964509689</v>
      </c>
      <c r="D10" s="54">
        <v>2.2007091138638493</v>
      </c>
      <c r="E10" s="79">
        <v>2.0243526743901006</v>
      </c>
      <c r="F10" s="54">
        <v>3.3197618826698077</v>
      </c>
      <c r="G10" s="54">
        <v>1.0702915338492764</v>
      </c>
      <c r="H10" s="93">
        <v>14.368505508754648</v>
      </c>
      <c r="I10" s="54">
        <v>0.69794347845341032</v>
      </c>
      <c r="J10" s="54">
        <v>3.7786705049940821</v>
      </c>
      <c r="K10" s="79">
        <v>12.059763757268923</v>
      </c>
      <c r="L10" s="54">
        <v>5.6847990010576934</v>
      </c>
      <c r="M10" s="79">
        <v>3.7748722929629999</v>
      </c>
      <c r="N10" s="54">
        <v>10.976810770320951</v>
      </c>
      <c r="O10" s="54">
        <v>1.2735977063009378</v>
      </c>
      <c r="P10" s="54">
        <v>3.6969422282532336</v>
      </c>
      <c r="Q10" s="79">
        <v>3.5088616509087287</v>
      </c>
      <c r="R10" s="54">
        <v>3.0480972763865082</v>
      </c>
      <c r="S10" s="79">
        <v>2.2616652309425724</v>
      </c>
      <c r="T10" s="79">
        <v>3.4208114939785061</v>
      </c>
      <c r="U10" s="54">
        <v>133.15238968047422</v>
      </c>
      <c r="V10" s="103">
        <v>20</v>
      </c>
      <c r="W10" s="104">
        <v>1.0529999999999999</v>
      </c>
      <c r="X10" s="17">
        <v>110</v>
      </c>
      <c r="Y10" s="54">
        <v>1.179</v>
      </c>
      <c r="Z10" s="17">
        <v>1.181</v>
      </c>
      <c r="AA10" s="23">
        <v>69.8</v>
      </c>
      <c r="AB10" s="23">
        <v>152</v>
      </c>
      <c r="AC10" s="23">
        <f t="shared" si="0"/>
        <v>30.211218836565095</v>
      </c>
      <c r="AD10" s="54"/>
    </row>
    <row r="11" spans="1:31" s="17" customFormat="1">
      <c r="A11" s="2" t="s">
        <v>61</v>
      </c>
      <c r="B11" s="18">
        <v>41780</v>
      </c>
      <c r="C11" s="20">
        <v>0.86731777184983594</v>
      </c>
      <c r="D11" s="20">
        <v>2.8244839137465076</v>
      </c>
      <c r="E11" s="78">
        <v>2.8796503307925998</v>
      </c>
      <c r="F11" s="20">
        <v>3.4209619761972831</v>
      </c>
      <c r="G11" s="20">
        <v>1.478381843613372</v>
      </c>
      <c r="H11" s="92">
        <v>11.754788865951188</v>
      </c>
      <c r="I11" s="20">
        <v>0.90796732544481762</v>
      </c>
      <c r="J11" s="20">
        <v>4.8769872713314344</v>
      </c>
      <c r="K11" s="78">
        <v>15.168463811116126</v>
      </c>
      <c r="L11" s="20">
        <v>5.6401328072627521</v>
      </c>
      <c r="M11" s="78">
        <v>4.8438526351411886</v>
      </c>
      <c r="N11" s="20">
        <v>8.0162935722634092</v>
      </c>
      <c r="O11" s="20">
        <v>1.3840280945389385</v>
      </c>
      <c r="P11" s="20">
        <v>3.9378166243592205</v>
      </c>
      <c r="Q11" s="78">
        <v>3.7936461371081416</v>
      </c>
      <c r="R11" s="20">
        <v>2.9877148105761071</v>
      </c>
      <c r="S11" s="78">
        <v>2.5235157869201439</v>
      </c>
      <c r="T11" s="78">
        <v>2.9793803016115836</v>
      </c>
      <c r="U11" s="20">
        <v>132.82917760333618</v>
      </c>
      <c r="V11" s="103">
        <v>6</v>
      </c>
      <c r="W11" s="100">
        <v>1.1566596330000001</v>
      </c>
      <c r="X11" s="17">
        <v>108</v>
      </c>
      <c r="Y11" s="54">
        <v>0.80200000000000005</v>
      </c>
      <c r="Z11" s="17">
        <v>2.2629999999999999</v>
      </c>
      <c r="AA11" s="23">
        <v>67.2</v>
      </c>
      <c r="AB11" s="23">
        <v>164</v>
      </c>
      <c r="AC11" s="23">
        <f t="shared" si="0"/>
        <v>24.985127900059492</v>
      </c>
      <c r="AD11" s="54"/>
      <c r="AE11" s="54"/>
    </row>
    <row r="12" spans="1:31" s="17" customFormat="1">
      <c r="A12" s="2" t="s">
        <v>62</v>
      </c>
      <c r="B12" s="18">
        <v>40071</v>
      </c>
      <c r="C12" s="35">
        <v>0.63094064860968835</v>
      </c>
      <c r="D12" s="35">
        <v>2.0237511100900911</v>
      </c>
      <c r="E12" s="77">
        <v>1.9332843231209402</v>
      </c>
      <c r="F12" s="35">
        <v>3.3695526849698965</v>
      </c>
      <c r="G12" s="35">
        <v>1.0383890367488349</v>
      </c>
      <c r="H12" s="91">
        <v>15.665027676383222</v>
      </c>
      <c r="I12" s="35">
        <v>0.53159541801148513</v>
      </c>
      <c r="J12" s="35">
        <v>2.8427131809948083</v>
      </c>
      <c r="K12" s="77">
        <v>8.6275142143646715</v>
      </c>
      <c r="L12" s="35">
        <v>5.6147057060454992</v>
      </c>
      <c r="M12" s="77">
        <v>2.6359193901490756</v>
      </c>
      <c r="N12" s="35">
        <v>15.969296999371199</v>
      </c>
      <c r="O12" s="35">
        <v>0.92412239342004521</v>
      </c>
      <c r="P12" s="35">
        <v>2.821426051419949</v>
      </c>
      <c r="Q12" s="77">
        <v>3.043663527899207</v>
      </c>
      <c r="R12" s="35">
        <v>3.2070653500715851</v>
      </c>
      <c r="S12" s="77">
        <v>1.8088796305369024</v>
      </c>
      <c r="T12" s="77">
        <v>5.4312304674284935</v>
      </c>
      <c r="U12" s="35">
        <v>133.26429535766829</v>
      </c>
      <c r="V12" s="103">
        <v>9</v>
      </c>
      <c r="W12" s="100">
        <v>1.085</v>
      </c>
      <c r="X12" s="17">
        <v>107</v>
      </c>
      <c r="Y12" s="54">
        <v>0.78900000000000003</v>
      </c>
      <c r="Z12" s="17">
        <v>1.9990000000000001</v>
      </c>
      <c r="AA12" s="23">
        <v>56.6</v>
      </c>
      <c r="AB12" s="23">
        <v>155</v>
      </c>
      <c r="AC12" s="23">
        <f t="shared" si="0"/>
        <v>23.558792924037459</v>
      </c>
      <c r="AD12" s="54"/>
      <c r="AE12" s="54"/>
    </row>
    <row r="13" spans="1:31" s="17" customFormat="1">
      <c r="A13" s="2" t="s">
        <v>63</v>
      </c>
      <c r="B13" s="18">
        <v>39984</v>
      </c>
      <c r="C13" s="20">
        <v>0.8230444957423757</v>
      </c>
      <c r="D13" s="20">
        <v>2.4989164024761528</v>
      </c>
      <c r="E13" s="78">
        <v>2.3463196487718516</v>
      </c>
      <c r="F13" s="20">
        <v>3.18902158171649</v>
      </c>
      <c r="G13" s="20">
        <v>1.3205050762012736</v>
      </c>
      <c r="H13" s="92">
        <v>11.284322955306873</v>
      </c>
      <c r="I13" s="20">
        <v>0.91423715748312639</v>
      </c>
      <c r="J13" s="20">
        <v>4.8658033299173802</v>
      </c>
      <c r="K13" s="78">
        <v>14.288780105631895</v>
      </c>
      <c r="L13" s="20">
        <v>5.5884845676713306</v>
      </c>
      <c r="M13" s="78">
        <v>4.2429681029843822</v>
      </c>
      <c r="N13" s="20">
        <v>8.291239402811529</v>
      </c>
      <c r="O13" s="20">
        <v>1.4108923756326717</v>
      </c>
      <c r="P13" s="20">
        <v>3.86884141751269</v>
      </c>
      <c r="Q13" s="78">
        <v>3.0496755257075217</v>
      </c>
      <c r="R13" s="20">
        <v>2.8793144329648754</v>
      </c>
      <c r="S13" s="78">
        <v>2.1079959048742749</v>
      </c>
      <c r="T13" s="78">
        <v>2.7694607546185046</v>
      </c>
      <c r="U13" s="20">
        <v>118.67384890496265</v>
      </c>
      <c r="V13" s="103">
        <v>20</v>
      </c>
      <c r="W13" s="100">
        <v>1.2141922789999999</v>
      </c>
      <c r="X13" s="17">
        <v>101</v>
      </c>
      <c r="Y13" s="54">
        <v>0.93200000000000005</v>
      </c>
      <c r="Z13" s="17">
        <v>1.5549999999999999</v>
      </c>
      <c r="AA13" s="23">
        <v>57</v>
      </c>
      <c r="AB13" s="23">
        <v>156</v>
      </c>
      <c r="AC13" s="23">
        <f t="shared" si="0"/>
        <v>23.422090729783037</v>
      </c>
      <c r="AD13" s="54"/>
      <c r="AE13" s="54"/>
    </row>
    <row r="14" spans="1:31" s="17" customFormat="1">
      <c r="A14" s="2" t="s">
        <v>64</v>
      </c>
      <c r="B14" s="18">
        <v>40870</v>
      </c>
      <c r="C14" s="20">
        <v>0.88797999276317385</v>
      </c>
      <c r="D14" s="20">
        <v>2.3429479098905404</v>
      </c>
      <c r="E14" s="78">
        <v>1.5613237786477465</v>
      </c>
      <c r="F14" s="20">
        <v>2.7740302294839831</v>
      </c>
      <c r="G14" s="20">
        <v>1.0848561913952914</v>
      </c>
      <c r="H14" s="92">
        <v>8.3858508128358054</v>
      </c>
      <c r="I14" s="20">
        <v>0.80232892619906993</v>
      </c>
      <c r="J14" s="20">
        <v>3.5616371405742142</v>
      </c>
      <c r="K14" s="78">
        <v>6.4093846603478113</v>
      </c>
      <c r="L14" s="20">
        <v>4.6603168203562442</v>
      </c>
      <c r="M14" s="78">
        <v>2.3787091126365767</v>
      </c>
      <c r="N14" s="20">
        <v>8.3459374444781442</v>
      </c>
      <c r="O14" s="20">
        <v>1.2708755864141197</v>
      </c>
      <c r="P14" s="20">
        <v>3.189759426869589</v>
      </c>
      <c r="Q14" s="78">
        <v>2.1188413217490676</v>
      </c>
      <c r="R14" s="20">
        <v>2.635447762825307</v>
      </c>
      <c r="S14" s="78">
        <v>1.5965808531277155</v>
      </c>
      <c r="T14" s="78">
        <v>2.8321752140353995</v>
      </c>
      <c r="U14" s="20">
        <v>128.67464013389255</v>
      </c>
      <c r="V14" s="103">
        <v>6</v>
      </c>
      <c r="W14" s="100">
        <v>1.2185755030000001</v>
      </c>
      <c r="X14" s="17">
        <v>89</v>
      </c>
      <c r="Y14" s="54">
        <v>0.82399999999999995</v>
      </c>
      <c r="Z14" s="17">
        <v>1.599</v>
      </c>
      <c r="AA14" s="23">
        <v>50</v>
      </c>
      <c r="AB14" s="23">
        <v>143</v>
      </c>
      <c r="AC14" s="23">
        <f t="shared" si="0"/>
        <v>24.451073402122358</v>
      </c>
      <c r="AD14" s="54"/>
      <c r="AE14" s="54"/>
    </row>
    <row r="15" spans="1:31" s="17" customFormat="1">
      <c r="A15" s="2" t="s">
        <v>65</v>
      </c>
      <c r="B15" s="18">
        <v>41078</v>
      </c>
      <c r="C15" s="35">
        <v>0.88007346673298925</v>
      </c>
      <c r="D15" s="35">
        <v>3.0682290217925257</v>
      </c>
      <c r="E15" s="77">
        <v>3.6457721694250012</v>
      </c>
      <c r="F15" s="35">
        <v>3.6603127592253069</v>
      </c>
      <c r="G15" s="35">
        <v>1.805882841138422</v>
      </c>
      <c r="H15" s="91">
        <v>12.034423215686001</v>
      </c>
      <c r="I15" s="35">
        <v>0.82575038382457511</v>
      </c>
      <c r="J15" s="35">
        <v>5.6625897759652419</v>
      </c>
      <c r="K15" s="77">
        <v>23.792987116644472</v>
      </c>
      <c r="L15" s="35">
        <v>7.2007693486261362</v>
      </c>
      <c r="M15" s="77">
        <v>5.9315662544163246</v>
      </c>
      <c r="N15" s="35">
        <v>10.258415383099894</v>
      </c>
      <c r="O15" s="35">
        <v>1.327245607848925</v>
      </c>
      <c r="P15" s="35">
        <v>4.3089436298843422</v>
      </c>
      <c r="Q15" s="77">
        <v>5.4091396852568696</v>
      </c>
      <c r="R15" s="35">
        <v>3.4091893662598189</v>
      </c>
      <c r="S15" s="77">
        <v>3.1388146890912516</v>
      </c>
      <c r="T15" s="77">
        <v>3.6984502233699343</v>
      </c>
      <c r="U15" s="35">
        <v>139.11069878892971</v>
      </c>
      <c r="V15" s="79">
        <v>13</v>
      </c>
      <c r="W15" s="100">
        <v>1.2070000000000001</v>
      </c>
      <c r="X15" s="17">
        <v>120</v>
      </c>
      <c r="Y15" s="54">
        <v>0.68100000000000005</v>
      </c>
      <c r="Z15" s="17">
        <v>2.8479999999999999</v>
      </c>
      <c r="AA15" s="23">
        <v>73.2</v>
      </c>
      <c r="AB15" s="23">
        <v>171.5</v>
      </c>
      <c r="AC15" s="23">
        <f t="shared" si="0"/>
        <v>24.887589354775645</v>
      </c>
      <c r="AD15" s="54"/>
    </row>
    <row r="16" spans="1:31" s="17" customFormat="1">
      <c r="A16" s="2" t="s">
        <v>66</v>
      </c>
      <c r="B16" s="19">
        <v>42131</v>
      </c>
      <c r="C16" s="20">
        <v>0.61123808290758652</v>
      </c>
      <c r="D16" s="20">
        <v>1.8463361848110276</v>
      </c>
      <c r="E16" s="78">
        <v>1.843789005219941</v>
      </c>
      <c r="F16" s="20">
        <v>3.1736603797822149</v>
      </c>
      <c r="G16" s="20">
        <v>1.0570251287216943</v>
      </c>
      <c r="H16" s="92">
        <v>15.143516885993639</v>
      </c>
      <c r="I16" s="20">
        <v>0.58957344296290704</v>
      </c>
      <c r="J16" s="20">
        <v>3.104353101476832</v>
      </c>
      <c r="K16" s="78">
        <v>8.7656126808839527</v>
      </c>
      <c r="L16" s="20">
        <v>5.5284735949074593</v>
      </c>
      <c r="M16" s="78">
        <v>2.5765383505614277</v>
      </c>
      <c r="N16" s="20">
        <v>13.219071406795587</v>
      </c>
      <c r="O16" s="20">
        <v>1.1235233414601491</v>
      </c>
      <c r="P16" s="20">
        <v>3.0156807426391561</v>
      </c>
      <c r="Q16" s="78">
        <v>2.5510376884331345</v>
      </c>
      <c r="R16" s="20">
        <v>2.818725442841056</v>
      </c>
      <c r="S16" s="78">
        <v>1.7831170506446299</v>
      </c>
      <c r="T16" s="78">
        <v>3.6115569208442464</v>
      </c>
      <c r="U16" s="20">
        <v>122.25234617952344</v>
      </c>
      <c r="V16" s="79"/>
      <c r="W16" s="100">
        <v>1.242</v>
      </c>
      <c r="X16" s="17">
        <v>98</v>
      </c>
      <c r="Y16" s="17">
        <v>0.79900000000000004</v>
      </c>
      <c r="Z16" s="17">
        <v>1.72</v>
      </c>
      <c r="AA16" s="47">
        <v>54</v>
      </c>
      <c r="AB16" s="47">
        <v>146</v>
      </c>
      <c r="AC16" s="23">
        <f t="shared" si="0"/>
        <v>25.333083130043164</v>
      </c>
    </row>
    <row r="17" spans="1:31" s="17" customFormat="1">
      <c r="A17" s="2" t="s">
        <v>67</v>
      </c>
      <c r="B17" s="18">
        <v>40660</v>
      </c>
      <c r="C17" s="54">
        <v>0.69048074678430882</v>
      </c>
      <c r="D17" s="54">
        <v>1.8937433437241529</v>
      </c>
      <c r="E17" s="79">
        <v>1.3892980031788729</v>
      </c>
      <c r="F17" s="54">
        <v>2.8811387959665153</v>
      </c>
      <c r="G17" s="54">
        <v>0.84543502147408112</v>
      </c>
      <c r="H17" s="93">
        <v>12.499472223100206</v>
      </c>
      <c r="I17" s="54">
        <v>0.8126289386918748</v>
      </c>
      <c r="J17" s="54">
        <v>3.9204788784102385</v>
      </c>
      <c r="K17" s="79">
        <v>8.9272338116512913</v>
      </c>
      <c r="L17" s="54">
        <v>5.0673303031533816</v>
      </c>
      <c r="M17" s="79">
        <v>3.1242430176732925</v>
      </c>
      <c r="N17" s="54">
        <v>7.4235834581466476</v>
      </c>
      <c r="O17" s="54">
        <v>1.2599616979495523</v>
      </c>
      <c r="P17" s="54">
        <v>2.9472472218039352</v>
      </c>
      <c r="Q17" s="79">
        <v>1.6755501809589455</v>
      </c>
      <c r="R17" s="54">
        <v>2.45625322783917</v>
      </c>
      <c r="S17" s="79">
        <v>1.352131560319169</v>
      </c>
      <c r="T17" s="79">
        <v>2.6206107283075526</v>
      </c>
      <c r="U17" s="54">
        <v>122.61166505802512</v>
      </c>
      <c r="V17" s="79">
        <v>8</v>
      </c>
      <c r="W17" s="100">
        <v>1.2689999999999999</v>
      </c>
      <c r="X17" s="17">
        <v>96</v>
      </c>
      <c r="Y17" s="54">
        <v>0.79300000000000004</v>
      </c>
      <c r="Z17" s="17">
        <v>1.897</v>
      </c>
      <c r="AA17" s="23">
        <v>54.5</v>
      </c>
      <c r="AB17" s="23">
        <v>139</v>
      </c>
      <c r="AC17" s="23">
        <f t="shared" si="0"/>
        <v>28.207649707572077</v>
      </c>
      <c r="AD17" s="54"/>
    </row>
    <row r="18" spans="1:31" s="17" customFormat="1">
      <c r="A18" s="2" t="s">
        <v>68</v>
      </c>
      <c r="B18" s="18">
        <v>41185</v>
      </c>
      <c r="C18" s="35">
        <v>0.70613131687705777</v>
      </c>
      <c r="D18" s="35">
        <v>2.5014043407106432</v>
      </c>
      <c r="E18" s="77">
        <v>3.0419367871587148</v>
      </c>
      <c r="F18" s="35">
        <v>3.7223844367706831</v>
      </c>
      <c r="G18" s="35">
        <v>1.4616237304754836</v>
      </c>
      <c r="H18" s="91">
        <v>15.70876557023748</v>
      </c>
      <c r="I18" s="35">
        <v>0.70330468662575751</v>
      </c>
      <c r="J18" s="35">
        <v>3.694635476426793</v>
      </c>
      <c r="K18" s="77">
        <v>11.455052400782071</v>
      </c>
      <c r="L18" s="35">
        <v>5.5171087000771895</v>
      </c>
      <c r="M18" s="77">
        <v>3.4971513501488922</v>
      </c>
      <c r="N18" s="35">
        <v>12.072528636906116</v>
      </c>
      <c r="O18" s="35">
        <v>1.1010008298635099</v>
      </c>
      <c r="P18" s="35">
        <v>3.3416767522468414</v>
      </c>
      <c r="Q18" s="77">
        <v>3.6234357047662713</v>
      </c>
      <c r="R18" s="35">
        <v>3.1869226412812734</v>
      </c>
      <c r="S18" s="77">
        <v>2.2247986510948001</v>
      </c>
      <c r="T18" s="77">
        <v>4.3000308210388853</v>
      </c>
      <c r="U18" s="35">
        <v>120.28935056796232</v>
      </c>
      <c r="V18" s="79">
        <v>12</v>
      </c>
      <c r="W18" s="104">
        <v>0.95199999999999996</v>
      </c>
      <c r="X18" s="17">
        <v>107</v>
      </c>
      <c r="Y18" s="54">
        <v>0.98</v>
      </c>
      <c r="Z18" s="17">
        <v>1.407</v>
      </c>
      <c r="AA18" s="23">
        <v>67.2</v>
      </c>
      <c r="AB18" s="23">
        <v>152</v>
      </c>
      <c r="AC18" s="23">
        <f t="shared" si="0"/>
        <v>29.085872576177287</v>
      </c>
      <c r="AD18" s="54"/>
      <c r="AE18" s="54"/>
    </row>
    <row r="19" spans="1:31" s="17" customFormat="1">
      <c r="A19" s="2" t="s">
        <v>69</v>
      </c>
      <c r="B19" s="19">
        <v>42039</v>
      </c>
      <c r="C19" s="20">
        <v>0.82852511106160986</v>
      </c>
      <c r="D19" s="20">
        <v>2.8810330408969262</v>
      </c>
      <c r="E19" s="78">
        <v>2.7680290419033549</v>
      </c>
      <c r="F19" s="20">
        <v>3.6533127893290662</v>
      </c>
      <c r="G19" s="20">
        <v>1.3257629893652922</v>
      </c>
      <c r="H19" s="92">
        <v>13.340700987588118</v>
      </c>
      <c r="I19" s="20">
        <v>0.7685347730130655</v>
      </c>
      <c r="J19" s="20">
        <v>4.615406104695583</v>
      </c>
      <c r="K19" s="78">
        <v>17.101115541715227</v>
      </c>
      <c r="L19" s="20">
        <v>6.3033397884089828</v>
      </c>
      <c r="M19" s="78">
        <v>4.7295118469513167</v>
      </c>
      <c r="N19" s="20">
        <v>10.380945419675694</v>
      </c>
      <c r="O19" s="20">
        <v>1.4884502759141132</v>
      </c>
      <c r="P19" s="20">
        <v>4.4295630056978501</v>
      </c>
      <c r="Q19" s="78">
        <v>4.4585681638669863</v>
      </c>
      <c r="R19" s="20">
        <v>3.1247977044732149</v>
      </c>
      <c r="S19" s="78">
        <v>2.803511893172967</v>
      </c>
      <c r="T19" s="78">
        <v>2.9076874730703395</v>
      </c>
      <c r="U19" s="20">
        <v>129.5012407901101</v>
      </c>
      <c r="V19" s="79"/>
      <c r="W19" s="100">
        <v>1.2070000000000001</v>
      </c>
      <c r="X19" s="17">
        <v>120</v>
      </c>
      <c r="Y19" s="17">
        <v>0.83299999999999996</v>
      </c>
      <c r="Z19" s="17">
        <v>2.98</v>
      </c>
      <c r="AA19" s="47">
        <v>98.6</v>
      </c>
      <c r="AB19" s="47">
        <v>165.5</v>
      </c>
      <c r="AC19" s="23">
        <f t="shared" si="0"/>
        <v>35.998211042250432</v>
      </c>
    </row>
    <row r="20" spans="1:31" s="17" customFormat="1">
      <c r="A20" s="2" t="s">
        <v>70</v>
      </c>
      <c r="B20" s="18">
        <v>40893</v>
      </c>
      <c r="C20" s="35">
        <v>0.80694636751736548</v>
      </c>
      <c r="D20" s="35">
        <v>2.4785974536183417</v>
      </c>
      <c r="E20" s="77">
        <v>2.0399476084289074</v>
      </c>
      <c r="F20" s="35">
        <v>3.2251559954241289</v>
      </c>
      <c r="G20" s="35">
        <v>1.0978508408566801</v>
      </c>
      <c r="H20" s="91">
        <v>12.062905075766842</v>
      </c>
      <c r="I20" s="35">
        <v>0.77009103046687566</v>
      </c>
      <c r="J20" s="35">
        <v>4.5750716620386909</v>
      </c>
      <c r="K20" s="77">
        <v>13.517698410239138</v>
      </c>
      <c r="L20" s="35">
        <v>6.2440113316689132</v>
      </c>
      <c r="M20" s="77">
        <v>3.6903419277277649</v>
      </c>
      <c r="N20" s="35">
        <v>9.268014268559682</v>
      </c>
      <c r="O20" s="35">
        <v>1.3762941210021986</v>
      </c>
      <c r="P20" s="35">
        <v>3.6069982905884665</v>
      </c>
      <c r="Q20" s="77">
        <v>2.6574655059196219</v>
      </c>
      <c r="R20" s="35">
        <v>2.7522131177595694</v>
      </c>
      <c r="S20" s="77">
        <v>1.8427602300027455</v>
      </c>
      <c r="T20" s="77">
        <v>2.8128128886957207</v>
      </c>
      <c r="U20" s="35">
        <v>134.99999994858001</v>
      </c>
      <c r="V20" s="79">
        <v>12</v>
      </c>
      <c r="W20" s="105">
        <v>1.214</v>
      </c>
      <c r="X20" s="17">
        <v>112</v>
      </c>
      <c r="Y20" s="54">
        <v>0.72799999999999998</v>
      </c>
      <c r="Z20" s="17">
        <v>2.4620000000000002</v>
      </c>
      <c r="AA20" s="23">
        <v>63.5</v>
      </c>
      <c r="AB20" s="23">
        <v>157</v>
      </c>
      <c r="AC20" s="23">
        <f t="shared" si="0"/>
        <v>25.761694186376729</v>
      </c>
      <c r="AD20" s="54"/>
      <c r="AE20" s="54"/>
    </row>
    <row r="21" spans="1:31" s="17" customFormat="1">
      <c r="A21" s="2" t="s">
        <v>71</v>
      </c>
      <c r="B21" s="18">
        <v>41684</v>
      </c>
      <c r="C21" s="35">
        <v>0.88796956427341134</v>
      </c>
      <c r="D21" s="35">
        <v>3.2884515195938904</v>
      </c>
      <c r="E21" s="77">
        <v>4.34121896391426</v>
      </c>
      <c r="F21" s="35">
        <v>3.8901773366753298</v>
      </c>
      <c r="G21" s="35">
        <v>1.9582661926553246</v>
      </c>
      <c r="H21" s="91">
        <v>13.150799579109997</v>
      </c>
      <c r="I21" s="35">
        <v>1.1380929510891351</v>
      </c>
      <c r="J21" s="35">
        <v>7.0814599579254143</v>
      </c>
      <c r="K21" s="77">
        <v>29.96857772499575</v>
      </c>
      <c r="L21" s="35">
        <v>6.5353274380420059</v>
      </c>
      <c r="M21" s="77">
        <v>8.1937318304644542</v>
      </c>
      <c r="N21" s="35">
        <v>7.6498284739038134</v>
      </c>
      <c r="O21" s="35">
        <v>1.5090859423335428</v>
      </c>
      <c r="P21" s="35">
        <v>5.115214973337574</v>
      </c>
      <c r="Q21" s="77">
        <v>6.3803810818284159</v>
      </c>
      <c r="R21" s="35">
        <v>3.5595329039996337</v>
      </c>
      <c r="S21" s="77">
        <v>3.5002165804723746</v>
      </c>
      <c r="T21" s="77">
        <v>3.3836025319130507</v>
      </c>
      <c r="U21" s="35">
        <v>124.48866257718667</v>
      </c>
      <c r="V21" s="79">
        <v>14</v>
      </c>
      <c r="W21" s="105">
        <v>0.92200000000000004</v>
      </c>
      <c r="X21" s="17">
        <v>131</v>
      </c>
      <c r="Y21" s="54">
        <v>0.94</v>
      </c>
      <c r="Z21" s="17">
        <v>2.262</v>
      </c>
      <c r="AA21" s="23">
        <v>103</v>
      </c>
      <c r="AB21" s="23">
        <v>171</v>
      </c>
      <c r="AC21" s="23">
        <f t="shared" si="0"/>
        <v>35.224513525529225</v>
      </c>
      <c r="AD21" s="54"/>
    </row>
    <row r="22" spans="1:31" s="17" customFormat="1">
      <c r="A22" s="2" t="s">
        <v>72</v>
      </c>
      <c r="B22" s="18">
        <v>41744</v>
      </c>
      <c r="C22" s="20">
        <v>0.78336640834657267</v>
      </c>
      <c r="D22" s="20">
        <v>2.0618871113420778</v>
      </c>
      <c r="E22" s="78">
        <v>1.4231338344344702</v>
      </c>
      <c r="F22" s="20">
        <v>2.7666905458379616</v>
      </c>
      <c r="G22" s="20">
        <v>0.95272469403281546</v>
      </c>
      <c r="H22" s="92">
        <v>9.9484022643609258</v>
      </c>
      <c r="I22" s="20">
        <v>0.72960224326676004</v>
      </c>
      <c r="J22" s="20">
        <v>3.9679334025523025</v>
      </c>
      <c r="K22" s="78">
        <v>11.076373127367193</v>
      </c>
      <c r="L22" s="20">
        <v>5.7106761789754641</v>
      </c>
      <c r="M22" s="78">
        <v>3.2836357945301344</v>
      </c>
      <c r="N22" s="20">
        <v>10.643814980996135</v>
      </c>
      <c r="O22" s="20">
        <v>0.95241053940138853</v>
      </c>
      <c r="P22" s="20">
        <v>2.6765857712635373</v>
      </c>
      <c r="Q22" s="78">
        <v>2.478810018838598</v>
      </c>
      <c r="R22" s="20">
        <v>2.9515183227734991</v>
      </c>
      <c r="S22" s="78">
        <v>1.5923461198616764</v>
      </c>
      <c r="T22" s="78">
        <v>4.8045599683385962</v>
      </c>
      <c r="U22" s="20">
        <v>131.00578011161898</v>
      </c>
      <c r="V22" s="103">
        <v>5</v>
      </c>
      <c r="W22" s="100">
        <v>1.279247802</v>
      </c>
      <c r="X22" s="17">
        <v>95</v>
      </c>
      <c r="Y22" s="54">
        <v>0.59599999999999997</v>
      </c>
      <c r="Z22" s="17">
        <v>2.8159999999999998</v>
      </c>
      <c r="AA22" s="23">
        <v>53</v>
      </c>
      <c r="AB22" s="23">
        <v>159</v>
      </c>
      <c r="AC22" s="23">
        <f t="shared" si="0"/>
        <v>20.964360587002094</v>
      </c>
      <c r="AD22" s="54"/>
      <c r="AE22" s="54"/>
    </row>
    <row r="23" spans="1:31" s="17" customFormat="1">
      <c r="A23" s="2" t="s">
        <v>73</v>
      </c>
      <c r="B23" s="18">
        <v>40021</v>
      </c>
      <c r="C23" s="20">
        <v>0.93769559173824646</v>
      </c>
      <c r="D23" s="20">
        <v>2.7844361388923686</v>
      </c>
      <c r="E23" s="78">
        <v>2.3287535902936103</v>
      </c>
      <c r="F23" s="20">
        <v>3.1193125846422034</v>
      </c>
      <c r="G23" s="20">
        <v>1.3656430132344708</v>
      </c>
      <c r="H23" s="92">
        <v>9.4280404304906629</v>
      </c>
      <c r="I23" s="20">
        <v>0.75006810287373871</v>
      </c>
      <c r="J23" s="20">
        <v>3.9049549373288133</v>
      </c>
      <c r="K23" s="78">
        <v>10.560529892955151</v>
      </c>
      <c r="L23" s="20">
        <v>5.4672197148925941</v>
      </c>
      <c r="M23" s="78">
        <v>3.0787637169120461</v>
      </c>
      <c r="N23" s="20">
        <v>11.926810788824875</v>
      </c>
      <c r="O23" s="20">
        <v>1.016463318480564</v>
      </c>
      <c r="P23" s="20">
        <v>3.0903408693069774</v>
      </c>
      <c r="Q23" s="78">
        <v>3.0898722228788285</v>
      </c>
      <c r="R23" s="20">
        <v>3.1924998115676497</v>
      </c>
      <c r="S23" s="78">
        <v>1.8184592908998485</v>
      </c>
      <c r="T23" s="78">
        <v>4.9210263217483092</v>
      </c>
      <c r="U23" s="20">
        <v>129.95754887364726</v>
      </c>
      <c r="V23" s="103">
        <v>6</v>
      </c>
      <c r="W23" s="100">
        <v>1.198659538</v>
      </c>
      <c r="X23" s="17">
        <v>108</v>
      </c>
      <c r="Y23" s="54">
        <v>0.64</v>
      </c>
      <c r="Z23" s="17">
        <v>2.387</v>
      </c>
      <c r="AA23" s="23">
        <v>53</v>
      </c>
      <c r="AB23" s="23">
        <v>176</v>
      </c>
      <c r="AC23" s="23">
        <f t="shared" si="0"/>
        <v>17.110020661157026</v>
      </c>
      <c r="AD23" s="54"/>
      <c r="AE23" s="54"/>
    </row>
    <row r="24" spans="1:31" s="17" customFormat="1">
      <c r="A24" s="2" t="s">
        <v>74</v>
      </c>
      <c r="B24" s="18">
        <v>40679</v>
      </c>
      <c r="C24" s="20">
        <v>0.68264525091589845</v>
      </c>
      <c r="D24" s="20">
        <v>2.1605357913107084</v>
      </c>
      <c r="E24" s="78">
        <v>2.1485860286440692</v>
      </c>
      <c r="F24" s="20">
        <v>3.3294096832426519</v>
      </c>
      <c r="G24" s="20">
        <v>1.1597483286551145</v>
      </c>
      <c r="H24" s="92">
        <v>14.349082564835356</v>
      </c>
      <c r="I24" s="20">
        <v>0.56765915157170921</v>
      </c>
      <c r="J24" s="20">
        <v>2.9614260967108552</v>
      </c>
      <c r="K24" s="78">
        <v>8.1146129006064474</v>
      </c>
      <c r="L24" s="20">
        <v>5.4785349194697899</v>
      </c>
      <c r="M24" s="78">
        <v>2.3929806518110035</v>
      </c>
      <c r="N24" s="20">
        <v>15.177825410289223</v>
      </c>
      <c r="O24" s="20">
        <v>0.96524589879619072</v>
      </c>
      <c r="P24" s="20">
        <v>2.8276487309704188</v>
      </c>
      <c r="Q24" s="78">
        <v>2.7219341510210038</v>
      </c>
      <c r="R24" s="20">
        <v>3.0764262959024089</v>
      </c>
      <c r="S24" s="78">
        <v>1.7154472314985973</v>
      </c>
      <c r="T24" s="78">
        <v>4.8476061266116162</v>
      </c>
      <c r="U24" s="20">
        <v>126.81561453213959</v>
      </c>
      <c r="V24" s="103">
        <v>5</v>
      </c>
      <c r="W24" s="100">
        <v>1.154982202</v>
      </c>
      <c r="X24" s="17">
        <v>99</v>
      </c>
      <c r="Y24" s="54">
        <v>0.70799999999999996</v>
      </c>
      <c r="Z24" s="17">
        <v>1.968</v>
      </c>
      <c r="AA24" s="23">
        <v>46</v>
      </c>
      <c r="AB24" s="23">
        <v>160</v>
      </c>
      <c r="AC24" s="23">
        <f t="shared" si="0"/>
        <v>17.968749999999996</v>
      </c>
      <c r="AD24" s="54"/>
      <c r="AE24" s="54"/>
    </row>
    <row r="25" spans="1:31" s="17" customFormat="1">
      <c r="A25" s="2" t="s">
        <v>75</v>
      </c>
      <c r="B25" s="18">
        <v>40897</v>
      </c>
      <c r="C25" s="35">
        <v>0.64376699993628184</v>
      </c>
      <c r="D25" s="35">
        <v>1.8129698306973583</v>
      </c>
      <c r="E25" s="77">
        <v>1.2765347492304233</v>
      </c>
      <c r="F25" s="35">
        <v>2.9595719300408327</v>
      </c>
      <c r="G25" s="35">
        <v>0.73426605358662678</v>
      </c>
      <c r="H25" s="91">
        <v>14.270008036213898</v>
      </c>
      <c r="I25" s="35">
        <v>0.55624812450854955</v>
      </c>
      <c r="J25" s="35">
        <v>2.6134149701694809</v>
      </c>
      <c r="K25" s="77">
        <v>5.855875906189163</v>
      </c>
      <c r="L25" s="35">
        <v>4.9326438074291321</v>
      </c>
      <c r="M25" s="77">
        <v>1.9981234240525823</v>
      </c>
      <c r="N25" s="35">
        <v>13.476902544282094</v>
      </c>
      <c r="O25" s="35">
        <v>0.93920806467302675</v>
      </c>
      <c r="P25" s="35">
        <v>2.5045097824154174</v>
      </c>
      <c r="Q25" s="77">
        <v>2.12571459811761</v>
      </c>
      <c r="R25" s="35">
        <v>2.8002076734048953</v>
      </c>
      <c r="S25" s="77">
        <v>1.4140806693880024</v>
      </c>
      <c r="T25" s="77">
        <v>4.6727259549346112</v>
      </c>
      <c r="U25" s="35">
        <v>132.19065687999483</v>
      </c>
      <c r="V25" s="103">
        <v>11</v>
      </c>
      <c r="W25" s="105">
        <v>0.95799999999999996</v>
      </c>
      <c r="X25" s="17">
        <v>104</v>
      </c>
      <c r="Y25" s="54">
        <v>0.80200000000000005</v>
      </c>
      <c r="Z25" s="17">
        <v>1.133</v>
      </c>
      <c r="AA25" s="23">
        <v>38.4</v>
      </c>
      <c r="AB25" s="23">
        <v>135</v>
      </c>
      <c r="AC25" s="23">
        <f t="shared" si="0"/>
        <v>21.069958847736622</v>
      </c>
      <c r="AD25" s="54"/>
    </row>
    <row r="26" spans="1:31" s="17" customFormat="1">
      <c r="A26" s="2" t="s">
        <v>76</v>
      </c>
      <c r="B26" s="18">
        <v>40323</v>
      </c>
      <c r="C26" s="20">
        <v>0.61802501933159371</v>
      </c>
      <c r="D26" s="20">
        <v>1.7384319524538761</v>
      </c>
      <c r="E26" s="78">
        <v>1.2487774620408487</v>
      </c>
      <c r="F26" s="20">
        <v>2.9554694013714489</v>
      </c>
      <c r="G26" s="20">
        <v>0.70382495034032355</v>
      </c>
      <c r="H26" s="92">
        <v>15.189731119341484</v>
      </c>
      <c r="I26" s="20">
        <v>0.52501108093425664</v>
      </c>
      <c r="J26" s="20">
        <v>2.6883352422086055</v>
      </c>
      <c r="K26" s="78">
        <v>6.0155994642341053</v>
      </c>
      <c r="L26" s="20">
        <v>5.3764211796891566</v>
      </c>
      <c r="M26" s="78">
        <v>1.7272691618888145</v>
      </c>
      <c r="N26" s="20">
        <v>17.625059163093809</v>
      </c>
      <c r="O26" s="20">
        <v>0.76764808619385183</v>
      </c>
      <c r="P26" s="20">
        <v>2.2994470643842382</v>
      </c>
      <c r="Q26" s="78">
        <v>2.2088567725554649</v>
      </c>
      <c r="R26" s="20">
        <v>3.1453175421362563</v>
      </c>
      <c r="S26" s="78">
        <v>1.2399725806343718</v>
      </c>
      <c r="T26" s="78">
        <v>7.0403350987727027</v>
      </c>
      <c r="U26" s="20">
        <v>135.809208563662</v>
      </c>
      <c r="V26" s="103">
        <v>7</v>
      </c>
      <c r="W26" s="100">
        <v>1.209769616</v>
      </c>
      <c r="X26" s="17">
        <v>109</v>
      </c>
      <c r="Y26" s="55">
        <v>0.74299999999999999</v>
      </c>
      <c r="Z26" s="17">
        <v>1.7989999999999999</v>
      </c>
      <c r="AA26" s="23">
        <v>55.4</v>
      </c>
      <c r="AB26" s="23">
        <v>160</v>
      </c>
      <c r="AC26" s="23">
        <f t="shared" si="0"/>
        <v>21.640624999999996</v>
      </c>
      <c r="AD26" s="55"/>
      <c r="AE26" s="55"/>
    </row>
    <row r="27" spans="1:31" s="17" customFormat="1">
      <c r="A27" s="2" t="s">
        <v>77</v>
      </c>
      <c r="B27" s="18">
        <v>39828</v>
      </c>
      <c r="C27" s="20">
        <v>0.75135529073912588</v>
      </c>
      <c r="D27" s="20">
        <v>2.0077583759003685</v>
      </c>
      <c r="E27" s="78">
        <v>1.3754371695454706</v>
      </c>
      <c r="F27" s="20">
        <v>2.8093592586213818</v>
      </c>
      <c r="G27" s="20">
        <v>0.89039161908145026</v>
      </c>
      <c r="H27" s="92">
        <v>10.768680098400841</v>
      </c>
      <c r="I27" s="20">
        <v>0.81434551925487975</v>
      </c>
      <c r="J27" s="20">
        <v>3.8624119307273808</v>
      </c>
      <c r="K27" s="78">
        <v>8.8354889919033184</v>
      </c>
      <c r="L27" s="20">
        <v>4.9807869838509182</v>
      </c>
      <c r="M27" s="78">
        <v>3.0160354198857919</v>
      </c>
      <c r="N27" s="20">
        <v>9.9981630699522093</v>
      </c>
      <c r="O27" s="20">
        <v>1.0321481353904072</v>
      </c>
      <c r="P27" s="20">
        <v>3.0639334089766166</v>
      </c>
      <c r="Q27" s="78">
        <v>3.0041171266382483</v>
      </c>
      <c r="R27" s="20">
        <v>3.1170366350190788</v>
      </c>
      <c r="S27" s="78">
        <v>1.9028044233988672</v>
      </c>
      <c r="T27" s="78">
        <v>4.4748991120172334</v>
      </c>
      <c r="U27" s="20">
        <v>134.91702277331279</v>
      </c>
      <c r="V27" s="103">
        <v>15</v>
      </c>
      <c r="W27" s="100">
        <v>0.96934545000000005</v>
      </c>
      <c r="X27" s="17">
        <v>107</v>
      </c>
      <c r="Y27" s="55">
        <v>0.58699999999999997</v>
      </c>
      <c r="Z27" s="17">
        <v>3.266</v>
      </c>
      <c r="AA27" s="23">
        <v>58</v>
      </c>
      <c r="AB27" s="23">
        <v>155</v>
      </c>
      <c r="AC27" s="23">
        <f t="shared" si="0"/>
        <v>24.141519250780433</v>
      </c>
      <c r="AD27" s="55"/>
    </row>
    <row r="33" spans="1:32">
      <c r="A33" s="2" t="s">
        <v>32</v>
      </c>
      <c r="B33" s="2"/>
      <c r="C33" s="2">
        <f>AVERAGE(C2:C27)</f>
        <v>0.76269160698492378</v>
      </c>
      <c r="D33" s="2">
        <f t="shared" ref="D33:AC33" si="1">AVERAGE(D2:D27)</f>
        <v>2.3359984042728916</v>
      </c>
      <c r="E33" s="80">
        <f t="shared" si="1"/>
        <v>2.1670659695472709</v>
      </c>
      <c r="F33" s="2">
        <f t="shared" si="1"/>
        <v>3.2255631114377028</v>
      </c>
      <c r="G33" s="2">
        <f t="shared" si="1"/>
        <v>1.1853076745166318</v>
      </c>
      <c r="H33" s="94">
        <f t="shared" si="1"/>
        <v>12.866810871793577</v>
      </c>
      <c r="I33" s="2">
        <f t="shared" si="1"/>
        <v>0.7647853625583303</v>
      </c>
      <c r="J33" s="2">
        <f t="shared" si="1"/>
        <v>4.0944804467847709</v>
      </c>
      <c r="K33" s="80">
        <f t="shared" si="1"/>
        <v>11.922691593952596</v>
      </c>
      <c r="L33" s="2">
        <f t="shared" si="1"/>
        <v>5.6238020435266476</v>
      </c>
      <c r="M33" s="80">
        <f t="shared" si="1"/>
        <v>3.5641750221426287</v>
      </c>
      <c r="N33" s="2">
        <f t="shared" si="1"/>
        <v>10.768150592293804</v>
      </c>
      <c r="O33" s="2">
        <f t="shared" si="1"/>
        <v>1.2091478481701552</v>
      </c>
      <c r="P33" s="2">
        <f t="shared" si="1"/>
        <v>3.4697441315602102</v>
      </c>
      <c r="Q33" s="80">
        <f t="shared" si="1"/>
        <v>3.2771716739712113</v>
      </c>
      <c r="R33" s="2">
        <f t="shared" si="1"/>
        <v>3.0120135243625059</v>
      </c>
      <c r="S33" s="80">
        <f t="shared" si="1"/>
        <v>2.0793242510490062</v>
      </c>
      <c r="T33" s="80">
        <f t="shared" si="1"/>
        <v>3.7839013856426353</v>
      </c>
      <c r="U33" s="2">
        <f t="shared" si="1"/>
        <v>128.41502646272167</v>
      </c>
      <c r="V33" s="80">
        <f t="shared" si="1"/>
        <v>9.4583333333333339</v>
      </c>
      <c r="W33" s="80">
        <f t="shared" si="1"/>
        <v>1.1292857374999998</v>
      </c>
      <c r="X33" s="2">
        <f t="shared" si="1"/>
        <v>106.53846153846153</v>
      </c>
      <c r="Y33" s="2">
        <f t="shared" si="1"/>
        <v>0.76649999999999963</v>
      </c>
      <c r="Z33" s="2">
        <f t="shared" si="1"/>
        <v>2.2544999999999997</v>
      </c>
      <c r="AA33" s="2">
        <f t="shared" si="1"/>
        <v>62.607692307692318</v>
      </c>
      <c r="AB33" s="2">
        <f t="shared" si="1"/>
        <v>156.55769230769232</v>
      </c>
      <c r="AC33" s="2">
        <f t="shared" si="1"/>
        <v>25.483136865161931</v>
      </c>
      <c r="AD33" s="2"/>
      <c r="AE33" s="2"/>
      <c r="AF33" s="2"/>
    </row>
    <row r="34" spans="1:32">
      <c r="A34" s="57" t="s">
        <v>33</v>
      </c>
      <c r="B34" s="29"/>
      <c r="C34" s="9">
        <f>STDEV(C2:C27)</f>
        <v>0.11623199144918241</v>
      </c>
      <c r="D34" s="9">
        <f t="shared" ref="D34:AC34" si="2">STDEV(D2:D27)</f>
        <v>0.41745852661617638</v>
      </c>
      <c r="E34" s="81">
        <f t="shared" si="2"/>
        <v>0.76083407473719444</v>
      </c>
      <c r="F34" s="9">
        <f t="shared" si="2"/>
        <v>0.32056958979086142</v>
      </c>
      <c r="G34" s="9">
        <f t="shared" si="2"/>
        <v>0.32010612001594058</v>
      </c>
      <c r="H34" s="95">
        <f t="shared" si="2"/>
        <v>3.096086949468376</v>
      </c>
      <c r="I34" s="9">
        <f t="shared" si="2"/>
        <v>0.16207868940089737</v>
      </c>
      <c r="J34" s="9">
        <f t="shared" si="2"/>
        <v>1.0089328505733655</v>
      </c>
      <c r="K34" s="81">
        <f t="shared" si="2"/>
        <v>5.461279688287962</v>
      </c>
      <c r="L34" s="9">
        <f t="shared" si="2"/>
        <v>0.59078383420308644</v>
      </c>
      <c r="M34" s="81">
        <f t="shared" si="2"/>
        <v>1.3663222145955558</v>
      </c>
      <c r="N34" s="9">
        <f t="shared" si="2"/>
        <v>2.7936140380424788</v>
      </c>
      <c r="O34" s="9">
        <f t="shared" si="2"/>
        <v>0.19896560911042604</v>
      </c>
      <c r="P34" s="9">
        <f t="shared" si="2"/>
        <v>0.68072605472279035</v>
      </c>
      <c r="Q34" s="81">
        <f t="shared" si="2"/>
        <v>1.1139171376109409</v>
      </c>
      <c r="R34" s="9">
        <f t="shared" si="2"/>
        <v>0.26610613470127675</v>
      </c>
      <c r="S34" s="81">
        <f t="shared" si="2"/>
        <v>0.56575433545098741</v>
      </c>
      <c r="T34" s="81">
        <f t="shared" si="2"/>
        <v>1.0472352868919466</v>
      </c>
      <c r="U34" s="9">
        <f t="shared" si="2"/>
        <v>5.4357365336821637</v>
      </c>
      <c r="V34" s="81">
        <f t="shared" si="2"/>
        <v>4.7729233286791102</v>
      </c>
      <c r="W34" s="81">
        <f t="shared" si="2"/>
        <v>0.110819335159967</v>
      </c>
      <c r="X34" s="9">
        <f t="shared" si="2"/>
        <v>10.032869058173814</v>
      </c>
      <c r="Y34" s="9">
        <f t="shared" si="2"/>
        <v>0.13447862283649611</v>
      </c>
      <c r="Z34" s="9">
        <f t="shared" si="2"/>
        <v>0.65691523045214917</v>
      </c>
      <c r="AA34" s="9">
        <f t="shared" si="2"/>
        <v>14.551149042654247</v>
      </c>
      <c r="AB34" s="9">
        <f t="shared" si="2"/>
        <v>9.3470069252963768</v>
      </c>
      <c r="AC34" s="9">
        <f t="shared" si="2"/>
        <v>4.9339308065123948</v>
      </c>
      <c r="AD34" s="2"/>
      <c r="AE34" s="9"/>
      <c r="AF34" s="2"/>
    </row>
    <row r="35" spans="1:32">
      <c r="A35" s="67"/>
      <c r="B35" s="67"/>
      <c r="C35" s="67"/>
      <c r="D35" s="67"/>
      <c r="E35" s="82"/>
      <c r="F35" s="67"/>
      <c r="G35" s="67"/>
      <c r="H35" s="72"/>
      <c r="I35" s="67"/>
      <c r="J35" s="67"/>
      <c r="K35" s="82"/>
      <c r="L35" s="67"/>
      <c r="M35" s="82"/>
      <c r="N35" s="67"/>
      <c r="O35" s="67"/>
      <c r="P35" s="67"/>
      <c r="Q35" s="82"/>
      <c r="R35" s="67"/>
      <c r="S35" s="82"/>
      <c r="T35" s="82"/>
      <c r="U35" s="67"/>
      <c r="V35" s="82"/>
      <c r="W35" s="82"/>
      <c r="X35" s="67"/>
      <c r="Y35" s="67"/>
      <c r="Z35" s="67"/>
      <c r="AA35" s="68"/>
      <c r="AB35" s="68"/>
      <c r="AC35" s="69"/>
      <c r="AD35" s="67"/>
      <c r="AE35" s="67"/>
      <c r="AF35" s="67"/>
    </row>
    <row r="36" spans="1:32">
      <c r="A36" s="2" t="s">
        <v>34</v>
      </c>
      <c r="B36" s="2"/>
      <c r="C36" s="70">
        <f>MEDIAN(C2:C27)</f>
        <v>0.77220666343973154</v>
      </c>
      <c r="D36" s="70">
        <f t="shared" ref="D36:AC36" si="3">MEDIAN(D2:D27)</f>
        <v>2.3396099297283248</v>
      </c>
      <c r="E36" s="83">
        <f t="shared" si="3"/>
        <v>2.0321501414095042</v>
      </c>
      <c r="F36" s="70">
        <f t="shared" si="3"/>
        <v>3.2070887885703092</v>
      </c>
      <c r="G36" s="70">
        <f t="shared" si="3"/>
        <v>1.0913535161259857</v>
      </c>
      <c r="H36" s="96">
        <f t="shared" si="3"/>
        <v>12.281188649433524</v>
      </c>
      <c r="I36" s="70">
        <f t="shared" si="3"/>
        <v>0.78620997833297279</v>
      </c>
      <c r="J36" s="70">
        <f t="shared" si="3"/>
        <v>3.9442061404812705</v>
      </c>
      <c r="K36" s="83">
        <f t="shared" si="3"/>
        <v>10.758756131544196</v>
      </c>
      <c r="L36" s="70">
        <f t="shared" si="3"/>
        <v>5.5284308144828831</v>
      </c>
      <c r="M36" s="83">
        <f t="shared" si="3"/>
        <v>3.3158934909156201</v>
      </c>
      <c r="N36" s="70">
        <f t="shared" si="3"/>
        <v>10.183095296441067</v>
      </c>
      <c r="O36" s="70">
        <f t="shared" si="3"/>
        <v>1.2654186421818361</v>
      </c>
      <c r="P36" s="70">
        <f t="shared" si="3"/>
        <v>3.3532883832529032</v>
      </c>
      <c r="Q36" s="83">
        <f t="shared" si="3"/>
        <v>3.0697738742931753</v>
      </c>
      <c r="R36" s="70">
        <f t="shared" si="3"/>
        <v>3.0593392672353454</v>
      </c>
      <c r="S36" s="83">
        <f t="shared" si="3"/>
        <v>1.9552004166805139</v>
      </c>
      <c r="T36" s="83">
        <f t="shared" si="3"/>
        <v>3.5161842074113761</v>
      </c>
      <c r="U36" s="70">
        <f t="shared" si="3"/>
        <v>129.08794046200131</v>
      </c>
      <c r="V36" s="83">
        <f t="shared" si="3"/>
        <v>8.5</v>
      </c>
      <c r="W36" s="83">
        <f t="shared" si="3"/>
        <v>1.1558209175</v>
      </c>
      <c r="X36" s="70">
        <f t="shared" si="3"/>
        <v>107</v>
      </c>
      <c r="Y36" s="70">
        <f t="shared" si="3"/>
        <v>0.75800000000000001</v>
      </c>
      <c r="Z36" s="70">
        <f t="shared" si="3"/>
        <v>2.2625000000000002</v>
      </c>
      <c r="AA36" s="70">
        <f t="shared" si="3"/>
        <v>57.5</v>
      </c>
      <c r="AB36" s="70">
        <f t="shared" si="3"/>
        <v>156.25</v>
      </c>
      <c r="AC36" s="70">
        <f t="shared" si="3"/>
        <v>24.692550512425051</v>
      </c>
      <c r="AD36" s="2"/>
      <c r="AE36" s="2"/>
      <c r="AF36" s="2"/>
    </row>
    <row r="37" spans="1:32">
      <c r="A37" s="2" t="s">
        <v>35</v>
      </c>
      <c r="B37" s="2"/>
      <c r="C37" s="70">
        <f>C39-C38</f>
        <v>0.17932000590925923</v>
      </c>
      <c r="D37" s="70">
        <f t="shared" ref="D37" si="4">D39-D38</f>
        <v>0.5295048192153704</v>
      </c>
      <c r="E37" s="84">
        <f>E39-E38</f>
        <v>0.85648931041528975</v>
      </c>
      <c r="F37" s="9">
        <f t="shared" ref="F37:AC37" si="5">F39-F38</f>
        <v>0.45161461985164175</v>
      </c>
      <c r="G37" s="9">
        <f t="shared" si="5"/>
        <v>0.40430908138484722</v>
      </c>
      <c r="H37" s="97">
        <f t="shared" si="5"/>
        <v>3.5228740896353266</v>
      </c>
      <c r="I37" s="9">
        <f t="shared" si="5"/>
        <v>0.25800978979110156</v>
      </c>
      <c r="J37" s="9">
        <f t="shared" si="5"/>
        <v>1.3077309762075537</v>
      </c>
      <c r="K37" s="89">
        <f t="shared" si="5"/>
        <v>4.5802155934652955</v>
      </c>
      <c r="L37" s="9">
        <f t="shared" si="5"/>
        <v>0.52993730699947417</v>
      </c>
      <c r="M37" s="89">
        <f t="shared" si="5"/>
        <v>1.2770529400358912</v>
      </c>
      <c r="N37" s="9">
        <f t="shared" si="5"/>
        <v>3.5092408340021706</v>
      </c>
      <c r="O37" s="9">
        <f t="shared" si="5"/>
        <v>0.32511423651401028</v>
      </c>
      <c r="P37" s="9">
        <f t="shared" si="5"/>
        <v>0.95621722063484738</v>
      </c>
      <c r="Q37" s="89">
        <f t="shared" si="5"/>
        <v>1.2636128151766473</v>
      </c>
      <c r="R37" s="9">
        <f t="shared" si="5"/>
        <v>0.34264867612300876</v>
      </c>
      <c r="S37" s="89">
        <f t="shared" si="5"/>
        <v>0.7419151227370171</v>
      </c>
      <c r="T37" s="89">
        <f t="shared" si="5"/>
        <v>1.4516430341128932</v>
      </c>
      <c r="U37" s="9">
        <f t="shared" si="5"/>
        <v>8.2369820504140705</v>
      </c>
      <c r="V37" s="88">
        <f t="shared" si="5"/>
        <v>6.25</v>
      </c>
      <c r="W37" s="106">
        <f t="shared" si="5"/>
        <v>0.15839167875000015</v>
      </c>
      <c r="X37" s="9">
        <f t="shared" si="5"/>
        <v>10.5</v>
      </c>
      <c r="Y37" s="9">
        <f t="shared" si="5"/>
        <v>0.12649999999999983</v>
      </c>
      <c r="Z37" s="9">
        <f t="shared" si="5"/>
        <v>1.0042499999999999</v>
      </c>
      <c r="AA37" s="9">
        <f t="shared" si="5"/>
        <v>14.400000000000006</v>
      </c>
      <c r="AB37" s="9">
        <f t="shared" si="5"/>
        <v>8.5</v>
      </c>
      <c r="AC37" s="9">
        <f t="shared" si="5"/>
        <v>7.1241478568473084</v>
      </c>
      <c r="AD37" s="9"/>
      <c r="AE37" s="9"/>
      <c r="AF37" s="9"/>
    </row>
    <row r="38" spans="1:32">
      <c r="A38" s="2" t="s">
        <v>36</v>
      </c>
      <c r="B38" s="2"/>
      <c r="C38" s="2">
        <f>QUARTILE(C2:C27,1)</f>
        <v>0.68460412488300104</v>
      </c>
      <c r="D38" s="2">
        <f t="shared" ref="D38:AC38" si="6">QUARTILE(D2:D27,1)</f>
        <v>2.0117565594477993</v>
      </c>
      <c r="E38" s="80">
        <f t="shared" si="6"/>
        <v>1.5819696747414831</v>
      </c>
      <c r="F38" s="2">
        <f t="shared" si="6"/>
        <v>2.9564950335387947</v>
      </c>
      <c r="G38" s="2">
        <f t="shared" si="6"/>
        <v>0.97414077971182034</v>
      </c>
      <c r="H38" s="94">
        <f t="shared" si="6"/>
        <v>10.840775683139498</v>
      </c>
      <c r="I38" s="2">
        <f t="shared" si="6"/>
        <v>0.61666595183553286</v>
      </c>
      <c r="J38" s="2">
        <f t="shared" si="6"/>
        <v>3.2975915178238062</v>
      </c>
      <c r="K38" s="80">
        <f t="shared" si="6"/>
        <v>8.6881224890080322</v>
      </c>
      <c r="L38" s="2">
        <f t="shared" si="6"/>
        <v>5.2369494841616646</v>
      </c>
      <c r="M38" s="80">
        <f t="shared" si="6"/>
        <v>2.5913836104583394</v>
      </c>
      <c r="N38" s="2">
        <f t="shared" si="6"/>
        <v>8.5268583408836349</v>
      </c>
      <c r="O38" s="2">
        <f t="shared" si="6"/>
        <v>1.0493613090086829</v>
      </c>
      <c r="P38" s="2">
        <f t="shared" si="6"/>
        <v>2.9643556020127404</v>
      </c>
      <c r="Q38" s="80">
        <f t="shared" si="6"/>
        <v>2.496866936237232</v>
      </c>
      <c r="R38" s="2">
        <f t="shared" si="6"/>
        <v>2.8338726903720106</v>
      </c>
      <c r="S38" s="80">
        <f t="shared" si="6"/>
        <v>1.6329541445701814</v>
      </c>
      <c r="T38" s="80">
        <f t="shared" si="6"/>
        <v>2.979539005159753</v>
      </c>
      <c r="U38" s="2">
        <f t="shared" si="6"/>
        <v>124.49395858563443</v>
      </c>
      <c r="V38" s="80">
        <f t="shared" si="6"/>
        <v>6</v>
      </c>
      <c r="W38" s="80">
        <f t="shared" si="6"/>
        <v>1.0545507252499999</v>
      </c>
      <c r="X38" s="2">
        <f t="shared" si="6"/>
        <v>99.5</v>
      </c>
      <c r="Y38" s="2">
        <f t="shared" si="6"/>
        <v>0.68375000000000008</v>
      </c>
      <c r="Z38" s="2">
        <f t="shared" si="6"/>
        <v>1.80925</v>
      </c>
      <c r="AA38" s="2">
        <f t="shared" si="6"/>
        <v>54</v>
      </c>
      <c r="AB38" s="2">
        <f t="shared" si="6"/>
        <v>152.25</v>
      </c>
      <c r="AC38" s="2">
        <f t="shared" si="6"/>
        <v>21.669335883420352</v>
      </c>
      <c r="AD38" s="2"/>
      <c r="AE38" s="2"/>
      <c r="AF38" s="2"/>
    </row>
    <row r="39" spans="1:32">
      <c r="A39" s="2" t="s">
        <v>37</v>
      </c>
      <c r="B39" s="2"/>
      <c r="C39" s="2">
        <f>QUARTILE(C2:C27,3)</f>
        <v>0.86392413079226027</v>
      </c>
      <c r="D39" s="2">
        <f t="shared" ref="D39:AC39" si="7">QUARTILE(D2:D27,3)</f>
        <v>2.5412613786631697</v>
      </c>
      <c r="E39" s="80">
        <f t="shared" si="7"/>
        <v>2.4384589851567728</v>
      </c>
      <c r="F39" s="2">
        <f t="shared" si="7"/>
        <v>3.4081096533904365</v>
      </c>
      <c r="G39" s="2">
        <f t="shared" si="7"/>
        <v>1.3784498610966676</v>
      </c>
      <c r="H39" s="94">
        <f t="shared" si="7"/>
        <v>14.363649772774824</v>
      </c>
      <c r="I39" s="2">
        <f t="shared" si="7"/>
        <v>0.87467574162663442</v>
      </c>
      <c r="J39" s="2">
        <f t="shared" si="7"/>
        <v>4.60532249403136</v>
      </c>
      <c r="K39" s="80">
        <f t="shared" si="7"/>
        <v>13.268338082473328</v>
      </c>
      <c r="L39" s="2">
        <f t="shared" si="7"/>
        <v>5.7668867911611388</v>
      </c>
      <c r="M39" s="80">
        <f t="shared" si="7"/>
        <v>3.8684365504942306</v>
      </c>
      <c r="N39" s="2">
        <f t="shared" si="7"/>
        <v>12.036099174885805</v>
      </c>
      <c r="O39" s="2">
        <f t="shared" si="7"/>
        <v>1.3744755455226931</v>
      </c>
      <c r="P39" s="2">
        <f t="shared" si="7"/>
        <v>3.9205728226475878</v>
      </c>
      <c r="Q39" s="80">
        <f t="shared" si="7"/>
        <v>3.7604797514138792</v>
      </c>
      <c r="R39" s="2">
        <f t="shared" si="7"/>
        <v>3.1765213664950194</v>
      </c>
      <c r="S39" s="80">
        <f t="shared" si="7"/>
        <v>2.3748692673071985</v>
      </c>
      <c r="T39" s="80">
        <f t="shared" si="7"/>
        <v>4.4311820392726462</v>
      </c>
      <c r="U39" s="2">
        <f t="shared" si="7"/>
        <v>132.7309406360485</v>
      </c>
      <c r="V39" s="80">
        <f t="shared" si="7"/>
        <v>12.25</v>
      </c>
      <c r="W39" s="80">
        <f t="shared" si="7"/>
        <v>1.2129424040000001</v>
      </c>
      <c r="X39" s="2">
        <f t="shared" si="7"/>
        <v>110</v>
      </c>
      <c r="Y39" s="2">
        <f t="shared" si="7"/>
        <v>0.81024999999999991</v>
      </c>
      <c r="Z39" s="2">
        <f t="shared" si="7"/>
        <v>2.8134999999999999</v>
      </c>
      <c r="AA39" s="2">
        <f t="shared" si="7"/>
        <v>68.400000000000006</v>
      </c>
      <c r="AB39" s="2">
        <f t="shared" si="7"/>
        <v>160.75</v>
      </c>
      <c r="AC39" s="2">
        <f t="shared" si="7"/>
        <v>28.793483740267661</v>
      </c>
      <c r="AD39" s="9"/>
      <c r="AE39" s="9"/>
      <c r="AF39" s="9"/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Responder Pre</vt:lpstr>
      <vt:lpstr>Responder Post</vt:lpstr>
      <vt:lpstr>NON-RESP Pre</vt:lpstr>
      <vt:lpstr>NON-RESP post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Spezia</dc:creator>
  <cp:lastModifiedBy>Microsoft Office User</cp:lastModifiedBy>
  <dcterms:created xsi:type="dcterms:W3CDTF">2015-09-16T09:10:44Z</dcterms:created>
  <dcterms:modified xsi:type="dcterms:W3CDTF">2020-02-21T20:07:30Z</dcterms:modified>
</cp:coreProperties>
</file>