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Projects\Electrobounce\"/>
    </mc:Choice>
  </mc:AlternateContent>
  <bookViews>
    <workbookView xWindow="0" yWindow="0" windowWidth="21570" windowHeight="8070"/>
  </bookViews>
  <sheets>
    <sheet name="Sheet1" sheetId="1" r:id="rId1"/>
  </sheets>
  <definedNames>
    <definedName name="_xlnm._FilterDatabase" localSheetId="0" hidden="1">Sheet1!$AZ$2:$BD$22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4" i="1" l="1"/>
  <c r="AC24" i="1" l="1"/>
  <c r="AR23" i="1"/>
  <c r="AQ23" i="1"/>
  <c r="AX532" i="1" l="1"/>
  <c r="AW532" i="1"/>
  <c r="AX531" i="1"/>
  <c r="AW531" i="1"/>
  <c r="AX530" i="1"/>
  <c r="AW530" i="1"/>
  <c r="AX529" i="1"/>
  <c r="AW529" i="1"/>
  <c r="AX528" i="1"/>
  <c r="AW528" i="1"/>
  <c r="AX527" i="1"/>
  <c r="AW527" i="1"/>
  <c r="AX526" i="1"/>
  <c r="AW526" i="1"/>
  <c r="AX525" i="1"/>
  <c r="AW525" i="1"/>
  <c r="AX524" i="1"/>
  <c r="AW524" i="1"/>
  <c r="AX523" i="1"/>
  <c r="AW523" i="1"/>
  <c r="AX522" i="1"/>
  <c r="AW522" i="1"/>
  <c r="AX521" i="1"/>
  <c r="AW521" i="1"/>
  <c r="AX520" i="1"/>
  <c r="AW520" i="1"/>
  <c r="AX519" i="1"/>
  <c r="AW519" i="1"/>
  <c r="AX518" i="1"/>
  <c r="AW518" i="1"/>
  <c r="AX517" i="1"/>
  <c r="AW517" i="1"/>
  <c r="AX516" i="1"/>
  <c r="AW516" i="1"/>
  <c r="AX515" i="1"/>
  <c r="AW515" i="1"/>
  <c r="AX514" i="1"/>
  <c r="AW514" i="1"/>
  <c r="AX513" i="1"/>
  <c r="AW513" i="1"/>
  <c r="AX512" i="1"/>
  <c r="AW512" i="1"/>
  <c r="AX511" i="1"/>
  <c r="AW511" i="1"/>
  <c r="AX510" i="1"/>
  <c r="AW510" i="1"/>
  <c r="AX509" i="1"/>
  <c r="AW509" i="1"/>
  <c r="AX508" i="1"/>
  <c r="AW508" i="1"/>
  <c r="AX507" i="1"/>
  <c r="AW507" i="1"/>
  <c r="AX506" i="1"/>
  <c r="AW506" i="1"/>
  <c r="AX505" i="1"/>
  <c r="AW505" i="1"/>
  <c r="AX504" i="1"/>
  <c r="AW504" i="1"/>
  <c r="AX503" i="1"/>
  <c r="AW503" i="1"/>
  <c r="AX502" i="1"/>
  <c r="AW502" i="1"/>
  <c r="AX501" i="1"/>
  <c r="AW501" i="1"/>
  <c r="AX500" i="1"/>
  <c r="AW500" i="1"/>
  <c r="AX499" i="1"/>
  <c r="AW499" i="1"/>
  <c r="AX498" i="1"/>
  <c r="AW498" i="1"/>
  <c r="AX497" i="1"/>
  <c r="AW497" i="1"/>
  <c r="AX496" i="1"/>
  <c r="AW496" i="1"/>
  <c r="AX495" i="1"/>
  <c r="AW495" i="1"/>
  <c r="AX494" i="1"/>
  <c r="AW494" i="1"/>
  <c r="AX493" i="1"/>
  <c r="AW493" i="1"/>
  <c r="AX492" i="1"/>
  <c r="AW492" i="1"/>
  <c r="AX491" i="1"/>
  <c r="AW491" i="1"/>
  <c r="AX490" i="1"/>
  <c r="AW490" i="1"/>
  <c r="AX489" i="1"/>
  <c r="AW489" i="1"/>
  <c r="AX488" i="1"/>
  <c r="AW488" i="1"/>
  <c r="AX487" i="1"/>
  <c r="AW487" i="1"/>
  <c r="AX486" i="1"/>
  <c r="AW486" i="1"/>
  <c r="AX485" i="1"/>
  <c r="AW485" i="1"/>
  <c r="AX484" i="1"/>
  <c r="AW484" i="1"/>
  <c r="AX483" i="1"/>
  <c r="AW483" i="1"/>
  <c r="AX482" i="1"/>
  <c r="AW482" i="1"/>
  <c r="AX481" i="1"/>
  <c r="AW481" i="1"/>
  <c r="AX480" i="1"/>
  <c r="AW480" i="1"/>
  <c r="AX479" i="1"/>
  <c r="AW479" i="1"/>
  <c r="AX478" i="1"/>
  <c r="AW478" i="1"/>
  <c r="AX477" i="1"/>
  <c r="AW477" i="1"/>
  <c r="AX476" i="1"/>
  <c r="AW476" i="1"/>
  <c r="AX475" i="1"/>
  <c r="AW475" i="1"/>
  <c r="AX474" i="1"/>
  <c r="AW474" i="1"/>
  <c r="AX473" i="1"/>
  <c r="AW473" i="1"/>
  <c r="AX472" i="1"/>
  <c r="AW472" i="1"/>
  <c r="AX471" i="1"/>
  <c r="AW471" i="1"/>
  <c r="AX470" i="1"/>
  <c r="AW470" i="1"/>
  <c r="AX469" i="1"/>
  <c r="AW469" i="1"/>
  <c r="AX468" i="1"/>
  <c r="AW468" i="1"/>
  <c r="AX467" i="1"/>
  <c r="AW467" i="1"/>
  <c r="AX466" i="1"/>
  <c r="AW466" i="1"/>
  <c r="AX465" i="1"/>
  <c r="AW465" i="1"/>
  <c r="AX464" i="1"/>
  <c r="AW464" i="1"/>
  <c r="AX463" i="1"/>
  <c r="AW463" i="1"/>
  <c r="AX462" i="1"/>
  <c r="AW462" i="1"/>
  <c r="AX461" i="1"/>
  <c r="AW461" i="1"/>
  <c r="AX460" i="1"/>
  <c r="AW460" i="1"/>
  <c r="AX459" i="1"/>
  <c r="AW459" i="1"/>
  <c r="AX458" i="1"/>
  <c r="AW458" i="1"/>
  <c r="AX457" i="1"/>
  <c r="AW457" i="1"/>
  <c r="AX456" i="1"/>
  <c r="AW456" i="1"/>
  <c r="AX455" i="1"/>
  <c r="AW455" i="1"/>
  <c r="AX454" i="1"/>
  <c r="AW454" i="1"/>
  <c r="AX453" i="1"/>
  <c r="AW453" i="1"/>
  <c r="AX452" i="1"/>
  <c r="AW452" i="1"/>
  <c r="AX451" i="1"/>
  <c r="AW451" i="1"/>
  <c r="AX450" i="1"/>
  <c r="AW450" i="1"/>
  <c r="AX449" i="1"/>
  <c r="AW449" i="1"/>
  <c r="AX448" i="1"/>
  <c r="AW448" i="1"/>
  <c r="AX447" i="1"/>
  <c r="AW447" i="1"/>
  <c r="AX446" i="1"/>
  <c r="AW446" i="1"/>
  <c r="AX445" i="1"/>
  <c r="AW445" i="1"/>
  <c r="AX444" i="1"/>
  <c r="AW444" i="1"/>
  <c r="AX443" i="1"/>
  <c r="AW443" i="1"/>
  <c r="AX442" i="1"/>
  <c r="AW442" i="1"/>
  <c r="AX441" i="1"/>
  <c r="AW441" i="1"/>
  <c r="AX440" i="1"/>
  <c r="AW440" i="1"/>
  <c r="AX439" i="1"/>
  <c r="AW439" i="1"/>
  <c r="AX438" i="1"/>
  <c r="AW438" i="1"/>
  <c r="AX437" i="1"/>
  <c r="AW437" i="1"/>
  <c r="AX436" i="1"/>
  <c r="AW436" i="1"/>
  <c r="AX435" i="1"/>
  <c r="AW435" i="1"/>
  <c r="AX434" i="1"/>
  <c r="AW434" i="1"/>
  <c r="AX433" i="1"/>
  <c r="AW433" i="1"/>
  <c r="AX432" i="1"/>
  <c r="AW432" i="1"/>
  <c r="AX431" i="1"/>
  <c r="AW431" i="1"/>
  <c r="AX430" i="1"/>
  <c r="AW430" i="1"/>
  <c r="AX429" i="1"/>
  <c r="AW429" i="1"/>
  <c r="AX428" i="1"/>
  <c r="AW428" i="1"/>
  <c r="AX427" i="1"/>
  <c r="AW427" i="1"/>
  <c r="AX426" i="1"/>
  <c r="AW426" i="1"/>
  <c r="AX425" i="1"/>
  <c r="AW425" i="1"/>
  <c r="AX424" i="1"/>
  <c r="AW424" i="1"/>
  <c r="AX423" i="1"/>
  <c r="AW423" i="1"/>
  <c r="AX422" i="1"/>
  <c r="AW422" i="1"/>
  <c r="AX421" i="1"/>
  <c r="AW421" i="1"/>
  <c r="AX420" i="1"/>
  <c r="AW420" i="1"/>
  <c r="AX419" i="1"/>
  <c r="AW419" i="1"/>
  <c r="AX418" i="1"/>
  <c r="AW418" i="1"/>
  <c r="AX417" i="1"/>
  <c r="AW417" i="1"/>
  <c r="AX416" i="1"/>
  <c r="AW416" i="1"/>
  <c r="AX415" i="1"/>
  <c r="AW415" i="1"/>
  <c r="AX414" i="1"/>
  <c r="AW414" i="1"/>
  <c r="AX413" i="1"/>
  <c r="AW413" i="1"/>
  <c r="AX412" i="1"/>
  <c r="AW412" i="1"/>
  <c r="AX411" i="1"/>
  <c r="AW411" i="1"/>
  <c r="AX410" i="1"/>
  <c r="AW410" i="1"/>
  <c r="AX409" i="1"/>
  <c r="AW409" i="1"/>
  <c r="AX408" i="1"/>
  <c r="AW408" i="1"/>
  <c r="AX407" i="1"/>
  <c r="AW407" i="1"/>
  <c r="AX406" i="1"/>
  <c r="AW406" i="1"/>
  <c r="AX405" i="1"/>
  <c r="AW405" i="1"/>
  <c r="AX404" i="1"/>
  <c r="AW404" i="1"/>
  <c r="AX403" i="1"/>
  <c r="AW403" i="1"/>
  <c r="AX402" i="1"/>
  <c r="AW402" i="1"/>
  <c r="AX401" i="1"/>
  <c r="AW401" i="1"/>
  <c r="AX400" i="1"/>
  <c r="AW400" i="1"/>
  <c r="AX399" i="1"/>
  <c r="AW399" i="1"/>
  <c r="AX398" i="1"/>
  <c r="AW398" i="1"/>
  <c r="AX397" i="1"/>
  <c r="AW397" i="1"/>
  <c r="AX396" i="1"/>
  <c r="AW396" i="1"/>
  <c r="AX395" i="1"/>
  <c r="AW395" i="1"/>
  <c r="AX394" i="1"/>
  <c r="AW394" i="1"/>
  <c r="AX393" i="1"/>
  <c r="AW393" i="1"/>
  <c r="AX392" i="1"/>
  <c r="AW392" i="1"/>
  <c r="AX391" i="1"/>
  <c r="AW391" i="1"/>
  <c r="AX390" i="1"/>
  <c r="AW390" i="1"/>
  <c r="AX389" i="1"/>
  <c r="AW389" i="1"/>
  <c r="AX388" i="1"/>
  <c r="AW388" i="1"/>
  <c r="AX387" i="1"/>
  <c r="AW387" i="1"/>
  <c r="AX386" i="1"/>
  <c r="AW386" i="1"/>
  <c r="AX385" i="1"/>
  <c r="AW385" i="1"/>
  <c r="AX384" i="1"/>
  <c r="AW384" i="1"/>
  <c r="AX383" i="1"/>
  <c r="AW383" i="1"/>
  <c r="AX382" i="1"/>
  <c r="AW382" i="1"/>
  <c r="AX381" i="1"/>
  <c r="AW381" i="1"/>
  <c r="AX380" i="1"/>
  <c r="AW380" i="1"/>
  <c r="AX379" i="1"/>
  <c r="AW379" i="1"/>
  <c r="AX378" i="1"/>
  <c r="AW378" i="1"/>
  <c r="AX377" i="1"/>
  <c r="AW377" i="1"/>
  <c r="AX376" i="1"/>
  <c r="AW376" i="1"/>
  <c r="AX375" i="1"/>
  <c r="AW375" i="1"/>
  <c r="AX374" i="1"/>
  <c r="AW374" i="1"/>
  <c r="AX373" i="1"/>
  <c r="AW373" i="1"/>
  <c r="AX372" i="1"/>
  <c r="AW372" i="1"/>
  <c r="AX371" i="1"/>
  <c r="AW371" i="1"/>
  <c r="AX370" i="1"/>
  <c r="AW370" i="1"/>
  <c r="AX369" i="1"/>
  <c r="AW369" i="1"/>
  <c r="AX368" i="1"/>
  <c r="AW368" i="1"/>
  <c r="AX367" i="1"/>
  <c r="AW367" i="1"/>
  <c r="AX366" i="1"/>
  <c r="AW366" i="1"/>
  <c r="AX365" i="1"/>
  <c r="AW365" i="1"/>
  <c r="AX364" i="1"/>
  <c r="AW364" i="1"/>
  <c r="AX363" i="1"/>
  <c r="AW363" i="1"/>
  <c r="AX362" i="1"/>
  <c r="AW362" i="1"/>
  <c r="AX361" i="1"/>
  <c r="AW361" i="1"/>
  <c r="AX360" i="1"/>
  <c r="AW360" i="1"/>
  <c r="AX359" i="1"/>
  <c r="AW359" i="1"/>
  <c r="AX358" i="1"/>
  <c r="AW358" i="1"/>
  <c r="AX357" i="1"/>
  <c r="AW357" i="1"/>
  <c r="AX356" i="1"/>
  <c r="AW356" i="1"/>
  <c r="AX355" i="1"/>
  <c r="AW355" i="1"/>
  <c r="AX354" i="1"/>
  <c r="AW354" i="1"/>
  <c r="AX353" i="1"/>
  <c r="AW353" i="1"/>
  <c r="AX352" i="1"/>
  <c r="AW352" i="1"/>
  <c r="AX351" i="1"/>
  <c r="AW351" i="1"/>
  <c r="AX350" i="1"/>
  <c r="AW350" i="1"/>
  <c r="AX349" i="1"/>
  <c r="AW349" i="1"/>
  <c r="AX348" i="1"/>
  <c r="AW348" i="1"/>
  <c r="AX347" i="1"/>
  <c r="AW347" i="1"/>
  <c r="AX346" i="1"/>
  <c r="AW346" i="1"/>
  <c r="AX345" i="1"/>
  <c r="AW345" i="1"/>
  <c r="AX344" i="1"/>
  <c r="AW344" i="1"/>
  <c r="AX343" i="1"/>
  <c r="AW343" i="1"/>
  <c r="AX342" i="1"/>
  <c r="AW342" i="1"/>
  <c r="AX341" i="1"/>
  <c r="AW341" i="1"/>
  <c r="AX340" i="1"/>
  <c r="AW340" i="1"/>
  <c r="AX339" i="1"/>
  <c r="AW339" i="1"/>
  <c r="AX338" i="1"/>
  <c r="AW338" i="1"/>
  <c r="AX337" i="1"/>
  <c r="AW337" i="1"/>
  <c r="AX336" i="1"/>
  <c r="AW336" i="1"/>
  <c r="AX335" i="1"/>
  <c r="AW335" i="1"/>
  <c r="AX334" i="1"/>
  <c r="AW334" i="1"/>
  <c r="AX333" i="1"/>
  <c r="AW333" i="1"/>
  <c r="AX332" i="1"/>
  <c r="AW332" i="1"/>
  <c r="AX331" i="1"/>
  <c r="AW331" i="1"/>
  <c r="AX330" i="1"/>
  <c r="AW330" i="1"/>
  <c r="AX329" i="1"/>
  <c r="AW329" i="1"/>
  <c r="AX328" i="1"/>
  <c r="AW328" i="1"/>
  <c r="AX327" i="1"/>
  <c r="AW327" i="1"/>
  <c r="AX326" i="1"/>
  <c r="AW326" i="1"/>
  <c r="AX325" i="1"/>
  <c r="AW325" i="1"/>
  <c r="AX324" i="1"/>
  <c r="AW324" i="1"/>
  <c r="AX323" i="1"/>
  <c r="AW323" i="1"/>
  <c r="AX322" i="1"/>
  <c r="AW322" i="1"/>
  <c r="AX321" i="1"/>
  <c r="AW321" i="1"/>
  <c r="AX320" i="1"/>
  <c r="AW320" i="1"/>
  <c r="AX319" i="1"/>
  <c r="AW319" i="1"/>
  <c r="AX318" i="1"/>
  <c r="AW318" i="1"/>
  <c r="AX317" i="1"/>
  <c r="AW317" i="1"/>
  <c r="AX316" i="1"/>
  <c r="AW316" i="1"/>
  <c r="AX315" i="1"/>
  <c r="AW315" i="1"/>
  <c r="AX314" i="1"/>
  <c r="AW314" i="1"/>
  <c r="AX313" i="1"/>
  <c r="AW313" i="1"/>
  <c r="AX312" i="1"/>
  <c r="AW312" i="1"/>
  <c r="AX311" i="1"/>
  <c r="AW311" i="1"/>
  <c r="AX310" i="1"/>
  <c r="AW310" i="1"/>
  <c r="AX309" i="1"/>
  <c r="AW309" i="1"/>
  <c r="AX308" i="1"/>
  <c r="AW308" i="1"/>
  <c r="AX307" i="1"/>
  <c r="AW307" i="1"/>
  <c r="AX306" i="1"/>
  <c r="AW306" i="1"/>
  <c r="AX305" i="1"/>
  <c r="AW305" i="1"/>
  <c r="AX304" i="1"/>
  <c r="AW304" i="1"/>
  <c r="AX303" i="1"/>
  <c r="AW303" i="1"/>
  <c r="AX302" i="1"/>
  <c r="AW302" i="1"/>
  <c r="AX301" i="1"/>
  <c r="AW301" i="1"/>
  <c r="AX300" i="1"/>
  <c r="AW300" i="1"/>
  <c r="AX299" i="1"/>
  <c r="AW299" i="1"/>
  <c r="AX298" i="1"/>
  <c r="AW298" i="1"/>
  <c r="AX297" i="1"/>
  <c r="AW297" i="1"/>
  <c r="AX296" i="1"/>
  <c r="AW296" i="1"/>
  <c r="AX295" i="1"/>
  <c r="AW295" i="1"/>
  <c r="AX294" i="1"/>
  <c r="AW294" i="1"/>
  <c r="AX293" i="1"/>
  <c r="AW293" i="1"/>
  <c r="AX292" i="1"/>
  <c r="AW292" i="1"/>
  <c r="AX291" i="1"/>
  <c r="AW291" i="1"/>
  <c r="AX290" i="1"/>
  <c r="AW290" i="1"/>
  <c r="AX289" i="1"/>
  <c r="AW289" i="1"/>
  <c r="AX288" i="1"/>
  <c r="AW288" i="1"/>
  <c r="AX287" i="1"/>
  <c r="AW287" i="1"/>
  <c r="AX286" i="1"/>
  <c r="AW286" i="1"/>
  <c r="AX285" i="1"/>
  <c r="AW285" i="1"/>
  <c r="AX284" i="1"/>
  <c r="AW284" i="1"/>
  <c r="AX283" i="1"/>
  <c r="AW283" i="1"/>
  <c r="AX282" i="1"/>
  <c r="AW282" i="1"/>
  <c r="AX281" i="1"/>
  <c r="AW281" i="1"/>
  <c r="AX280" i="1"/>
  <c r="AW280" i="1"/>
  <c r="AX279" i="1"/>
  <c r="AW279" i="1"/>
  <c r="AX278" i="1"/>
  <c r="AW278" i="1"/>
  <c r="AX277" i="1"/>
  <c r="AW277" i="1"/>
  <c r="AX276" i="1"/>
  <c r="AW276" i="1"/>
  <c r="AX275" i="1"/>
  <c r="AW275" i="1"/>
  <c r="AX274" i="1"/>
  <c r="AW274" i="1"/>
  <c r="AX273" i="1"/>
  <c r="AW273" i="1"/>
  <c r="AX272" i="1"/>
  <c r="AW272" i="1"/>
  <c r="AX271" i="1"/>
  <c r="AW271" i="1"/>
  <c r="AX270" i="1"/>
  <c r="AW270" i="1"/>
  <c r="AX269" i="1"/>
  <c r="AW269" i="1"/>
  <c r="AX268" i="1"/>
  <c r="AW268" i="1"/>
  <c r="AX267" i="1"/>
  <c r="AW267" i="1"/>
  <c r="AX266" i="1"/>
  <c r="AW266" i="1"/>
  <c r="AX265" i="1"/>
  <c r="AW265" i="1"/>
  <c r="AX264" i="1"/>
  <c r="AW264" i="1"/>
  <c r="AX263" i="1"/>
  <c r="AW263" i="1"/>
  <c r="AX262" i="1"/>
  <c r="AW262" i="1"/>
  <c r="AX261" i="1"/>
  <c r="AW261" i="1"/>
  <c r="AX260" i="1"/>
  <c r="AW260" i="1"/>
  <c r="AX259" i="1"/>
  <c r="AW259" i="1"/>
  <c r="AX258" i="1"/>
  <c r="AW258" i="1"/>
  <c r="AX257" i="1"/>
  <c r="AW257" i="1"/>
  <c r="AX256" i="1"/>
  <c r="AW256" i="1"/>
  <c r="AX255" i="1"/>
  <c r="AW255" i="1"/>
  <c r="AX254" i="1"/>
  <c r="AW254" i="1"/>
  <c r="AX253" i="1"/>
  <c r="AW253" i="1"/>
  <c r="AX252" i="1"/>
  <c r="AW252" i="1"/>
  <c r="AX251" i="1"/>
  <c r="AW251" i="1"/>
  <c r="AX250" i="1"/>
  <c r="AW250" i="1"/>
  <c r="AX249" i="1"/>
  <c r="AW249" i="1"/>
  <c r="AX248" i="1"/>
  <c r="AW248" i="1"/>
  <c r="AX247" i="1"/>
  <c r="AW247" i="1"/>
  <c r="AX246" i="1"/>
  <c r="AW246" i="1"/>
  <c r="AX245" i="1"/>
  <c r="AW245" i="1"/>
  <c r="AX244" i="1"/>
  <c r="AW244" i="1"/>
  <c r="AX243" i="1"/>
  <c r="AW243" i="1"/>
  <c r="AX242" i="1"/>
  <c r="AW242" i="1"/>
  <c r="AX241" i="1"/>
  <c r="AW241" i="1"/>
  <c r="AX240" i="1"/>
  <c r="AW240" i="1"/>
  <c r="AX239" i="1"/>
  <c r="AW239" i="1"/>
  <c r="AX238" i="1"/>
  <c r="AW238" i="1"/>
  <c r="AX237" i="1"/>
  <c r="AW237" i="1"/>
  <c r="AX236" i="1"/>
  <c r="AW236" i="1"/>
  <c r="AX235" i="1"/>
  <c r="AW235" i="1"/>
  <c r="AX234" i="1"/>
  <c r="AW234" i="1"/>
  <c r="AX233" i="1"/>
  <c r="AW233" i="1"/>
  <c r="AX232" i="1"/>
  <c r="AW232" i="1"/>
  <c r="AX231" i="1"/>
  <c r="AW231" i="1"/>
  <c r="AX230" i="1"/>
  <c r="AW230" i="1"/>
  <c r="AX229" i="1"/>
  <c r="AW229" i="1"/>
  <c r="AX228" i="1"/>
  <c r="AW228" i="1"/>
  <c r="AX227" i="1"/>
  <c r="AW227" i="1"/>
  <c r="AX226" i="1"/>
  <c r="AW226" i="1"/>
  <c r="AX225" i="1"/>
  <c r="AW225" i="1"/>
  <c r="AX224" i="1"/>
  <c r="AW224" i="1"/>
  <c r="AX223" i="1"/>
  <c r="AW223" i="1"/>
  <c r="AX222" i="1"/>
  <c r="AW222" i="1"/>
  <c r="AX221" i="1"/>
  <c r="AW221" i="1"/>
  <c r="AX220" i="1"/>
  <c r="AW220" i="1"/>
  <c r="AX219" i="1"/>
  <c r="AW219" i="1"/>
  <c r="AX218" i="1"/>
  <c r="AW218" i="1"/>
  <c r="AX217" i="1"/>
  <c r="AW217" i="1"/>
  <c r="AX216" i="1"/>
  <c r="AW216" i="1"/>
  <c r="AX215" i="1"/>
  <c r="AW215" i="1"/>
  <c r="AX214" i="1"/>
  <c r="AW214" i="1"/>
  <c r="AX213" i="1"/>
  <c r="AW213" i="1"/>
  <c r="AX212" i="1"/>
  <c r="AW212" i="1"/>
  <c r="AX211" i="1"/>
  <c r="AW211" i="1"/>
  <c r="AX210" i="1"/>
  <c r="AW210" i="1"/>
  <c r="AX209" i="1"/>
  <c r="AW209" i="1"/>
  <c r="AX208" i="1"/>
  <c r="AW208" i="1"/>
  <c r="AX207" i="1"/>
  <c r="AW207" i="1"/>
  <c r="AX206" i="1"/>
  <c r="AW206" i="1"/>
  <c r="AX205" i="1"/>
  <c r="AW205" i="1"/>
  <c r="AX204" i="1"/>
  <c r="AW204" i="1"/>
  <c r="AX203" i="1"/>
  <c r="AW203" i="1"/>
  <c r="AX202" i="1"/>
  <c r="AW202" i="1"/>
  <c r="AX201" i="1"/>
  <c r="AW201" i="1"/>
  <c r="AX200" i="1"/>
  <c r="AW200" i="1"/>
  <c r="AX199" i="1"/>
  <c r="AW199" i="1"/>
  <c r="AX198" i="1"/>
  <c r="AW198" i="1"/>
  <c r="AX197" i="1"/>
  <c r="AW197" i="1"/>
  <c r="AX196" i="1"/>
  <c r="AW196" i="1"/>
  <c r="AX195" i="1"/>
  <c r="AW195" i="1"/>
  <c r="AX194" i="1"/>
  <c r="AW194" i="1"/>
  <c r="AX193" i="1"/>
  <c r="AW193" i="1"/>
  <c r="AX192" i="1"/>
  <c r="AW192" i="1"/>
  <c r="AX191" i="1"/>
  <c r="AW191" i="1"/>
  <c r="AX190" i="1"/>
  <c r="AW190" i="1"/>
  <c r="AX189" i="1"/>
  <c r="AW189" i="1"/>
  <c r="AX188" i="1"/>
  <c r="AW188" i="1"/>
  <c r="AX187" i="1"/>
  <c r="AW187" i="1"/>
  <c r="AX186" i="1"/>
  <c r="AW186" i="1"/>
  <c r="AX185" i="1"/>
  <c r="AW185" i="1"/>
  <c r="AX184" i="1"/>
  <c r="AW184" i="1"/>
  <c r="AX183" i="1"/>
  <c r="AW183" i="1"/>
  <c r="AX182" i="1"/>
  <c r="AW182" i="1"/>
  <c r="AX181" i="1"/>
  <c r="AW181" i="1"/>
  <c r="AX180" i="1"/>
  <c r="AW180" i="1"/>
  <c r="AX179" i="1"/>
  <c r="AW179" i="1"/>
  <c r="AX178" i="1"/>
  <c r="AW178" i="1"/>
  <c r="AX177" i="1"/>
  <c r="AW177" i="1"/>
  <c r="AX176" i="1"/>
  <c r="AW176" i="1"/>
  <c r="AX175" i="1"/>
  <c r="AW175" i="1"/>
  <c r="AX174" i="1"/>
  <c r="AW174" i="1"/>
  <c r="AX173" i="1"/>
  <c r="AW173" i="1"/>
  <c r="AX172" i="1"/>
  <c r="AW172" i="1"/>
  <c r="AX171" i="1"/>
  <c r="AW171" i="1"/>
  <c r="AX170" i="1"/>
  <c r="AW170" i="1"/>
  <c r="AX169" i="1"/>
  <c r="AW169" i="1"/>
  <c r="AX168" i="1"/>
  <c r="AW168" i="1"/>
  <c r="AX167" i="1"/>
  <c r="AW167" i="1"/>
  <c r="AX166" i="1"/>
  <c r="AW166" i="1"/>
  <c r="AX165" i="1"/>
  <c r="AW165" i="1"/>
  <c r="AX164" i="1"/>
  <c r="AW164" i="1"/>
  <c r="AX163" i="1"/>
  <c r="AW163" i="1"/>
  <c r="AX162" i="1"/>
  <c r="AW162" i="1"/>
  <c r="AX161" i="1"/>
  <c r="AW161" i="1"/>
  <c r="AX160" i="1"/>
  <c r="AW160" i="1"/>
  <c r="AX159" i="1"/>
  <c r="AW159" i="1"/>
  <c r="AX158" i="1"/>
  <c r="AW158" i="1"/>
  <c r="AX157" i="1"/>
  <c r="AW157" i="1"/>
  <c r="AX156" i="1"/>
  <c r="AW156" i="1"/>
  <c r="AX155" i="1"/>
  <c r="AW155" i="1"/>
  <c r="AX154" i="1"/>
  <c r="AW154" i="1"/>
  <c r="AX153" i="1"/>
  <c r="AW153" i="1"/>
  <c r="AX152" i="1"/>
  <c r="AW152" i="1"/>
  <c r="AX151" i="1"/>
  <c r="AW151" i="1"/>
  <c r="AX150" i="1"/>
  <c r="AW150" i="1"/>
  <c r="AX149" i="1"/>
  <c r="AW149" i="1"/>
  <c r="AX148" i="1"/>
  <c r="AW148" i="1"/>
  <c r="AX147" i="1"/>
  <c r="AW147" i="1"/>
  <c r="AX146" i="1"/>
  <c r="AW146" i="1"/>
  <c r="AX145" i="1"/>
  <c r="AW145" i="1"/>
  <c r="AX144" i="1"/>
  <c r="AW144" i="1"/>
  <c r="AX143" i="1"/>
  <c r="AW143" i="1"/>
  <c r="AX142" i="1"/>
  <c r="AW142" i="1"/>
  <c r="AX141" i="1"/>
  <c r="AW141" i="1"/>
  <c r="AX140" i="1"/>
  <c r="AW140" i="1"/>
  <c r="AX139" i="1"/>
  <c r="AW139" i="1"/>
  <c r="AX138" i="1"/>
  <c r="AW138" i="1"/>
  <c r="AX137" i="1"/>
  <c r="AW137" i="1"/>
  <c r="AX136" i="1"/>
  <c r="AW136" i="1"/>
  <c r="AX135" i="1"/>
  <c r="AW135" i="1"/>
  <c r="AX134" i="1"/>
  <c r="AW134" i="1"/>
  <c r="AX133" i="1"/>
  <c r="AW133" i="1"/>
  <c r="AX132" i="1"/>
  <c r="AW132" i="1"/>
  <c r="AX131" i="1"/>
  <c r="AW131" i="1"/>
  <c r="AX130" i="1"/>
  <c r="AW130" i="1"/>
  <c r="AX129" i="1"/>
  <c r="AW129" i="1"/>
  <c r="AX128" i="1"/>
  <c r="AW128" i="1"/>
  <c r="AX127" i="1"/>
  <c r="AW127" i="1"/>
  <c r="AX126" i="1"/>
  <c r="AW126" i="1"/>
  <c r="AX125" i="1"/>
  <c r="AW125" i="1"/>
  <c r="AX124" i="1"/>
  <c r="AW124" i="1"/>
  <c r="AX123" i="1"/>
  <c r="AW123" i="1"/>
  <c r="AX122" i="1"/>
  <c r="AW122" i="1"/>
  <c r="AX121" i="1"/>
  <c r="AW121" i="1"/>
  <c r="AX120" i="1"/>
  <c r="AW120" i="1"/>
  <c r="AX119" i="1"/>
  <c r="AW119" i="1"/>
  <c r="AX118" i="1"/>
  <c r="AW118" i="1"/>
  <c r="AX117" i="1"/>
  <c r="AW117" i="1"/>
  <c r="AX116" i="1"/>
  <c r="AW116" i="1"/>
  <c r="AX115" i="1"/>
  <c r="AW115" i="1"/>
  <c r="AX114" i="1"/>
  <c r="AW114" i="1"/>
  <c r="AX113" i="1"/>
  <c r="AW113" i="1"/>
  <c r="AX112" i="1"/>
  <c r="AW112" i="1"/>
  <c r="AX111" i="1"/>
  <c r="AW111" i="1"/>
  <c r="AX110" i="1"/>
  <c r="AW110" i="1"/>
  <c r="AX109" i="1"/>
  <c r="AW109" i="1"/>
  <c r="AX108" i="1"/>
  <c r="AW108" i="1"/>
  <c r="AX107" i="1"/>
  <c r="AW107" i="1"/>
  <c r="AX106" i="1"/>
  <c r="AW106" i="1"/>
  <c r="AX105" i="1"/>
  <c r="AW105" i="1"/>
  <c r="AX104" i="1"/>
  <c r="AW104" i="1"/>
  <c r="AX103" i="1"/>
  <c r="AW103" i="1"/>
  <c r="AX102" i="1"/>
  <c r="AW102" i="1"/>
  <c r="AX101" i="1"/>
  <c r="AW101" i="1"/>
  <c r="AX100" i="1"/>
  <c r="AW100" i="1"/>
  <c r="AX99" i="1"/>
  <c r="AW99" i="1"/>
  <c r="AX98" i="1"/>
  <c r="AW98" i="1"/>
  <c r="AX97" i="1"/>
  <c r="AW97" i="1"/>
  <c r="AX96" i="1"/>
  <c r="AW96" i="1"/>
  <c r="AX95" i="1"/>
  <c r="AW95" i="1"/>
  <c r="AX94" i="1"/>
  <c r="AW94" i="1"/>
  <c r="AX93" i="1"/>
  <c r="AW93" i="1"/>
  <c r="AX92" i="1"/>
  <c r="AW92" i="1"/>
  <c r="AX91" i="1"/>
  <c r="AW91" i="1"/>
  <c r="AX90" i="1"/>
  <c r="AW90" i="1"/>
  <c r="AX89" i="1"/>
  <c r="AW89" i="1"/>
  <c r="AX88" i="1"/>
  <c r="AW88" i="1"/>
  <c r="AX87" i="1"/>
  <c r="AW87" i="1"/>
  <c r="AX86" i="1"/>
  <c r="AW86" i="1"/>
  <c r="AX85" i="1"/>
  <c r="AW85" i="1"/>
  <c r="AX84" i="1"/>
  <c r="AW84" i="1"/>
  <c r="AX83" i="1"/>
  <c r="AW83" i="1"/>
  <c r="AX82" i="1"/>
  <c r="AW82" i="1"/>
  <c r="AX81" i="1"/>
  <c r="AW81" i="1"/>
  <c r="AX80" i="1"/>
  <c r="AW80" i="1"/>
  <c r="AX79" i="1"/>
  <c r="AW79" i="1"/>
  <c r="AX78" i="1"/>
  <c r="AW78" i="1"/>
  <c r="AX77" i="1"/>
  <c r="AW77" i="1"/>
  <c r="AX76" i="1"/>
  <c r="AW76" i="1"/>
  <c r="AX75" i="1"/>
  <c r="AW75" i="1"/>
  <c r="AX74" i="1"/>
  <c r="AW74" i="1"/>
  <c r="AX73" i="1"/>
  <c r="AW73" i="1"/>
  <c r="AX72" i="1"/>
  <c r="AW72" i="1"/>
  <c r="AX71" i="1"/>
  <c r="AW71" i="1"/>
  <c r="AX70" i="1"/>
  <c r="AW70" i="1"/>
  <c r="AX69" i="1"/>
  <c r="AW69" i="1"/>
  <c r="AX68" i="1"/>
  <c r="AW68" i="1"/>
  <c r="AX67" i="1"/>
  <c r="AW67" i="1"/>
  <c r="AX66" i="1"/>
  <c r="AW66" i="1"/>
  <c r="AX65" i="1"/>
  <c r="AW65" i="1"/>
  <c r="AX64" i="1"/>
  <c r="AW64" i="1"/>
  <c r="AX63" i="1"/>
  <c r="AW63" i="1"/>
  <c r="AX62" i="1"/>
  <c r="AW62" i="1"/>
  <c r="AX61" i="1"/>
  <c r="AW61" i="1"/>
  <c r="AX60" i="1"/>
  <c r="AW60" i="1"/>
  <c r="AX59" i="1"/>
  <c r="AW59" i="1"/>
  <c r="AX58" i="1"/>
  <c r="AW58" i="1"/>
  <c r="AX57" i="1"/>
  <c r="AW57" i="1"/>
  <c r="AX56" i="1"/>
  <c r="AW56" i="1"/>
  <c r="AX55" i="1"/>
  <c r="AW55" i="1"/>
  <c r="AX54" i="1"/>
  <c r="AW54" i="1"/>
  <c r="AX53" i="1"/>
  <c r="AW53" i="1"/>
  <c r="AX52" i="1"/>
  <c r="AW52" i="1"/>
  <c r="AX51" i="1"/>
  <c r="AW51" i="1"/>
  <c r="AX50" i="1"/>
  <c r="AW50" i="1"/>
  <c r="AX49" i="1"/>
  <c r="AW49" i="1"/>
  <c r="AX48" i="1"/>
  <c r="AW48" i="1"/>
  <c r="AX47" i="1"/>
  <c r="AW47" i="1"/>
  <c r="AX46" i="1"/>
  <c r="AW46" i="1"/>
  <c r="AX45" i="1"/>
  <c r="AW45" i="1"/>
  <c r="AX44" i="1"/>
  <c r="AW44" i="1"/>
  <c r="AX43" i="1"/>
  <c r="AW43" i="1"/>
  <c r="AX42" i="1"/>
  <c r="AW42" i="1"/>
  <c r="AX41" i="1"/>
  <c r="AW41" i="1"/>
  <c r="AX40" i="1"/>
  <c r="AW40" i="1"/>
  <c r="AX39" i="1"/>
  <c r="AW39" i="1"/>
  <c r="AX38" i="1"/>
  <c r="AW38" i="1"/>
  <c r="AX37" i="1"/>
  <c r="AW37" i="1"/>
  <c r="AX36" i="1"/>
  <c r="AW36" i="1"/>
  <c r="AX35" i="1"/>
  <c r="AW35" i="1"/>
  <c r="AX34" i="1"/>
  <c r="AW34" i="1"/>
  <c r="AX33" i="1"/>
  <c r="AW33" i="1"/>
  <c r="AX32" i="1"/>
  <c r="AW32" i="1"/>
  <c r="AX31" i="1"/>
  <c r="AW31" i="1"/>
  <c r="AX30" i="1"/>
  <c r="AW30" i="1"/>
  <c r="AX29" i="1"/>
  <c r="AW29" i="1"/>
  <c r="AX28" i="1"/>
  <c r="AW28" i="1"/>
  <c r="AX27" i="1"/>
  <c r="AW27" i="1"/>
  <c r="AX26" i="1"/>
  <c r="AW26" i="1"/>
  <c r="AX25" i="1"/>
  <c r="AW25" i="1"/>
  <c r="AX24" i="1"/>
  <c r="AW24" i="1"/>
  <c r="AX23" i="1"/>
  <c r="AW23" i="1"/>
  <c r="AX22" i="1"/>
  <c r="AW22" i="1"/>
  <c r="AU22" i="1"/>
  <c r="AS22" i="1"/>
  <c r="AR22" i="1"/>
  <c r="AQ22" i="1"/>
  <c r="AP22" i="1"/>
  <c r="AM22" i="1"/>
  <c r="AL22" i="1"/>
  <c r="AK22" i="1"/>
  <c r="AE22" i="1"/>
  <c r="AX21" i="1"/>
  <c r="AW21" i="1"/>
  <c r="AU21" i="1"/>
  <c r="AS21" i="1"/>
  <c r="AR21" i="1"/>
  <c r="AQ21" i="1"/>
  <c r="AP21" i="1"/>
  <c r="AM21" i="1"/>
  <c r="AL21" i="1"/>
  <c r="AK21" i="1"/>
  <c r="AE21" i="1"/>
  <c r="AX20" i="1"/>
  <c r="AW20" i="1"/>
  <c r="AU20" i="1"/>
  <c r="AS20" i="1"/>
  <c r="AR20" i="1"/>
  <c r="AQ20" i="1"/>
  <c r="AP20" i="1"/>
  <c r="AM20" i="1"/>
  <c r="AL20" i="1"/>
  <c r="AK20" i="1"/>
  <c r="AJ20" i="1"/>
  <c r="AE20" i="1"/>
  <c r="AC20" i="1"/>
  <c r="AX19" i="1"/>
  <c r="AW19" i="1"/>
  <c r="AU19" i="1"/>
  <c r="AS19" i="1"/>
  <c r="AR19" i="1"/>
  <c r="AQ19" i="1"/>
  <c r="AP19" i="1"/>
  <c r="AM19" i="1"/>
  <c r="AL19" i="1"/>
  <c r="AK19" i="1"/>
  <c r="AJ19" i="1"/>
  <c r="AE19" i="1"/>
  <c r="AC19" i="1"/>
  <c r="AX18" i="1"/>
  <c r="AW18" i="1"/>
  <c r="AU18" i="1"/>
  <c r="AS18" i="1"/>
  <c r="AR18" i="1"/>
  <c r="AQ18" i="1"/>
  <c r="AP18" i="1"/>
  <c r="AM18" i="1"/>
  <c r="AL18" i="1"/>
  <c r="AK18" i="1"/>
  <c r="AJ18" i="1"/>
  <c r="AE18" i="1"/>
  <c r="AX17" i="1"/>
  <c r="AW17" i="1"/>
  <c r="AU17" i="1"/>
  <c r="AS17" i="1"/>
  <c r="AR17" i="1"/>
  <c r="AQ17" i="1"/>
  <c r="AP17" i="1"/>
  <c r="AM17" i="1"/>
  <c r="AL17" i="1"/>
  <c r="AK17" i="1"/>
  <c r="AE17" i="1"/>
  <c r="AX16" i="1"/>
  <c r="AW16" i="1"/>
  <c r="AU16" i="1"/>
  <c r="AS16" i="1"/>
  <c r="AR16" i="1"/>
  <c r="AQ16" i="1"/>
  <c r="AP16" i="1"/>
  <c r="AM16" i="1"/>
  <c r="AL16" i="1"/>
  <c r="AK16" i="1"/>
  <c r="AE16" i="1"/>
  <c r="AX15" i="1"/>
  <c r="AW15" i="1"/>
  <c r="AU15" i="1"/>
  <c r="AS15" i="1"/>
  <c r="AR15" i="1"/>
  <c r="AQ15" i="1"/>
  <c r="AP15" i="1"/>
  <c r="AM15" i="1"/>
  <c r="AL15" i="1"/>
  <c r="AK15" i="1"/>
  <c r="AJ15" i="1"/>
  <c r="AE15" i="1"/>
  <c r="AX14" i="1"/>
  <c r="AW14" i="1"/>
  <c r="AU14" i="1"/>
  <c r="AS14" i="1"/>
  <c r="AR14" i="1"/>
  <c r="AQ14" i="1"/>
  <c r="AP14" i="1"/>
  <c r="AM14" i="1"/>
  <c r="AL14" i="1"/>
  <c r="AK14" i="1"/>
  <c r="AJ14" i="1"/>
  <c r="AE14" i="1"/>
  <c r="AX13" i="1"/>
  <c r="AW13" i="1"/>
  <c r="AU13" i="1"/>
  <c r="AS13" i="1"/>
  <c r="AR13" i="1"/>
  <c r="AQ13" i="1"/>
  <c r="AP13" i="1"/>
  <c r="AM13" i="1"/>
  <c r="AL13" i="1"/>
  <c r="AK13" i="1"/>
  <c r="AJ13" i="1"/>
  <c r="AE13" i="1"/>
  <c r="AC13" i="1"/>
  <c r="AX12" i="1"/>
  <c r="AW12" i="1"/>
  <c r="AU12" i="1"/>
  <c r="AS12" i="1"/>
  <c r="AR12" i="1"/>
  <c r="AQ12" i="1"/>
  <c r="AP12" i="1"/>
  <c r="AM12" i="1"/>
  <c r="AL12" i="1"/>
  <c r="AK12" i="1"/>
  <c r="AJ12" i="1"/>
  <c r="AE12" i="1"/>
  <c r="AC12" i="1"/>
  <c r="AX11" i="1"/>
  <c r="AW11" i="1"/>
  <c r="AU11" i="1"/>
  <c r="AS11" i="1"/>
  <c r="AR11" i="1"/>
  <c r="AQ11" i="1"/>
  <c r="AP11" i="1"/>
  <c r="AM11" i="1"/>
  <c r="AL11" i="1"/>
  <c r="AK11" i="1"/>
  <c r="AJ11" i="1"/>
  <c r="AE11" i="1"/>
  <c r="AC11" i="1"/>
  <c r="AX10" i="1"/>
  <c r="AW10" i="1"/>
  <c r="AU10" i="1"/>
  <c r="AS10" i="1"/>
  <c r="AR10" i="1"/>
  <c r="AQ10" i="1"/>
  <c r="AP10" i="1"/>
  <c r="AM10" i="1"/>
  <c r="AL10" i="1"/>
  <c r="AK10" i="1"/>
  <c r="AJ10" i="1"/>
  <c r="AE10" i="1"/>
  <c r="AC10" i="1"/>
  <c r="AX9" i="1"/>
  <c r="AW9" i="1"/>
  <c r="AU9" i="1"/>
  <c r="AS9" i="1"/>
  <c r="AR9" i="1"/>
  <c r="AQ9" i="1"/>
  <c r="AP9" i="1"/>
  <c r="AM9" i="1"/>
  <c r="AL9" i="1"/>
  <c r="AK9" i="1"/>
  <c r="AJ9" i="1"/>
  <c r="AE9" i="1"/>
  <c r="AC9" i="1"/>
  <c r="AX8" i="1"/>
  <c r="AW8" i="1"/>
  <c r="AU8" i="1"/>
  <c r="AS8" i="1"/>
  <c r="AR8" i="1"/>
  <c r="AQ8" i="1"/>
  <c r="AP8" i="1"/>
  <c r="AM8" i="1"/>
  <c r="AL8" i="1"/>
  <c r="AK8" i="1"/>
  <c r="AJ8" i="1"/>
  <c r="AE8" i="1"/>
  <c r="AC8" i="1"/>
  <c r="AX7" i="1"/>
  <c r="AW7" i="1"/>
  <c r="AU7" i="1"/>
  <c r="AS7" i="1"/>
  <c r="AR7" i="1"/>
  <c r="AQ7" i="1"/>
  <c r="AP7" i="1"/>
  <c r="AM7" i="1"/>
  <c r="AL7" i="1"/>
  <c r="AK7" i="1"/>
  <c r="AJ7" i="1"/>
  <c r="AE7" i="1"/>
  <c r="AC7" i="1"/>
  <c r="AX6" i="1"/>
  <c r="AW6" i="1"/>
  <c r="AU6" i="1"/>
  <c r="AS6" i="1"/>
  <c r="AR6" i="1"/>
  <c r="AQ6" i="1"/>
  <c r="AP6" i="1"/>
  <c r="AM6" i="1"/>
  <c r="AL6" i="1"/>
  <c r="AK6" i="1"/>
  <c r="AJ6" i="1"/>
  <c r="AE6" i="1"/>
  <c r="AC6" i="1"/>
  <c r="Z6" i="1"/>
  <c r="X6" i="1"/>
  <c r="W6" i="1"/>
  <c r="U6" i="1"/>
  <c r="T6" i="1"/>
  <c r="AX5" i="1"/>
  <c r="AW5" i="1"/>
  <c r="AU5" i="1"/>
  <c r="AS5" i="1"/>
  <c r="AR5" i="1"/>
  <c r="AQ5" i="1"/>
  <c r="AP5" i="1"/>
  <c r="AM5" i="1"/>
  <c r="AL5" i="1"/>
  <c r="AK5" i="1"/>
  <c r="AE5" i="1"/>
  <c r="AX4" i="1"/>
  <c r="AW4" i="1"/>
  <c r="AS4" i="1"/>
  <c r="AR4" i="1"/>
  <c r="AU4" i="1" s="1"/>
  <c r="AQ4" i="1"/>
  <c r="AP4" i="1"/>
  <c r="AM4" i="1"/>
  <c r="AL4" i="1"/>
  <c r="AK4" i="1"/>
  <c r="AE4" i="1"/>
  <c r="Z4" i="1"/>
  <c r="W4" i="1"/>
  <c r="AT17" i="1" s="1"/>
  <c r="U4" i="1"/>
  <c r="T4" i="1"/>
  <c r="S4" i="1"/>
  <c r="R4" i="1"/>
  <c r="Q4" i="1"/>
  <c r="H4" i="1"/>
  <c r="L4" i="1" s="1"/>
  <c r="F4" i="1"/>
  <c r="E4" i="1"/>
  <c r="D4" i="1"/>
  <c r="AX3" i="1"/>
  <c r="AW3" i="1"/>
  <c r="AS3" i="1"/>
  <c r="AR3" i="1"/>
  <c r="AU3" i="1" s="1"/>
  <c r="AQ3" i="1"/>
  <c r="AP3" i="1"/>
  <c r="AM3" i="1"/>
  <c r="AL3" i="1"/>
  <c r="AK3" i="1"/>
  <c r="AE3" i="1"/>
  <c r="Q3" i="1"/>
  <c r="N3" i="1"/>
  <c r="L3" i="1"/>
  <c r="K3" i="1"/>
  <c r="E3" i="1"/>
  <c r="AX2" i="1"/>
  <c r="AW2" i="1"/>
  <c r="AS2" i="1"/>
  <c r="AR2" i="1"/>
  <c r="AU2" i="1" s="1"/>
  <c r="AQ2" i="1"/>
  <c r="AP2" i="1"/>
  <c r="AM2" i="1"/>
  <c r="AL2" i="1"/>
  <c r="AK2" i="1"/>
  <c r="AE2" i="1"/>
  <c r="Q2" i="1"/>
  <c r="P2" i="1"/>
  <c r="N2" i="1"/>
  <c r="L2" i="1"/>
  <c r="K2" i="1"/>
  <c r="F2" i="1"/>
  <c r="E2" i="1"/>
  <c r="AT5" i="1" l="1"/>
  <c r="AT20" i="1"/>
  <c r="AT9" i="1"/>
  <c r="AT11" i="1"/>
  <c r="AT13" i="1"/>
  <c r="AT3" i="1"/>
  <c r="AT22" i="1"/>
  <c r="AT14" i="1"/>
  <c r="AT19" i="1"/>
  <c r="M3" i="1"/>
  <c r="P3" i="1" s="1"/>
  <c r="AT18" i="1"/>
  <c r="AT21" i="1"/>
  <c r="AT7" i="1"/>
  <c r="M2" i="1"/>
  <c r="AT4" i="1"/>
  <c r="AT6" i="1"/>
  <c r="AT8" i="1"/>
  <c r="AT10" i="1"/>
  <c r="AT12" i="1"/>
  <c r="AT15" i="1"/>
  <c r="AT16" i="1"/>
  <c r="K4" i="1"/>
  <c r="AQ24" i="1"/>
  <c r="N4" i="1"/>
  <c r="M4" i="1"/>
  <c r="P4" i="1" s="1"/>
  <c r="AT2" i="1"/>
</calcChain>
</file>

<file path=xl/sharedStrings.xml><?xml version="1.0" encoding="utf-8"?>
<sst xmlns="http://schemas.openxmlformats.org/spreadsheetml/2006/main" count="112" uniqueCount="41">
  <si>
    <t>m</t>
  </si>
  <si>
    <t>sigma</t>
  </si>
  <si>
    <t>q</t>
  </si>
  <si>
    <t>R_sand</t>
  </si>
  <si>
    <t>R_acrylic</t>
  </si>
  <si>
    <t>G_acrylic</t>
  </si>
  <si>
    <t>G_sand</t>
  </si>
  <si>
    <t>e_0</t>
  </si>
  <si>
    <t>f</t>
  </si>
  <si>
    <t>L</t>
  </si>
  <si>
    <t>rho</t>
  </si>
  <si>
    <t>V</t>
  </si>
  <si>
    <t>U_sand</t>
  </si>
  <si>
    <t>U_acrylic</t>
  </si>
  <si>
    <t>Bo</t>
  </si>
  <si>
    <t>gamma</t>
  </si>
  <si>
    <t>Jump</t>
  </si>
  <si>
    <t>n</t>
  </si>
  <si>
    <t>e</t>
  </si>
  <si>
    <t>surface</t>
  </si>
  <si>
    <t>U_esc_sand</t>
  </si>
  <si>
    <t>U_esc_acrylic</t>
  </si>
  <si>
    <t>voltage_in</t>
  </si>
  <si>
    <t>U_0/U_escape</t>
  </si>
  <si>
    <t>sigma_easy</t>
  </si>
  <si>
    <t>drop name</t>
  </si>
  <si>
    <t>vol</t>
  </si>
  <si>
    <t>jump?</t>
  </si>
  <si>
    <t>s</t>
  </si>
  <si>
    <t>a</t>
  </si>
  <si>
    <t>U_0</t>
  </si>
  <si>
    <t>b</t>
  </si>
  <si>
    <t>r</t>
  </si>
  <si>
    <t>U_e_s</t>
  </si>
  <si>
    <t>U_e_a</t>
  </si>
  <si>
    <t>charge_density_s</t>
  </si>
  <si>
    <t>charge_density_a</t>
  </si>
  <si>
    <t>D</t>
  </si>
  <si>
    <t>v(m^3)</t>
  </si>
  <si>
    <t>U</t>
  </si>
  <si>
    <t>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</si>
</sst>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0"/>
  </numFmts>
  <fonts count="3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Cambria Math"/>
      <family val="1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8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1" fontId="0" fillId="0" borderId="0" xfId="0" applyNumberFormat="1" applyAlignment="1">
      <alignment horizontal="center"/>
    </xf>
    <xf numFmtId="0" fontId="1" fillId="2" borderId="0" xfId="1" applyAlignment="1">
      <alignment horizontal="center"/>
    </xf>
    <xf numFmtId="0" fontId="1" fillId="2" borderId="0" xfId="1"/>
    <xf numFmtId="11" fontId="0" fillId="0" borderId="0" xfId="0" applyNumberFormat="1"/>
    <xf numFmtId="0" fontId="2" fillId="0" borderId="0" xfId="0" applyFont="1"/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6341985768889153"/>
          <c:y val="4.4444444444444446E-2"/>
          <c:w val="0.67692244743171359"/>
          <c:h val="0.58707770619581634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Sheet1!$Q$2:$Q$3</c:f>
              <c:numCache>
                <c:formatCode>General</c:formatCode>
                <c:ptCount val="2"/>
                <c:pt idx="0" formatCode="0.000000">
                  <c:v>9.5860228892987731</c:v>
                </c:pt>
                <c:pt idx="1">
                  <c:v>2.9031599325841753</c:v>
                </c:pt>
              </c:numCache>
            </c:numRef>
          </c:xVal>
          <c:yVal>
            <c:numRef>
              <c:f>Sheet1!$P$2:$P$3</c:f>
              <c:numCache>
                <c:formatCode>General</c:formatCode>
                <c:ptCount val="2"/>
                <c:pt idx="0" formatCode="0.000000">
                  <c:v>2.4443612170490403</c:v>
                </c:pt>
                <c:pt idx="1">
                  <c:v>1.0255427709598661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7719-455D-91F4-2B29A6438D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6374968"/>
        <c:axId val="556372672"/>
      </c:scatterChart>
      <c:valAx>
        <c:axId val="556374968"/>
        <c:scaling>
          <c:orientation val="minMax"/>
          <c:max val="10"/>
        </c:scaling>
        <c:delete val="0"/>
        <c:axPos val="b"/>
        <c:numFmt formatCode="0" sourceLinked="0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56372672"/>
        <c:crossesAt val="1.0000000000000003E-4"/>
        <c:crossBetween val="midCat"/>
      </c:valAx>
      <c:valAx>
        <c:axId val="556372672"/>
        <c:scaling>
          <c:logBase val="10"/>
          <c:orientation val="minMax"/>
        </c:scaling>
        <c:delete val="0"/>
        <c:axPos val="l"/>
        <c:numFmt formatCode="#,##0.0" sourceLinked="0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56374968"/>
        <c:crosses val="autoZero"/>
        <c:crossBetween val="midCat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6561415450320058"/>
          <c:y val="4.0958193031243449E-2"/>
          <c:w val="0.69170363053723982"/>
          <c:h val="0.62132671053387478"/>
        </c:manualLayout>
      </c:layout>
      <c:scatterChart>
        <c:scatterStyle val="lineMarker"/>
        <c:varyColors val="0"/>
        <c:ser>
          <c:idx val="3"/>
          <c:order val="0"/>
          <c:spPr>
            <a:ln w="25400">
              <a:solidFill>
                <a:schemeClr val="bg2">
                  <a:lumMod val="50000"/>
                </a:schemeClr>
              </a:solidFill>
              <a:prstDash val="dash"/>
            </a:ln>
          </c:spPr>
          <c:marker>
            <c:symbol val="none"/>
          </c:marker>
          <c:xVal>
            <c:numRef>
              <c:f>Sheet1!$AW$11:$AW$91</c:f>
              <c:numCache>
                <c:formatCode>General</c:formatCode>
                <c:ptCount val="81"/>
                <c:pt idx="0">
                  <c:v>1.0000000000000002E-2</c:v>
                </c:pt>
                <c:pt idx="1">
                  <c:v>1.1000000000000003E-2</c:v>
                </c:pt>
                <c:pt idx="2">
                  <c:v>1.2000000000000004E-2</c:v>
                </c:pt>
                <c:pt idx="3">
                  <c:v>1.3000000000000005E-2</c:v>
                </c:pt>
                <c:pt idx="4">
                  <c:v>1.4000000000000005E-2</c:v>
                </c:pt>
                <c:pt idx="5">
                  <c:v>1.5000000000000006E-2</c:v>
                </c:pt>
                <c:pt idx="6">
                  <c:v>1.6000000000000007E-2</c:v>
                </c:pt>
                <c:pt idx="7">
                  <c:v>1.7000000000000008E-2</c:v>
                </c:pt>
                <c:pt idx="8">
                  <c:v>1.8000000000000009E-2</c:v>
                </c:pt>
                <c:pt idx="9">
                  <c:v>1.900000000000001E-2</c:v>
                </c:pt>
                <c:pt idx="10">
                  <c:v>2.0000000000000011E-2</c:v>
                </c:pt>
                <c:pt idx="11">
                  <c:v>2.1000000000000012E-2</c:v>
                </c:pt>
                <c:pt idx="12">
                  <c:v>2.2000000000000013E-2</c:v>
                </c:pt>
                <c:pt idx="13">
                  <c:v>2.3000000000000013E-2</c:v>
                </c:pt>
                <c:pt idx="14">
                  <c:v>2.4000000000000014E-2</c:v>
                </c:pt>
                <c:pt idx="15">
                  <c:v>2.5000000000000015E-2</c:v>
                </c:pt>
                <c:pt idx="16">
                  <c:v>2.6000000000000016E-2</c:v>
                </c:pt>
                <c:pt idx="17">
                  <c:v>2.7000000000000017E-2</c:v>
                </c:pt>
                <c:pt idx="18">
                  <c:v>2.8000000000000018E-2</c:v>
                </c:pt>
                <c:pt idx="19">
                  <c:v>2.9000000000000019E-2</c:v>
                </c:pt>
                <c:pt idx="20">
                  <c:v>3.000000000000002E-2</c:v>
                </c:pt>
                <c:pt idx="21">
                  <c:v>3.1000000000000021E-2</c:v>
                </c:pt>
                <c:pt idx="22">
                  <c:v>3.2000000000000021E-2</c:v>
                </c:pt>
                <c:pt idx="23">
                  <c:v>3.3000000000000022E-2</c:v>
                </c:pt>
                <c:pt idx="24">
                  <c:v>3.4000000000000023E-2</c:v>
                </c:pt>
                <c:pt idx="25">
                  <c:v>3.5000000000000024E-2</c:v>
                </c:pt>
                <c:pt idx="26">
                  <c:v>3.6000000000000025E-2</c:v>
                </c:pt>
                <c:pt idx="27">
                  <c:v>3.7000000000000026E-2</c:v>
                </c:pt>
                <c:pt idx="28">
                  <c:v>3.8000000000000027E-2</c:v>
                </c:pt>
                <c:pt idx="29">
                  <c:v>3.9000000000000028E-2</c:v>
                </c:pt>
                <c:pt idx="30">
                  <c:v>4.0000000000000029E-2</c:v>
                </c:pt>
                <c:pt idx="31">
                  <c:v>4.1000000000000029E-2</c:v>
                </c:pt>
                <c:pt idx="32">
                  <c:v>4.200000000000003E-2</c:v>
                </c:pt>
                <c:pt idx="33">
                  <c:v>4.3000000000000031E-2</c:v>
                </c:pt>
                <c:pt idx="34">
                  <c:v>4.4000000000000032E-2</c:v>
                </c:pt>
                <c:pt idx="35">
                  <c:v>4.5000000000000033E-2</c:v>
                </c:pt>
                <c:pt idx="36">
                  <c:v>4.6000000000000034E-2</c:v>
                </c:pt>
                <c:pt idx="37">
                  <c:v>4.7000000000000035E-2</c:v>
                </c:pt>
                <c:pt idx="38">
                  <c:v>4.8000000000000036E-2</c:v>
                </c:pt>
                <c:pt idx="39">
                  <c:v>4.9000000000000037E-2</c:v>
                </c:pt>
                <c:pt idx="40">
                  <c:v>5.0000000000000037E-2</c:v>
                </c:pt>
                <c:pt idx="41">
                  <c:v>5.1000000000000038E-2</c:v>
                </c:pt>
                <c:pt idx="42">
                  <c:v>5.2000000000000039E-2</c:v>
                </c:pt>
                <c:pt idx="43">
                  <c:v>5.300000000000004E-2</c:v>
                </c:pt>
                <c:pt idx="44">
                  <c:v>5.4000000000000041E-2</c:v>
                </c:pt>
                <c:pt idx="45">
                  <c:v>5.5000000000000042E-2</c:v>
                </c:pt>
                <c:pt idx="46">
                  <c:v>5.6000000000000043E-2</c:v>
                </c:pt>
                <c:pt idx="47">
                  <c:v>5.7000000000000044E-2</c:v>
                </c:pt>
                <c:pt idx="48">
                  <c:v>5.8000000000000045E-2</c:v>
                </c:pt>
                <c:pt idx="49">
                  <c:v>5.9000000000000045E-2</c:v>
                </c:pt>
                <c:pt idx="50">
                  <c:v>6.0000000000000046E-2</c:v>
                </c:pt>
                <c:pt idx="51">
                  <c:v>6.1000000000000047E-2</c:v>
                </c:pt>
                <c:pt idx="52">
                  <c:v>6.2000000000000048E-2</c:v>
                </c:pt>
                <c:pt idx="53">
                  <c:v>6.3000000000000042E-2</c:v>
                </c:pt>
                <c:pt idx="54">
                  <c:v>6.4000000000000043E-2</c:v>
                </c:pt>
                <c:pt idx="55">
                  <c:v>6.5000000000000044E-2</c:v>
                </c:pt>
                <c:pt idx="56">
                  <c:v>6.6000000000000045E-2</c:v>
                </c:pt>
                <c:pt idx="57">
                  <c:v>6.7000000000000046E-2</c:v>
                </c:pt>
                <c:pt idx="58">
                  <c:v>6.8000000000000047E-2</c:v>
                </c:pt>
                <c:pt idx="59">
                  <c:v>6.9000000000000047E-2</c:v>
                </c:pt>
                <c:pt idx="60">
                  <c:v>7.0000000000000048E-2</c:v>
                </c:pt>
                <c:pt idx="61">
                  <c:v>7.1000000000000049E-2</c:v>
                </c:pt>
                <c:pt idx="62">
                  <c:v>7.200000000000005E-2</c:v>
                </c:pt>
                <c:pt idx="63">
                  <c:v>7.3000000000000051E-2</c:v>
                </c:pt>
                <c:pt idx="64">
                  <c:v>7.4000000000000052E-2</c:v>
                </c:pt>
                <c:pt idx="65">
                  <c:v>7.5000000000000053E-2</c:v>
                </c:pt>
                <c:pt idx="66">
                  <c:v>7.6000000000000054E-2</c:v>
                </c:pt>
                <c:pt idx="67">
                  <c:v>7.7000000000000055E-2</c:v>
                </c:pt>
                <c:pt idx="68">
                  <c:v>7.8000000000000055E-2</c:v>
                </c:pt>
                <c:pt idx="69">
                  <c:v>7.9000000000000056E-2</c:v>
                </c:pt>
                <c:pt idx="70">
                  <c:v>8.0000000000000057E-2</c:v>
                </c:pt>
                <c:pt idx="71">
                  <c:v>8.1000000000000058E-2</c:v>
                </c:pt>
                <c:pt idx="72">
                  <c:v>8.2000000000000059E-2</c:v>
                </c:pt>
                <c:pt idx="73">
                  <c:v>8.300000000000006E-2</c:v>
                </c:pt>
                <c:pt idx="74">
                  <c:v>8.4000000000000061E-2</c:v>
                </c:pt>
                <c:pt idx="75">
                  <c:v>8.5000000000000062E-2</c:v>
                </c:pt>
                <c:pt idx="76">
                  <c:v>8.6000000000000063E-2</c:v>
                </c:pt>
                <c:pt idx="77">
                  <c:v>8.7000000000000063E-2</c:v>
                </c:pt>
                <c:pt idx="78">
                  <c:v>8.8000000000000064E-2</c:v>
                </c:pt>
                <c:pt idx="79">
                  <c:v>8.9000000000000065E-2</c:v>
                </c:pt>
                <c:pt idx="80">
                  <c:v>9.0000000000000066E-2</c:v>
                </c:pt>
              </c:numCache>
            </c:numRef>
          </c:xVal>
          <c:yVal>
            <c:numRef>
              <c:f>Sheet1!$AW$11:$AW$91</c:f>
              <c:numCache>
                <c:formatCode>General</c:formatCode>
                <c:ptCount val="81"/>
                <c:pt idx="0">
                  <c:v>1.0000000000000002E-2</c:v>
                </c:pt>
                <c:pt idx="1">
                  <c:v>1.1000000000000003E-2</c:v>
                </c:pt>
                <c:pt idx="2">
                  <c:v>1.2000000000000004E-2</c:v>
                </c:pt>
                <c:pt idx="3">
                  <c:v>1.3000000000000005E-2</c:v>
                </c:pt>
                <c:pt idx="4">
                  <c:v>1.4000000000000005E-2</c:v>
                </c:pt>
                <c:pt idx="5">
                  <c:v>1.5000000000000006E-2</c:v>
                </c:pt>
                <c:pt idx="6">
                  <c:v>1.6000000000000007E-2</c:v>
                </c:pt>
                <c:pt idx="7">
                  <c:v>1.7000000000000008E-2</c:v>
                </c:pt>
                <c:pt idx="8">
                  <c:v>1.8000000000000009E-2</c:v>
                </c:pt>
                <c:pt idx="9">
                  <c:v>1.900000000000001E-2</c:v>
                </c:pt>
                <c:pt idx="10">
                  <c:v>2.0000000000000011E-2</c:v>
                </c:pt>
                <c:pt idx="11">
                  <c:v>2.1000000000000012E-2</c:v>
                </c:pt>
                <c:pt idx="12">
                  <c:v>2.2000000000000013E-2</c:v>
                </c:pt>
                <c:pt idx="13">
                  <c:v>2.3000000000000013E-2</c:v>
                </c:pt>
                <c:pt idx="14">
                  <c:v>2.4000000000000014E-2</c:v>
                </c:pt>
                <c:pt idx="15">
                  <c:v>2.5000000000000015E-2</c:v>
                </c:pt>
                <c:pt idx="16">
                  <c:v>2.6000000000000016E-2</c:v>
                </c:pt>
                <c:pt idx="17">
                  <c:v>2.7000000000000017E-2</c:v>
                </c:pt>
                <c:pt idx="18">
                  <c:v>2.8000000000000018E-2</c:v>
                </c:pt>
                <c:pt idx="19">
                  <c:v>2.9000000000000019E-2</c:v>
                </c:pt>
                <c:pt idx="20">
                  <c:v>3.000000000000002E-2</c:v>
                </c:pt>
                <c:pt idx="21">
                  <c:v>3.1000000000000021E-2</c:v>
                </c:pt>
                <c:pt idx="22">
                  <c:v>3.2000000000000021E-2</c:v>
                </c:pt>
                <c:pt idx="23">
                  <c:v>3.3000000000000022E-2</c:v>
                </c:pt>
                <c:pt idx="24">
                  <c:v>3.4000000000000023E-2</c:v>
                </c:pt>
                <c:pt idx="25">
                  <c:v>3.5000000000000024E-2</c:v>
                </c:pt>
                <c:pt idx="26">
                  <c:v>3.6000000000000025E-2</c:v>
                </c:pt>
                <c:pt idx="27">
                  <c:v>3.7000000000000026E-2</c:v>
                </c:pt>
                <c:pt idx="28">
                  <c:v>3.8000000000000027E-2</c:v>
                </c:pt>
                <c:pt idx="29">
                  <c:v>3.9000000000000028E-2</c:v>
                </c:pt>
                <c:pt idx="30">
                  <c:v>4.0000000000000029E-2</c:v>
                </c:pt>
                <c:pt idx="31">
                  <c:v>4.1000000000000029E-2</c:v>
                </c:pt>
                <c:pt idx="32">
                  <c:v>4.200000000000003E-2</c:v>
                </c:pt>
                <c:pt idx="33">
                  <c:v>4.3000000000000031E-2</c:v>
                </c:pt>
                <c:pt idx="34">
                  <c:v>4.4000000000000032E-2</c:v>
                </c:pt>
                <c:pt idx="35">
                  <c:v>4.5000000000000033E-2</c:v>
                </c:pt>
                <c:pt idx="36">
                  <c:v>4.6000000000000034E-2</c:v>
                </c:pt>
                <c:pt idx="37">
                  <c:v>4.7000000000000035E-2</c:v>
                </c:pt>
                <c:pt idx="38">
                  <c:v>4.8000000000000036E-2</c:v>
                </c:pt>
                <c:pt idx="39">
                  <c:v>4.9000000000000037E-2</c:v>
                </c:pt>
                <c:pt idx="40">
                  <c:v>5.0000000000000037E-2</c:v>
                </c:pt>
                <c:pt idx="41">
                  <c:v>5.1000000000000038E-2</c:v>
                </c:pt>
                <c:pt idx="42">
                  <c:v>5.2000000000000039E-2</c:v>
                </c:pt>
                <c:pt idx="43">
                  <c:v>5.300000000000004E-2</c:v>
                </c:pt>
                <c:pt idx="44">
                  <c:v>5.4000000000000041E-2</c:v>
                </c:pt>
                <c:pt idx="45">
                  <c:v>5.5000000000000042E-2</c:v>
                </c:pt>
                <c:pt idx="46">
                  <c:v>5.6000000000000043E-2</c:v>
                </c:pt>
                <c:pt idx="47">
                  <c:v>5.7000000000000044E-2</c:v>
                </c:pt>
                <c:pt idx="48">
                  <c:v>5.8000000000000045E-2</c:v>
                </c:pt>
                <c:pt idx="49">
                  <c:v>5.9000000000000045E-2</c:v>
                </c:pt>
                <c:pt idx="50">
                  <c:v>6.0000000000000046E-2</c:v>
                </c:pt>
                <c:pt idx="51">
                  <c:v>6.1000000000000047E-2</c:v>
                </c:pt>
                <c:pt idx="52">
                  <c:v>6.2000000000000048E-2</c:v>
                </c:pt>
                <c:pt idx="53">
                  <c:v>6.3000000000000042E-2</c:v>
                </c:pt>
                <c:pt idx="54">
                  <c:v>6.4000000000000043E-2</c:v>
                </c:pt>
                <c:pt idx="55">
                  <c:v>6.5000000000000044E-2</c:v>
                </c:pt>
                <c:pt idx="56">
                  <c:v>6.6000000000000045E-2</c:v>
                </c:pt>
                <c:pt idx="57">
                  <c:v>6.7000000000000046E-2</c:v>
                </c:pt>
                <c:pt idx="58">
                  <c:v>6.8000000000000047E-2</c:v>
                </c:pt>
                <c:pt idx="59">
                  <c:v>6.9000000000000047E-2</c:v>
                </c:pt>
                <c:pt idx="60">
                  <c:v>7.0000000000000048E-2</c:v>
                </c:pt>
                <c:pt idx="61">
                  <c:v>7.1000000000000049E-2</c:v>
                </c:pt>
                <c:pt idx="62">
                  <c:v>7.200000000000005E-2</c:v>
                </c:pt>
                <c:pt idx="63">
                  <c:v>7.3000000000000051E-2</c:v>
                </c:pt>
                <c:pt idx="64">
                  <c:v>7.4000000000000052E-2</c:v>
                </c:pt>
                <c:pt idx="65">
                  <c:v>7.5000000000000053E-2</c:v>
                </c:pt>
                <c:pt idx="66">
                  <c:v>7.6000000000000054E-2</c:v>
                </c:pt>
                <c:pt idx="67">
                  <c:v>7.7000000000000055E-2</c:v>
                </c:pt>
                <c:pt idx="68">
                  <c:v>7.8000000000000055E-2</c:v>
                </c:pt>
                <c:pt idx="69">
                  <c:v>7.9000000000000056E-2</c:v>
                </c:pt>
                <c:pt idx="70">
                  <c:v>8.0000000000000057E-2</c:v>
                </c:pt>
                <c:pt idx="71">
                  <c:v>8.1000000000000058E-2</c:v>
                </c:pt>
                <c:pt idx="72">
                  <c:v>8.2000000000000059E-2</c:v>
                </c:pt>
                <c:pt idx="73">
                  <c:v>8.300000000000006E-2</c:v>
                </c:pt>
                <c:pt idx="74">
                  <c:v>8.4000000000000061E-2</c:v>
                </c:pt>
                <c:pt idx="75">
                  <c:v>8.5000000000000062E-2</c:v>
                </c:pt>
                <c:pt idx="76">
                  <c:v>8.6000000000000063E-2</c:v>
                </c:pt>
                <c:pt idx="77">
                  <c:v>8.7000000000000063E-2</c:v>
                </c:pt>
                <c:pt idx="78">
                  <c:v>8.8000000000000064E-2</c:v>
                </c:pt>
                <c:pt idx="79">
                  <c:v>8.9000000000000065E-2</c:v>
                </c:pt>
                <c:pt idx="80">
                  <c:v>9.0000000000000066E-2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7722-49A5-8C48-BB65982FFFA8}"/>
            </c:ext>
          </c:extLst>
        </c:ser>
        <c:ser>
          <c:idx val="4"/>
          <c:order val="1"/>
          <c:tx>
            <c:v>e</c:v>
          </c:tx>
          <c:spPr>
            <a:ln w="25400">
              <a:noFill/>
            </a:ln>
          </c:spPr>
          <c:marker>
            <c:symbol val="none"/>
          </c:marker>
          <c:xVal>
            <c:numRef>
              <c:f>Sheet1!$AT$6:$AT$15</c:f>
              <c:numCache>
                <c:formatCode>0.00E+00</c:formatCode>
                <c:ptCount val="10"/>
                <c:pt idx="0">
                  <c:v>2.2134620459323923E-2</c:v>
                </c:pt>
                <c:pt idx="1">
                  <c:v>4.7473472015856159E-2</c:v>
                </c:pt>
                <c:pt idx="2">
                  <c:v>4.4269240918647854E-2</c:v>
                </c:pt>
                <c:pt idx="3">
                  <c:v>6.2606160903113772E-2</c:v>
                </c:pt>
                <c:pt idx="4">
                  <c:v>2.9696709601923544E-2</c:v>
                </c:pt>
                <c:pt idx="5">
                  <c:v>5.643243082403139E-2</c:v>
                </c:pt>
                <c:pt idx="6">
                  <c:v>3.2076112420997567E-2</c:v>
                </c:pt>
                <c:pt idx="7">
                  <c:v>5.75074308627039E-2</c:v>
                </c:pt>
                <c:pt idx="8">
                  <c:v>6.566189550514992E-2</c:v>
                </c:pt>
                <c:pt idx="9">
                  <c:v>6.0618154636935366E-2</c:v>
                </c:pt>
              </c:numCache>
            </c:numRef>
          </c:xVal>
          <c:yVal>
            <c:numRef>
              <c:f>Sheet1!$AI$6:$AI$15</c:f>
              <c:numCache>
                <c:formatCode>General</c:formatCode>
                <c:ptCount val="10"/>
                <c:pt idx="0">
                  <c:v>2.2700000000000001E-2</c:v>
                </c:pt>
                <c:pt idx="1">
                  <c:v>7.9200000000000007E-2</c:v>
                </c:pt>
                <c:pt idx="2">
                  <c:v>6.0400000000000002E-2</c:v>
                </c:pt>
                <c:pt idx="3">
                  <c:v>6.8699999999999997E-2</c:v>
                </c:pt>
                <c:pt idx="4">
                  <c:v>4.7E-2</c:v>
                </c:pt>
                <c:pt idx="5">
                  <c:v>4.7500000000000001E-2</c:v>
                </c:pt>
                <c:pt idx="6">
                  <c:v>6.6900000000000001E-2</c:v>
                </c:pt>
                <c:pt idx="7">
                  <c:v>6.7500000000000004E-2</c:v>
                </c:pt>
                <c:pt idx="8">
                  <c:v>5.28E-2</c:v>
                </c:pt>
                <c:pt idx="9">
                  <c:v>3.9399999999999998E-2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7722-49A5-8C48-BB65982FFFA8}"/>
            </c:ext>
          </c:extLst>
        </c:ser>
        <c:ser>
          <c:idx val="0"/>
          <c:order val="2"/>
          <c:tx>
            <c:v>Escape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11"/>
            <c:spPr>
              <a:noFill/>
              <a:ln w="19050">
                <a:solidFill>
                  <a:schemeClr val="tx1"/>
                </a:solidFill>
              </a:ln>
              <a:effectLst/>
            </c:spPr>
          </c:marker>
          <c:xVal>
            <c:numRef>
              <c:f>Sheet1!$AT$6:$AT$15</c:f>
              <c:numCache>
                <c:formatCode>0.00E+00</c:formatCode>
                <c:ptCount val="10"/>
                <c:pt idx="0">
                  <c:v>2.2134620459323923E-2</c:v>
                </c:pt>
                <c:pt idx="1">
                  <c:v>4.7473472015856159E-2</c:v>
                </c:pt>
                <c:pt idx="2">
                  <c:v>4.4269240918647854E-2</c:v>
                </c:pt>
                <c:pt idx="3">
                  <c:v>6.2606160903113772E-2</c:v>
                </c:pt>
                <c:pt idx="4">
                  <c:v>2.9696709601923544E-2</c:v>
                </c:pt>
                <c:pt idx="5">
                  <c:v>5.643243082403139E-2</c:v>
                </c:pt>
                <c:pt idx="6">
                  <c:v>3.2076112420997567E-2</c:v>
                </c:pt>
                <c:pt idx="7">
                  <c:v>5.75074308627039E-2</c:v>
                </c:pt>
                <c:pt idx="8">
                  <c:v>6.566189550514992E-2</c:v>
                </c:pt>
                <c:pt idx="9">
                  <c:v>6.0618154636935366E-2</c:v>
                </c:pt>
              </c:numCache>
            </c:numRef>
          </c:xVal>
          <c:yVal>
            <c:numRef>
              <c:f>Sheet1!$AI$6:$AI$15</c:f>
              <c:numCache>
                <c:formatCode>General</c:formatCode>
                <c:ptCount val="10"/>
                <c:pt idx="0">
                  <c:v>2.2700000000000001E-2</c:v>
                </c:pt>
                <c:pt idx="1">
                  <c:v>7.9200000000000007E-2</c:v>
                </c:pt>
                <c:pt idx="2">
                  <c:v>6.0400000000000002E-2</c:v>
                </c:pt>
                <c:pt idx="3">
                  <c:v>6.8699999999999997E-2</c:v>
                </c:pt>
                <c:pt idx="4">
                  <c:v>4.7E-2</c:v>
                </c:pt>
                <c:pt idx="5">
                  <c:v>4.7500000000000001E-2</c:v>
                </c:pt>
                <c:pt idx="6">
                  <c:v>6.6900000000000001E-2</c:v>
                </c:pt>
                <c:pt idx="7">
                  <c:v>6.7500000000000004E-2</c:v>
                </c:pt>
                <c:pt idx="8">
                  <c:v>5.28E-2</c:v>
                </c:pt>
                <c:pt idx="9">
                  <c:v>3.9399999999999998E-2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7722-49A5-8C48-BB65982FFFA8}"/>
            </c:ext>
          </c:extLst>
        </c:ser>
        <c:ser>
          <c:idx val="2"/>
          <c:order val="3"/>
          <c:tx>
            <c:v>No-jump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9"/>
            <c:spPr>
              <a:solidFill>
                <a:schemeClr val="bg1"/>
              </a:solidFill>
              <a:ln w="19050">
                <a:solidFill>
                  <a:schemeClr val="tx1"/>
                </a:solidFill>
              </a:ln>
              <a:effectLst/>
            </c:spPr>
          </c:marker>
          <c:xVal>
            <c:numRef>
              <c:f>Sheet1!$AT$18:$AT$20</c:f>
              <c:numCache>
                <c:formatCode>0.00E+00</c:formatCode>
                <c:ptCount val="3"/>
                <c:pt idx="0">
                  <c:v>3.283094775257496E-2</c:v>
                </c:pt>
                <c:pt idx="1">
                  <c:v>6.6403861377971787E-2</c:v>
                </c:pt>
                <c:pt idx="2">
                  <c:v>8.4286123601312088E-2</c:v>
                </c:pt>
              </c:numCache>
            </c:numRef>
          </c:xVal>
          <c:yVal>
            <c:numRef>
              <c:f>Sheet1!$AI$18:$AI$20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7722-49A5-8C48-BB65982FFFA8}"/>
            </c:ext>
          </c:extLst>
        </c:ser>
        <c:ser>
          <c:idx val="6"/>
          <c:order val="4"/>
          <c:tx>
            <c:v>e_a</c:v>
          </c:tx>
          <c:spPr>
            <a:ln>
              <a:noFill/>
            </a:ln>
          </c:spPr>
          <c:marker>
            <c:symbol val="none"/>
          </c:marker>
          <c:dPt>
            <c:idx val="0"/>
            <c:marker>
              <c:symbol val="triangle"/>
              <c:size val="11"/>
              <c:spPr>
                <a:solidFill>
                  <a:schemeClr val="tx1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F-7722-49A5-8C48-BB65982FFFA8}"/>
              </c:ext>
            </c:extLst>
          </c:dPt>
          <c:dPt>
            <c:idx val="1"/>
            <c:marker>
              <c:symbol val="triangle"/>
              <c:size val="11"/>
              <c:spPr>
                <a:solidFill>
                  <a:schemeClr val="tx1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E-7722-49A5-8C48-BB65982FFFA8}"/>
              </c:ext>
            </c:extLst>
          </c:dPt>
          <c:xVal>
            <c:numRef>
              <c:f>Sheet1!$AU$16:$AU$17</c:f>
              <c:numCache>
                <c:formatCode>0.00E+00</c:formatCode>
                <c:ptCount val="2"/>
                <c:pt idx="0">
                  <c:v>4.1716936336042919E-2</c:v>
                </c:pt>
                <c:pt idx="1">
                  <c:v>1.8656381092084593E-2</c:v>
                </c:pt>
              </c:numCache>
            </c:numRef>
          </c:xVal>
          <c:yVal>
            <c:numRef>
              <c:f>Sheet1!$AI$16:$AI$17</c:f>
              <c:numCache>
                <c:formatCode>General</c:formatCode>
                <c:ptCount val="2"/>
                <c:pt idx="0">
                  <c:v>6.1199999999999997E-2</c:v>
                </c:pt>
                <c:pt idx="1">
                  <c:v>5.2900000000000003E-2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7722-49A5-8C48-BB65982FFFA8}"/>
            </c:ext>
          </c:extLst>
        </c:ser>
        <c:ser>
          <c:idx val="5"/>
          <c:order val="5"/>
          <c:tx>
            <c:v>n-a</c:v>
          </c:tx>
          <c:spPr>
            <a:ln>
              <a:noFill/>
            </a:ln>
          </c:spPr>
          <c:marker>
            <c:symbol val="circle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Sheet1!$AU$21:$AU$22</c:f>
              <c:numCache>
                <c:formatCode>0.00E+00</c:formatCode>
                <c:ptCount val="2"/>
                <c:pt idx="0">
                  <c:v>4.8019799873351532E-2</c:v>
                </c:pt>
                <c:pt idx="1">
                  <c:v>4.1716936336042919E-2</c:v>
                </c:pt>
              </c:numCache>
            </c:numRef>
          </c:xVal>
          <c:yVal>
            <c:numRef>
              <c:f>Sheet1!$AI$21:$AI$22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7722-49A5-8C48-BB65982FFFA8}"/>
            </c:ext>
          </c:extLst>
        </c:ser>
        <c:ser>
          <c:idx val="7"/>
          <c:order val="6"/>
          <c:tx>
            <c:v>Bounce</c:v>
          </c:tx>
          <c:spPr>
            <a:ln>
              <a:noFill/>
            </a:ln>
          </c:spPr>
          <c:marker>
            <c:symbol val="x"/>
            <c:size val="11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5-C263-420F-996B-DB2FE5EF1BE9}"/>
              </c:ext>
            </c:extLst>
          </c:dPt>
          <c:xVal>
            <c:numRef>
              <c:f>Sheet1!$AU$2:$AU$5</c:f>
              <c:numCache>
                <c:formatCode>0.00E+00</c:formatCode>
                <c:ptCount val="4"/>
                <c:pt idx="0">
                  <c:v>7.225585327014257E-2</c:v>
                </c:pt>
                <c:pt idx="1">
                  <c:v>6.4627599873715705E-2</c:v>
                </c:pt>
                <c:pt idx="2">
                  <c:v>5.8996657147086864E-2</c:v>
                </c:pt>
                <c:pt idx="3">
                  <c:v>3.8082178435429367E-2</c:v>
                </c:pt>
              </c:numCache>
            </c:numRef>
          </c:xVal>
          <c:yVal>
            <c:numRef>
              <c:f>Sheet1!$AI$2:$AI$5</c:f>
              <c:numCache>
                <c:formatCode>General</c:formatCode>
                <c:ptCount val="4"/>
                <c:pt idx="0">
                  <c:v>5.5E-2</c:v>
                </c:pt>
                <c:pt idx="1">
                  <c:v>5.6000000000000001E-2</c:v>
                </c:pt>
                <c:pt idx="2">
                  <c:v>7.9000000000000001E-2</c:v>
                </c:pt>
                <c:pt idx="3">
                  <c:v>1.18E-2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7722-49A5-8C48-BB65982FFF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6514720"/>
        <c:axId val="636511440"/>
      </c:scatterChart>
      <c:valAx>
        <c:axId val="636514720"/>
        <c:scaling>
          <c:orientation val="minMax"/>
          <c:max val="0.1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36511440"/>
        <c:crosses val="autoZero"/>
        <c:crossBetween val="midCat"/>
        <c:majorUnit val="2.0000000000000004E-2"/>
      </c:valAx>
      <c:valAx>
        <c:axId val="636511440"/>
        <c:scaling>
          <c:orientation val="minMax"/>
          <c:max val="0.1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36514720"/>
        <c:crosses val="autoZero"/>
        <c:crossBetween val="midCat"/>
        <c:majorUnit val="2.0000000000000004E-2"/>
      </c:valAx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80107037342135767"/>
          <c:y val="0.27990667322356733"/>
          <c:w val="0.17743538109743431"/>
          <c:h val="0.20792673586310909"/>
        </c:manualLayout>
      </c:layout>
      <c:overlay val="0"/>
      <c:txPr>
        <a:bodyPr/>
        <a:lstStyle/>
        <a:p>
          <a:pPr>
            <a:defRPr sz="1800"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7164274868055011"/>
          <c:y val="2.581319170129355E-2"/>
          <c:w val="0.69249227420384685"/>
          <c:h val="0.7125754310182626"/>
        </c:manualLayout>
      </c:layout>
      <c:scatterChart>
        <c:scatterStyle val="lineMarker"/>
        <c:varyColors val="0"/>
        <c:ser>
          <c:idx val="1"/>
          <c:order val="0"/>
          <c:tx>
            <c:v>400G Sandpaper</c:v>
          </c:tx>
          <c:spPr>
            <a:ln w="19050">
              <a:noFill/>
            </a:ln>
          </c:spPr>
          <c:marker>
            <c:symbol val="square"/>
            <c:size val="9"/>
            <c:spPr>
              <a:solidFill>
                <a:schemeClr val="bg1"/>
              </a:solidFill>
              <a:ln w="22225">
                <a:solidFill>
                  <a:schemeClr val="tx1"/>
                </a:solidFill>
              </a:ln>
            </c:spPr>
          </c:marker>
          <c:xVal>
            <c:numRef>
              <c:f>Sheet1!$BC$10:$BC$22</c:f>
              <c:numCache>
                <c:formatCode>General</c:formatCode>
                <c:ptCount val="13"/>
                <c:pt idx="0">
                  <c:v>0.1</c:v>
                </c:pt>
                <c:pt idx="1">
                  <c:v>0.05</c:v>
                </c:pt>
                <c:pt idx="2">
                  <c:v>0.08</c:v>
                </c:pt>
                <c:pt idx="3">
                  <c:v>0.04</c:v>
                </c:pt>
                <c:pt idx="4">
                  <c:v>0.05</c:v>
                </c:pt>
                <c:pt idx="5">
                  <c:v>0.04</c:v>
                </c:pt>
                <c:pt idx="6">
                  <c:v>0.1</c:v>
                </c:pt>
                <c:pt idx="7">
                  <c:v>0.04</c:v>
                </c:pt>
                <c:pt idx="8">
                  <c:v>0.05</c:v>
                </c:pt>
                <c:pt idx="9">
                  <c:v>0.04</c:v>
                </c:pt>
                <c:pt idx="10">
                  <c:v>0.1</c:v>
                </c:pt>
                <c:pt idx="11">
                  <c:v>0.03</c:v>
                </c:pt>
                <c:pt idx="12">
                  <c:v>0.02</c:v>
                </c:pt>
              </c:numCache>
            </c:numRef>
          </c:xVal>
          <c:yVal>
            <c:numRef>
              <c:f>Sheet1!$AZ$10:$AZ$22</c:f>
              <c:numCache>
                <c:formatCode>General</c:formatCode>
                <c:ptCount val="13"/>
                <c:pt idx="0">
                  <c:v>2.2700000000000001E-2</c:v>
                </c:pt>
                <c:pt idx="1">
                  <c:v>7.9200000000000007E-2</c:v>
                </c:pt>
                <c:pt idx="2">
                  <c:v>6.0400000000000002E-2</c:v>
                </c:pt>
                <c:pt idx="3">
                  <c:v>6.8699999999999997E-2</c:v>
                </c:pt>
                <c:pt idx="4">
                  <c:v>4.7E-2</c:v>
                </c:pt>
                <c:pt idx="5">
                  <c:v>4.7500000000000001E-2</c:v>
                </c:pt>
                <c:pt idx="6">
                  <c:v>6.6900000000000001E-2</c:v>
                </c:pt>
                <c:pt idx="7">
                  <c:v>6.7500000000000004E-2</c:v>
                </c:pt>
                <c:pt idx="8">
                  <c:v>5.28E-2</c:v>
                </c:pt>
                <c:pt idx="9">
                  <c:v>3.9399999999999998E-2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76D8-4F7D-BB23-27F280DF46B6}"/>
            </c:ext>
          </c:extLst>
        </c:ser>
        <c:ser>
          <c:idx val="0"/>
          <c:order val="1"/>
          <c:tx>
            <c:v>Acrylic</c:v>
          </c:tx>
          <c:spPr>
            <a:ln w="19050">
              <a:noFill/>
            </a:ln>
          </c:spPr>
          <c:marker>
            <c:symbol val="x"/>
            <c:size val="11"/>
            <c:spPr>
              <a:solidFill>
                <a:schemeClr val="bg1"/>
              </a:solidFill>
              <a:ln w="19050">
                <a:solidFill>
                  <a:schemeClr val="tx1"/>
                </a:solidFill>
              </a:ln>
            </c:spPr>
          </c:marker>
          <c:xVal>
            <c:numRef>
              <c:f>Sheet1!$BC$2:$BC$9</c:f>
              <c:numCache>
                <c:formatCode>General</c:formatCode>
                <c:ptCount val="8"/>
                <c:pt idx="0">
                  <c:v>0.04</c:v>
                </c:pt>
                <c:pt idx="1">
                  <c:v>0.05</c:v>
                </c:pt>
                <c:pt idx="2">
                  <c:v>0.06</c:v>
                </c:pt>
                <c:pt idx="3">
                  <c:v>0.06</c:v>
                </c:pt>
                <c:pt idx="4">
                  <c:v>0.05</c:v>
                </c:pt>
                <c:pt idx="5">
                  <c:v>0.06</c:v>
                </c:pt>
                <c:pt idx="6">
                  <c:v>0.04</c:v>
                </c:pt>
                <c:pt idx="7">
                  <c:v>0.05</c:v>
                </c:pt>
              </c:numCache>
            </c:numRef>
          </c:xVal>
          <c:yVal>
            <c:numRef>
              <c:f>Sheet1!$AZ$2:$AZ$9</c:f>
              <c:numCache>
                <c:formatCode>General</c:formatCode>
                <c:ptCount val="8"/>
                <c:pt idx="3">
                  <c:v>1.18E-2</c:v>
                </c:pt>
                <c:pt idx="4">
                  <c:v>6.1199999999999997E-2</c:v>
                </c:pt>
                <c:pt idx="5">
                  <c:v>5.2900000000000003E-2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51F-46DF-9154-E32F131267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6514720"/>
        <c:axId val="636511440"/>
      </c:scatterChart>
      <c:valAx>
        <c:axId val="636514720"/>
        <c:scaling>
          <c:orientation val="minMax"/>
          <c:max val="0.15000000000000002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36511440"/>
        <c:crosses val="autoZero"/>
        <c:crossBetween val="midCat"/>
      </c:valAx>
      <c:valAx>
        <c:axId val="636511440"/>
        <c:scaling>
          <c:orientation val="minMax"/>
          <c:max val="0.1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36514720"/>
        <c:crosses val="autoZero"/>
        <c:crossBetween val="midCat"/>
        <c:majorUnit val="2.0000000000000004E-2"/>
      </c:valAx>
    </c:plotArea>
    <c:legend>
      <c:legendPos val="r"/>
      <c:layout>
        <c:manualLayout>
          <c:xMode val="edge"/>
          <c:yMode val="edge"/>
          <c:x val="0.78283349546001713"/>
          <c:y val="0.35810741527777956"/>
          <c:w val="0.20849942460847745"/>
          <c:h val="0.14022600600732016"/>
        </c:manualLayout>
      </c:layout>
      <c:overlay val="0"/>
      <c:txPr>
        <a:bodyPr/>
        <a:lstStyle/>
        <a:p>
          <a:pPr>
            <a:defRPr sz="1800"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548615</xdr:colOff>
      <xdr:row>17</xdr:row>
      <xdr:rowOff>130102</xdr:rowOff>
    </xdr:from>
    <xdr:to>
      <xdr:col>19</xdr:col>
      <xdr:colOff>480995</xdr:colOff>
      <xdr:row>38</xdr:row>
      <xdr:rowOff>94121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235323</xdr:colOff>
      <xdr:row>25</xdr:row>
      <xdr:rowOff>147070</xdr:rowOff>
    </xdr:from>
    <xdr:to>
      <xdr:col>37</xdr:col>
      <xdr:colOff>56030</xdr:colOff>
      <xdr:row>56</xdr:row>
      <xdr:rowOff>112056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41</xdr:col>
      <xdr:colOff>313764</xdr:colOff>
      <xdr:row>29</xdr:row>
      <xdr:rowOff>89647</xdr:rowOff>
    </xdr:from>
    <xdr:to>
      <xdr:col>53</xdr:col>
      <xdr:colOff>403412</xdr:colOff>
      <xdr:row>53</xdr:row>
      <xdr:rowOff>89646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0.40684</cdr:x>
      <cdr:y>0.83939</cdr:y>
    </cdr:from>
    <cdr:to>
      <cdr:x>0.59506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038350" y="2638425"/>
          <a:ext cx="942975" cy="5048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0.4687</cdr:x>
      <cdr:y>0.64358</cdr:y>
    </cdr:from>
    <cdr:to>
      <cdr:x>0.74246</cdr:x>
      <cdr:y>0.87388</cdr:y>
    </cdr:to>
    <mc:AlternateContent xmlns:mc="http://schemas.openxmlformats.org/markup-compatibility/2006" xmlns:a14="http://schemas.microsoft.com/office/drawing/2010/main">
      <mc:Choice Requires="a14">
        <cdr:sp macro="" textlink="">
          <cdr:nvSpPr>
            <cdr:cNvPr id="3" name="TextBox 2"/>
            <cdr:cNvSpPr txBox="1"/>
          </cdr:nvSpPr>
          <cdr:spPr>
            <a:xfrm xmlns:a="http://schemas.openxmlformats.org/drawingml/2006/main">
              <a:off x="2875183" y="2207288"/>
              <a:ext cx="1679364" cy="789855"/>
            </a:xfrm>
            <a:prstGeom xmlns:a="http://schemas.openxmlformats.org/drawingml/2006/main" prst="rect">
              <a:avLst/>
            </a:prstGeom>
          </cdr:spPr>
          <cdr:txBody>
            <a:bodyPr xmlns:a="http://schemas.openxmlformats.org/drawingml/2006/main" vertOverflow="clip" wrap="square" rtlCol="0"/>
            <a:lstStyle xmlns:a="http://schemas.openxmlformats.org/drawingml/2006/main"/>
            <a:p xmlns:a="http://schemas.openxmlformats.org/drawingml/2006/main"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600" i="1"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𝐵</m:t>
                        </m:r>
                        <m:r>
                          <a:rPr lang="en-US" sz="1600" b="0" i="1"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𝑜</m:t>
                        </m:r>
                      </m:e>
                      <m:sub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𝑖𝑛𝑖𝑡</m:t>
                        </m:r>
                      </m:sub>
                    </m:sSub>
                  </m:oMath>
                </m:oMathPara>
              </a14:m>
              <a:endParaRPr lang="en-US" sz="1600"/>
            </a:p>
          </cdr:txBody>
        </cdr:sp>
      </mc:Choice>
      <mc:Fallback xmlns="">
        <cdr:sp macro="" textlink="">
          <cdr:nvSpPr>
            <cdr:cNvPr id="3" name="TextBox 2"/>
            <cdr:cNvSpPr txBox="1"/>
          </cdr:nvSpPr>
          <cdr:spPr>
            <a:xfrm xmlns:a="http://schemas.openxmlformats.org/drawingml/2006/main">
              <a:off x="2875183" y="2207288"/>
              <a:ext cx="1679364" cy="789855"/>
            </a:xfrm>
            <a:prstGeom xmlns:a="http://schemas.openxmlformats.org/drawingml/2006/main" prst="rect">
              <a:avLst/>
            </a:prstGeom>
          </cdr:spPr>
          <cdr:txBody>
            <a:bodyPr xmlns:a="http://schemas.openxmlformats.org/drawingml/2006/main" vertOverflow="clip" wrap="square" rtlCol="0"/>
            <a:lstStyle xmlns:a="http://schemas.openxmlformats.org/drawingml/2006/main"/>
            <a:p xmlns:a="http://schemas.openxmlformats.org/drawingml/2006/main">
              <a:pPr/>
              <a:r>
                <a:rPr lang="en-US" sz="1600" b="0" i="0">
                  <a:latin typeface="Cambria Math" panose="02040503050406030204" pitchFamily="18" charset="0"/>
                </a:rPr>
                <a:t>〖</a:t>
              </a:r>
              <a:r>
                <a:rPr lang="en-US" sz="1600" i="0">
                  <a:effectLst/>
                  <a:latin typeface="+mn-lt"/>
                  <a:ea typeface="+mn-ea"/>
                  <a:cs typeface="+mn-cs"/>
                </a:rPr>
                <a:t>𝐵</a:t>
              </a:r>
              <a:r>
                <a:rPr lang="en-US" sz="1600" b="0" i="0">
                  <a:effectLst/>
                  <a:latin typeface="+mn-lt"/>
                  <a:ea typeface="+mn-ea"/>
                  <a:cs typeface="+mn-cs"/>
                </a:rPr>
                <a:t>𝑜</a:t>
              </a:r>
              <a:r>
                <a:rPr lang="en-US" sz="1600" b="0" i="0"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〗_</a:t>
              </a:r>
              <a:r>
                <a:rPr lang="en-US" sz="1600" b="0" i="0">
                  <a:latin typeface="Cambria Math" panose="02040503050406030204" pitchFamily="18" charset="0"/>
                </a:rPr>
                <a:t>𝑖𝑛𝑖𝑡</a:t>
              </a:r>
              <a:endParaRPr lang="en-US" sz="1600"/>
            </a:p>
          </cdr:txBody>
        </cdr:sp>
      </mc:Fallback>
    </mc:AlternateContent>
  </cdr:relSizeAnchor>
  <cdr:relSizeAnchor xmlns:cdr="http://schemas.openxmlformats.org/drawingml/2006/chartDrawing">
    <cdr:from>
      <cdr:x>0.07944</cdr:x>
      <cdr:y>0.21977</cdr:y>
    </cdr:from>
    <cdr:to>
      <cdr:x>0.21062</cdr:x>
      <cdr:y>0.47432</cdr:y>
    </cdr:to>
    <mc:AlternateContent xmlns:mc="http://schemas.openxmlformats.org/markup-compatibility/2006" xmlns:a14="http://schemas.microsoft.com/office/drawing/2010/main">
      <mc:Choice Requires="a14">
        <cdr:sp macro="" textlink="">
          <cdr:nvSpPr>
            <cdr:cNvPr id="4" name="TextBox 3"/>
            <cdr:cNvSpPr txBox="1"/>
          </cdr:nvSpPr>
          <cdr:spPr>
            <a:xfrm xmlns:a="http://schemas.openxmlformats.org/drawingml/2006/main">
              <a:off x="419786" y="648937"/>
              <a:ext cx="693148" cy="751609"/>
            </a:xfrm>
            <a:prstGeom xmlns:a="http://schemas.openxmlformats.org/drawingml/2006/main" prst="rect">
              <a:avLst/>
            </a:prstGeom>
          </cdr:spPr>
          <cdr:txBody>
            <a:bodyPr xmlns:a="http://schemas.openxmlformats.org/drawingml/2006/main" vertOverflow="clip" wrap="square" rtlCol="0"/>
            <a:lstStyle xmlns:a="http://schemas.openxmlformats.org/drawingml/2006/main"/>
            <a:p xmlns:a="http://schemas.openxmlformats.org/drawingml/2006/main"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US" sz="16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   </m:t>
                        </m:r>
                        <m:sSub>
                          <m:sSubPr>
                            <m:ctrlPr>
                              <a:rPr lang="en-US" sz="1100" i="1"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1100" b="0" i="1"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𝑈</m:t>
                            </m:r>
                          </m:e>
                          <m:sub>
                            <m:r>
                              <a:rPr lang="en-US" sz="1100" b="0" i="1"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0   </m:t>
                            </m:r>
                          </m:sub>
                        </m:sSub>
                      </m:num>
                      <m:den>
                        <m:rad>
                          <m:radPr>
                            <m:degHide m:val="on"/>
                            <m:ctrlPr>
                              <a:rPr lang="en-US" sz="1100" i="1"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radPr>
                          <m:deg/>
                          <m:e>
                            <m:f>
                              <m:fPr>
                                <m:ctrlPr>
                                  <a:rPr lang="en-US" sz="1100" i="1"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fPr>
                              <m:num>
                                <m:r>
                                  <a:rPr lang="en-US" sz="1100" b="0" i="1"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𝐺</m:t>
                                </m:r>
                                <m:r>
                                  <a:rPr lang="en-US" sz="1100" b="0" i="1"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𝜎</m:t>
                                </m:r>
                              </m:num>
                              <m:den>
                                <m:r>
                                  <a:rPr lang="en-US" sz="1100" b="0" i="1"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𝑚</m:t>
                                </m:r>
                              </m:den>
                            </m:f>
                            <m:r>
                              <a:rPr lang="en-US" sz="1100" b="0" i="1"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 </m:t>
                            </m:r>
                          </m:e>
                        </m:rad>
                        <m:r>
                          <a:rPr lang="en-US" sz="1100" b="0" i="1"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 </m:t>
                        </m:r>
                      </m:den>
                    </m:f>
                  </m:oMath>
                </m:oMathPara>
              </a14:m>
              <a:endParaRPr lang="en-US" sz="1600"/>
            </a:p>
          </cdr:txBody>
        </cdr:sp>
      </mc:Choice>
      <mc:Fallback xmlns="">
        <cdr:sp macro="" textlink="">
          <cdr:nvSpPr>
            <cdr:cNvPr id="4" name="TextBox 3"/>
            <cdr:cNvSpPr txBox="1"/>
          </cdr:nvSpPr>
          <cdr:spPr>
            <a:xfrm xmlns:a="http://schemas.openxmlformats.org/drawingml/2006/main">
              <a:off x="419786" y="648937"/>
              <a:ext cx="693148" cy="751609"/>
            </a:xfrm>
            <a:prstGeom xmlns:a="http://schemas.openxmlformats.org/drawingml/2006/main" prst="rect">
              <a:avLst/>
            </a:prstGeom>
          </cdr:spPr>
          <cdr:txBody>
            <a:bodyPr xmlns:a="http://schemas.openxmlformats.org/drawingml/2006/main" vertOverflow="clip" wrap="square" rtlCol="0"/>
            <a:lstStyle xmlns:a="http://schemas.openxmlformats.org/drawingml/2006/main"/>
            <a:p xmlns:a="http://schemas.openxmlformats.org/drawingml/2006/main">
              <a:r>
                <a:rPr lang="en-US" sz="1600" i="0">
                  <a:latin typeface="Cambria Math" panose="02040503050406030204" pitchFamily="18" charset="0"/>
                </a:rPr>
                <a:t>(</a:t>
              </a:r>
              <a:r>
                <a:rPr lang="en-US" sz="1600" b="0" i="0">
                  <a:latin typeface="Cambria Math" panose="02040503050406030204" pitchFamily="18" charset="0"/>
                </a:rPr>
                <a:t>   </a:t>
              </a:r>
              <a:r>
                <a:rPr lang="en-US" sz="1100" b="0" i="0">
                  <a:effectLst/>
                  <a:latin typeface="+mn-lt"/>
                  <a:ea typeface="+mn-ea"/>
                  <a:cs typeface="+mn-cs"/>
                </a:rPr>
                <a:t>𝑈_(0</a:t>
              </a:r>
              <a:r>
                <a:rPr lang="en-US" sz="1100" b="0" i="0"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 </a:t>
              </a:r>
              <a:r>
                <a:rPr lang="en-US" sz="1100" b="0" i="0">
                  <a:effectLst/>
                  <a:latin typeface="+mn-lt"/>
                  <a:ea typeface="+mn-ea"/>
                  <a:cs typeface="+mn-cs"/>
                </a:rPr>
                <a:t>)</a:t>
              </a:r>
              <a:r>
                <a:rPr lang="en-US" sz="1600" b="0" i="0"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)/(</a:t>
              </a:r>
              <a:r>
                <a:rPr lang="en-US" sz="1100" b="0" i="0">
                  <a:effectLst/>
                  <a:latin typeface="+mn-lt"/>
                  <a:ea typeface="+mn-ea"/>
                  <a:cs typeface="+mn-cs"/>
                </a:rPr>
                <a:t>√(𝐺𝜎/𝑚</a:t>
              </a:r>
              <a:r>
                <a:rPr lang="en-US" sz="1100" b="0" i="0"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</a:t>
              </a:r>
              <a:r>
                <a:rPr lang="en-US" sz="1100" b="0" i="0">
                  <a:effectLst/>
                  <a:latin typeface="+mn-lt"/>
                  <a:ea typeface="+mn-ea"/>
                  <a:cs typeface="+mn-cs"/>
                </a:rPr>
                <a:t>)</a:t>
              </a:r>
              <a:r>
                <a:rPr lang="en-US" sz="1100" b="0" i="0"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 </a:t>
              </a:r>
              <a:r>
                <a:rPr lang="en-US" sz="1600" b="0" i="0"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</a:t>
              </a:r>
              <a:endParaRPr lang="en-US" sz="1600"/>
            </a:p>
          </cdr:txBody>
        </cdr:sp>
      </mc:Fallback>
    </mc:AlternateContent>
  </cdr:relSizeAnchor>
  <cdr:relSizeAnchor xmlns:cdr="http://schemas.openxmlformats.org/drawingml/2006/chartDrawing">
    <cdr:from>
      <cdr:x>0.26798</cdr:x>
      <cdr:y>0.33836</cdr:y>
    </cdr:from>
    <cdr:to>
      <cdr:x>0.74233</cdr:x>
      <cdr:y>0.33836</cdr:y>
    </cdr:to>
    <cdr:cxnSp macro="">
      <cdr:nvCxnSpPr>
        <cdr:cNvPr id="6" name="Straight Connector 5"/>
        <cdr:cNvCxnSpPr/>
      </cdr:nvCxnSpPr>
      <cdr:spPr>
        <a:xfrm xmlns:a="http://schemas.openxmlformats.org/drawingml/2006/main">
          <a:off x="1725039" y="1341449"/>
          <a:ext cx="3053477" cy="0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tx1"/>
          </a:solidFill>
          <a:prstDash val="dashDot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0.29024</cdr:x>
      <cdr:y>0.33973</cdr:y>
    </cdr:from>
    <cdr:to>
      <cdr:x>0.29024</cdr:x>
      <cdr:y>0.6161</cdr:y>
    </cdr:to>
    <cdr:cxnSp macro="">
      <cdr:nvCxnSpPr>
        <cdr:cNvPr id="8" name="Straight Connector 7"/>
        <cdr:cNvCxnSpPr/>
      </cdr:nvCxnSpPr>
      <cdr:spPr>
        <a:xfrm xmlns:a="http://schemas.openxmlformats.org/drawingml/2006/main" flipV="1">
          <a:off x="1868322" y="1346860"/>
          <a:ext cx="0" cy="1095683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tx1"/>
          </a:solidFill>
          <a:prstDash val="lg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0.29101</cdr:x>
      <cdr:y>0.40942</cdr:y>
    </cdr:from>
    <cdr:to>
      <cdr:x>0.43212</cdr:x>
      <cdr:y>0.47004</cdr:y>
    </cdr:to>
    <cdr:sp macro="" textlink="">
      <cdr:nvSpPr>
        <cdr:cNvPr id="15" name="TextBox 14"/>
        <cdr:cNvSpPr txBox="1"/>
      </cdr:nvSpPr>
      <cdr:spPr>
        <a:xfrm xmlns:a="http://schemas.openxmlformats.org/drawingml/2006/main">
          <a:off x="1873277" y="1623173"/>
          <a:ext cx="908351" cy="2402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900">
              <a:latin typeface="Times New Roman" panose="02020603050405020304" pitchFamily="18" charset="0"/>
              <a:cs typeface="Times New Roman" panose="02020603050405020304" pitchFamily="18" charset="0"/>
            </a:rPr>
            <a:t>no-jump</a:t>
          </a:r>
        </a:p>
      </cdr:txBody>
    </cdr:sp>
  </cdr:relSizeAnchor>
  <cdr:relSizeAnchor xmlns:cdr="http://schemas.openxmlformats.org/drawingml/2006/chartDrawing">
    <cdr:from>
      <cdr:x>0.27208</cdr:x>
      <cdr:y>0.44007</cdr:y>
    </cdr:from>
    <cdr:to>
      <cdr:x>0.29972</cdr:x>
      <cdr:y>0.44007</cdr:y>
    </cdr:to>
    <cdr:cxnSp macro="">
      <cdr:nvCxnSpPr>
        <cdr:cNvPr id="17" name="Straight Arrow Connector 16"/>
        <cdr:cNvCxnSpPr/>
      </cdr:nvCxnSpPr>
      <cdr:spPr>
        <a:xfrm xmlns:a="http://schemas.openxmlformats.org/drawingml/2006/main" flipH="1">
          <a:off x="1751402" y="1744661"/>
          <a:ext cx="177953" cy="0"/>
        </a:xfrm>
        <a:prstGeom xmlns:a="http://schemas.openxmlformats.org/drawingml/2006/main" prst="straightConnector1">
          <a:avLst/>
        </a:prstGeom>
        <a:ln xmlns:a="http://schemas.openxmlformats.org/drawingml/2006/main" w="9525">
          <a:solidFill>
            <a:schemeClr val="tx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0.7441</cdr:x>
      <cdr:y>0.04675</cdr:y>
    </cdr:from>
    <cdr:to>
      <cdr:x>0.7441</cdr:x>
      <cdr:y>0.41123</cdr:y>
    </cdr:to>
    <cdr:cxnSp macro="">
      <cdr:nvCxnSpPr>
        <cdr:cNvPr id="23" name="Straight Arrow Connector 22"/>
        <cdr:cNvCxnSpPr/>
      </cdr:nvCxnSpPr>
      <cdr:spPr>
        <a:xfrm xmlns:a="http://schemas.openxmlformats.org/drawingml/2006/main" flipV="1">
          <a:off x="4564636" y="160338"/>
          <a:ext cx="0" cy="1250041"/>
        </a:xfrm>
        <a:prstGeom xmlns:a="http://schemas.openxmlformats.org/drawingml/2006/main" prst="straightConnector1">
          <a:avLst/>
        </a:prstGeom>
        <a:ln xmlns:a="http://schemas.openxmlformats.org/drawingml/2006/main" w="9525">
          <a:solidFill>
            <a:schemeClr val="tx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0.73739</cdr:x>
      <cdr:y>0.41297</cdr:y>
    </cdr:from>
    <cdr:to>
      <cdr:x>0.75259</cdr:x>
      <cdr:y>0.41297</cdr:y>
    </cdr:to>
    <cdr:cxnSp macro="">
      <cdr:nvCxnSpPr>
        <cdr:cNvPr id="26" name="Straight Connector 25"/>
        <cdr:cNvCxnSpPr/>
      </cdr:nvCxnSpPr>
      <cdr:spPr>
        <a:xfrm xmlns:a="http://schemas.openxmlformats.org/drawingml/2006/main">
          <a:off x="4523456" y="1416345"/>
          <a:ext cx="93244" cy="0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0.75768</cdr:x>
      <cdr:y>0.39724</cdr:y>
    </cdr:from>
    <cdr:to>
      <cdr:x>0.77288</cdr:x>
      <cdr:y>0.39724</cdr:y>
    </cdr:to>
    <cdr:cxnSp macro="">
      <cdr:nvCxnSpPr>
        <cdr:cNvPr id="34" name="Straight Connector 33"/>
        <cdr:cNvCxnSpPr/>
      </cdr:nvCxnSpPr>
      <cdr:spPr>
        <a:xfrm xmlns:a="http://schemas.openxmlformats.org/drawingml/2006/main">
          <a:off x="4647958" y="1362392"/>
          <a:ext cx="93244" cy="0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0.76581</cdr:x>
      <cdr:y>0.39695</cdr:y>
    </cdr:from>
    <cdr:to>
      <cdr:x>0.76581</cdr:x>
      <cdr:y>0.60779</cdr:y>
    </cdr:to>
    <cdr:cxnSp macro="">
      <cdr:nvCxnSpPr>
        <cdr:cNvPr id="36" name="Straight Arrow Connector 35"/>
        <cdr:cNvCxnSpPr/>
      </cdr:nvCxnSpPr>
      <cdr:spPr>
        <a:xfrm xmlns:a="http://schemas.openxmlformats.org/drawingml/2006/main">
          <a:off x="4697815" y="1361394"/>
          <a:ext cx="0" cy="723131"/>
        </a:xfrm>
        <a:prstGeom xmlns:a="http://schemas.openxmlformats.org/drawingml/2006/main" prst="straightConnector1">
          <a:avLst/>
        </a:prstGeom>
        <a:ln xmlns:a="http://schemas.openxmlformats.org/drawingml/2006/main" w="9525">
          <a:solidFill>
            <a:schemeClr val="tx1"/>
          </a:solidFill>
          <a:headEnd type="triangle"/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0.75785</cdr:x>
      <cdr:y>0.60895</cdr:y>
    </cdr:from>
    <cdr:to>
      <cdr:x>0.77304</cdr:x>
      <cdr:y>0.60895</cdr:y>
    </cdr:to>
    <cdr:cxnSp macro="">
      <cdr:nvCxnSpPr>
        <cdr:cNvPr id="39" name="Straight Connector 38"/>
        <cdr:cNvCxnSpPr/>
      </cdr:nvCxnSpPr>
      <cdr:spPr>
        <a:xfrm xmlns:a="http://schemas.openxmlformats.org/drawingml/2006/main">
          <a:off x="3800022" y="1914072"/>
          <a:ext cx="76200" cy="0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0.73096</cdr:x>
      <cdr:y>0.49552</cdr:y>
    </cdr:from>
    <cdr:to>
      <cdr:x>0.81563</cdr:x>
      <cdr:y>0.54054</cdr:y>
    </cdr:to>
    <cdr:sp macro="" textlink="">
      <cdr:nvSpPr>
        <cdr:cNvPr id="40" name="Rectangle 39"/>
        <cdr:cNvSpPr/>
      </cdr:nvSpPr>
      <cdr:spPr>
        <a:xfrm xmlns:a="http://schemas.openxmlformats.org/drawingml/2006/main">
          <a:off x="4484051" y="1699466"/>
          <a:ext cx="519403" cy="154404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bg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0.72495</cdr:x>
      <cdr:y>0.47488</cdr:y>
    </cdr:from>
    <cdr:to>
      <cdr:x>0.87909</cdr:x>
      <cdr:y>0.54588</cdr:y>
    </cdr:to>
    <cdr:sp macro="" textlink="">
      <cdr:nvSpPr>
        <cdr:cNvPr id="12" name="TextBox 11"/>
        <cdr:cNvSpPr txBox="1"/>
      </cdr:nvSpPr>
      <cdr:spPr>
        <a:xfrm xmlns:a="http://schemas.openxmlformats.org/drawingml/2006/main">
          <a:off x="4447132" y="1628688"/>
          <a:ext cx="945563" cy="2435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900">
              <a:latin typeface="Times New Roman" panose="02020603050405020304" pitchFamily="18" charset="0"/>
              <a:cs typeface="Times New Roman" panose="02020603050405020304" pitchFamily="18" charset="0"/>
            </a:rPr>
            <a:t>bounce</a:t>
          </a:r>
        </a:p>
      </cdr:txBody>
    </cdr:sp>
  </cdr:relSizeAnchor>
  <cdr:relSizeAnchor xmlns:cdr="http://schemas.openxmlformats.org/drawingml/2006/chartDrawing">
    <cdr:from>
      <cdr:x>0.72564</cdr:x>
      <cdr:y>0.15758</cdr:y>
    </cdr:from>
    <cdr:to>
      <cdr:x>0.78426</cdr:x>
      <cdr:y>0.20779</cdr:y>
    </cdr:to>
    <cdr:sp macro="" textlink="">
      <cdr:nvSpPr>
        <cdr:cNvPr id="49" name="Rectangle 48"/>
        <cdr:cNvSpPr/>
      </cdr:nvSpPr>
      <cdr:spPr>
        <a:xfrm xmlns:a="http://schemas.openxmlformats.org/drawingml/2006/main">
          <a:off x="3638550" y="495300"/>
          <a:ext cx="293914" cy="157843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bg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0.69851</cdr:x>
      <cdr:y>0.14026</cdr:y>
    </cdr:from>
    <cdr:to>
      <cdr:x>0.84071</cdr:x>
      <cdr:y>0.20779</cdr:y>
    </cdr:to>
    <cdr:sp macro="" textlink="">
      <cdr:nvSpPr>
        <cdr:cNvPr id="14" name="TextBox 13"/>
        <cdr:cNvSpPr txBox="1"/>
      </cdr:nvSpPr>
      <cdr:spPr>
        <a:xfrm xmlns:a="http://schemas.openxmlformats.org/drawingml/2006/main">
          <a:off x="3502478" y="440871"/>
          <a:ext cx="713014" cy="212271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900">
              <a:latin typeface="Times New Roman" panose="02020603050405020304" pitchFamily="18" charset="0"/>
              <a:cs typeface="Times New Roman" panose="02020603050405020304" pitchFamily="18" charset="0"/>
            </a:rPr>
            <a:t>escape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0.48935</cdr:x>
      <cdr:y>0.7657</cdr:y>
    </cdr:from>
    <cdr:to>
      <cdr:x>0.75237</cdr:x>
      <cdr:y>0.96227</cdr:y>
    </cdr:to>
    <mc:AlternateContent xmlns:mc="http://schemas.openxmlformats.org/markup-compatibility/2006" xmlns:a14="http://schemas.microsoft.com/office/drawing/2010/main">
      <mc:Choice Requires="a14">
        <cdr:sp macro="" textlink="">
          <cdr:nvSpPr>
            <cdr:cNvPr id="6" name="TextBox 1"/>
            <cdr:cNvSpPr txBox="1"/>
          </cdr:nvSpPr>
          <cdr:spPr>
            <a:xfrm xmlns:a="http://schemas.openxmlformats.org/drawingml/2006/main">
              <a:off x="3476570" y="4563676"/>
              <a:ext cx="1868640" cy="1171583"/>
            </a:xfrm>
            <a:prstGeom xmlns:a="http://schemas.openxmlformats.org/drawingml/2006/main" prst="rect">
              <a:avLst/>
            </a:prstGeom>
          </cdr:spPr>
          <cdr:txBody>
            <a:bodyPr xmlns:a="http://schemas.openxmlformats.org/drawingml/2006/main" wrap="square" rtlCol="0"/>
            <a:lstStyle xmlns:a="http://schemas.openxmlformats.org/drawingml/2006/main">
              <a:lvl1pPr marL="0" indent="0">
                <a:defRPr sz="1100"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 xmlns:m="http://schemas.openxmlformats.org/officeDocument/2006/math">
                  <m:rad>
                    <m:radPr>
                      <m:degHide m:val="on"/>
                      <m:ctrlPr>
                        <a:rPr lang="en-US" sz="2800" i="1"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radPr>
                    <m:deg/>
                    <m:e>
                      <m:f>
                        <m:fPr>
                          <m:ctrlPr>
                            <a:rPr lang="en-US" sz="2800" i="1"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</m:ctrlPr>
                        </m:fPr>
                        <m:num>
                          <m:r>
                            <a:rPr lang="en-US" sz="2800" b="0" i="1"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𝐺</m:t>
                          </m:r>
                          <m:r>
                            <a:rPr lang="en-US" sz="2800" b="0" i="1"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𝜎</m:t>
                          </m:r>
                        </m:num>
                        <m:den>
                          <m:r>
                            <a:rPr lang="en-US" sz="2800" b="0" i="1"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  <m:t>𝑚</m:t>
                          </m:r>
                        </m:den>
                      </m:f>
                      <m:r>
                        <a:rPr lang="en-US" sz="2800" b="0" i="1"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 </m:t>
                      </m:r>
                    </m:e>
                  </m:rad>
                </m:oMath>
              </a14:m>
              <a:r>
                <a:rPr lang="en-US" sz="2800" i="0">
                  <a:effectLst/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rPr>
                <a:t> (m/s)</a:t>
              </a:r>
              <a:endParaRPr lang="en-US" sz="2800">
                <a:effectLst/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  <a:p xmlns:a="http://schemas.openxmlformats.org/drawingml/2006/main">
              <a:endParaRPr lang="en-US" sz="2800"/>
            </a:p>
          </cdr:txBody>
        </cdr:sp>
      </mc:Choice>
      <mc:Fallback xmlns="">
        <cdr:sp macro="" textlink="">
          <cdr:nvSpPr>
            <cdr:cNvPr id="6" name="TextBox 1"/>
            <cdr:cNvSpPr txBox="1"/>
          </cdr:nvSpPr>
          <cdr:spPr>
            <a:xfrm xmlns:a="http://schemas.openxmlformats.org/drawingml/2006/main">
              <a:off x="3476570" y="4563676"/>
              <a:ext cx="1868640" cy="1171583"/>
            </a:xfrm>
            <a:prstGeom xmlns:a="http://schemas.openxmlformats.org/drawingml/2006/main" prst="rect">
              <a:avLst/>
            </a:prstGeom>
          </cdr:spPr>
          <cdr:txBody>
            <a:bodyPr xmlns:a="http://schemas.openxmlformats.org/drawingml/2006/main" wrap="square" rtlCol="0"/>
            <a:lstStyle xmlns:a="http://schemas.openxmlformats.org/drawingml/2006/main">
              <a:lvl1pPr marL="0" indent="0">
                <a:defRPr sz="1100"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2800" i="0"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√(</a:t>
              </a:r>
              <a:r>
                <a:rPr lang="en-US" sz="2800" b="0" i="0"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𝐺𝜎/𝑚  )</a:t>
              </a:r>
              <a:r>
                <a:rPr lang="en-US" sz="2800" i="0">
                  <a:effectLst/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rPr>
                <a:t> (m/s)</a:t>
              </a:r>
              <a:endParaRPr lang="en-US" sz="2800">
                <a:effectLst/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  <a:p xmlns:a="http://schemas.openxmlformats.org/drawingml/2006/main">
              <a:pPr/>
              <a:endParaRPr lang="en-US" sz="2800"/>
            </a:p>
          </cdr:txBody>
        </cdr:sp>
      </mc:Fallback>
    </mc:AlternateContent>
  </cdr:relSizeAnchor>
  <cdr:relSizeAnchor xmlns:cdr="http://schemas.openxmlformats.org/drawingml/2006/chartDrawing">
    <cdr:from>
      <cdr:x>0.06052</cdr:x>
      <cdr:y>0.19693</cdr:y>
    </cdr:from>
    <cdr:to>
      <cdr:x>0.34992</cdr:x>
      <cdr:y>0.53119</cdr:y>
    </cdr:to>
    <cdr:sp macro="" textlink="">
      <cdr:nvSpPr>
        <cdr:cNvPr id="4" name="TextBox 1"/>
        <cdr:cNvSpPr txBox="1"/>
      </cdr:nvSpPr>
      <cdr:spPr>
        <a:xfrm xmlns:a="http://schemas.openxmlformats.org/drawingml/2006/main" rot="16200000">
          <a:off x="403787" y="829609"/>
          <a:ext cx="1512794" cy="16360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800" i="1">
              <a:latin typeface="Times New Roman" panose="02020603050405020304" pitchFamily="18" charset="0"/>
              <a:cs typeface="Times New Roman" panose="02020603050405020304" pitchFamily="18" charset="0"/>
            </a:rPr>
            <a:t>U </a:t>
          </a:r>
          <a:r>
            <a:rPr lang="en-US" sz="2800" i="0">
              <a:latin typeface="Times New Roman" panose="02020603050405020304" pitchFamily="18" charset="0"/>
              <a:cs typeface="Times New Roman" panose="02020603050405020304" pitchFamily="18" charset="0"/>
            </a:rPr>
            <a:t>(m/s)</a:t>
          </a:r>
          <a:endParaRPr lang="en-US" sz="2800" i="1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0.27586</cdr:x>
      <cdr:y>0.59953</cdr:y>
    </cdr:from>
    <cdr:to>
      <cdr:x>0.93966</cdr:x>
      <cdr:y>0.59953</cdr:y>
    </cdr:to>
    <cdr:cxnSp macro="">
      <cdr:nvCxnSpPr>
        <cdr:cNvPr id="3" name="Straight Connector 2"/>
        <cdr:cNvCxnSpPr/>
      </cdr:nvCxnSpPr>
      <cdr:spPr>
        <a:xfrm xmlns:a="http://schemas.openxmlformats.org/drawingml/2006/main">
          <a:off x="1792943" y="3573281"/>
          <a:ext cx="4314265" cy="0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bg1">
              <a:lumMod val="65000"/>
            </a:schemeClr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0.6423</cdr:x>
      <cdr:y>0.59701</cdr:y>
    </cdr:from>
    <cdr:to>
      <cdr:x>0.78729</cdr:x>
      <cdr:y>0.63824</cdr:y>
    </cdr:to>
    <cdr:sp macro="" textlink="">
      <cdr:nvSpPr>
        <cdr:cNvPr id="8" name="TextBox 1"/>
        <cdr:cNvSpPr txBox="1"/>
      </cdr:nvSpPr>
      <cdr:spPr>
        <a:xfrm xmlns:a="http://schemas.openxmlformats.org/drawingml/2006/main">
          <a:off x="4174565" y="3558241"/>
          <a:ext cx="942378" cy="2457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600">
              <a:latin typeface="Times New Roman" panose="02020603050405020304" pitchFamily="18" charset="0"/>
              <a:cs typeface="Times New Roman" panose="02020603050405020304" pitchFamily="18" charset="0"/>
            </a:rPr>
            <a:t>no-jump</a:t>
          </a:r>
        </a:p>
      </cdr:txBody>
    </cdr:sp>
  </cdr:relSizeAnchor>
  <cdr:relSizeAnchor xmlns:cdr="http://schemas.openxmlformats.org/drawingml/2006/chartDrawing">
    <cdr:from>
      <cdr:x>0.63316</cdr:x>
      <cdr:y>0.47292</cdr:y>
    </cdr:from>
    <cdr:to>
      <cdr:x>0.79155</cdr:x>
      <cdr:y>0.52121</cdr:y>
    </cdr:to>
    <cdr:sp macro="" textlink="">
      <cdr:nvSpPr>
        <cdr:cNvPr id="9" name="TextBox 1"/>
        <cdr:cNvSpPr txBox="1"/>
      </cdr:nvSpPr>
      <cdr:spPr>
        <a:xfrm xmlns:a="http://schemas.openxmlformats.org/drawingml/2006/main">
          <a:off x="4498282" y="2818677"/>
          <a:ext cx="1125287" cy="2878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600">
              <a:latin typeface="Times New Roman" panose="02020603050405020304" pitchFamily="18" charset="0"/>
              <a:cs typeface="Times New Roman" panose="02020603050405020304" pitchFamily="18" charset="0"/>
            </a:rPr>
            <a:t>bounce</a:t>
          </a:r>
        </a:p>
      </cdr:txBody>
    </cdr:sp>
  </cdr:relSizeAnchor>
  <cdr:relSizeAnchor xmlns:cdr="http://schemas.openxmlformats.org/drawingml/2006/chartDrawing">
    <cdr:from>
      <cdr:x>0.35078</cdr:x>
      <cdr:y>0.14201</cdr:y>
    </cdr:from>
    <cdr:to>
      <cdr:x>0.4969</cdr:x>
      <cdr:y>0.18795</cdr:y>
    </cdr:to>
    <cdr:sp macro="" textlink="">
      <cdr:nvSpPr>
        <cdr:cNvPr id="10" name="TextBox 1"/>
        <cdr:cNvSpPr txBox="1"/>
      </cdr:nvSpPr>
      <cdr:spPr>
        <a:xfrm xmlns:a="http://schemas.openxmlformats.org/drawingml/2006/main">
          <a:off x="2492144" y="846413"/>
          <a:ext cx="1038114" cy="273808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600">
              <a:latin typeface="Times New Roman" panose="02020603050405020304" pitchFamily="18" charset="0"/>
              <a:cs typeface="Times New Roman" panose="02020603050405020304" pitchFamily="18" charset="0"/>
            </a:rPr>
            <a:t>escape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0.03152</cdr:x>
      <cdr:y>0.33452</cdr:y>
    </cdr:from>
    <cdr:to>
      <cdr:x>0.18776</cdr:x>
      <cdr:y>0.63039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178194" y="1279289"/>
          <a:ext cx="883283" cy="11315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2000"/>
        </a:p>
      </cdr:txBody>
    </cdr:sp>
  </cdr:relSizeAnchor>
  <cdr:relSizeAnchor xmlns:cdr="http://schemas.openxmlformats.org/drawingml/2006/chartDrawing">
    <cdr:from>
      <cdr:x>0.09745</cdr:x>
      <cdr:y>0.27043</cdr:y>
    </cdr:from>
    <cdr:to>
      <cdr:x>0.28344</cdr:x>
      <cdr:y>0.59495</cdr:y>
    </cdr:to>
    <cdr:sp macro="" textlink="">
      <cdr:nvSpPr>
        <cdr:cNvPr id="3" name="TextBox 2"/>
        <cdr:cNvSpPr txBox="1"/>
      </cdr:nvSpPr>
      <cdr:spPr>
        <a:xfrm xmlns:a="http://schemas.openxmlformats.org/drawingml/2006/main" rot="16200000">
          <a:off x="918885" y="1199029"/>
          <a:ext cx="1512794" cy="16360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2800" i="1">
              <a:latin typeface="Times New Roman" panose="02020603050405020304" pitchFamily="18" charset="0"/>
              <a:cs typeface="Times New Roman" panose="02020603050405020304" pitchFamily="18" charset="0"/>
            </a:rPr>
            <a:t>U </a:t>
          </a:r>
          <a:r>
            <a:rPr lang="en-US" sz="2800" i="0">
              <a:latin typeface="Times New Roman" panose="02020603050405020304" pitchFamily="18" charset="0"/>
              <a:cs typeface="Times New Roman" panose="02020603050405020304" pitchFamily="18" charset="0"/>
            </a:rPr>
            <a:t>(m/s)</a:t>
          </a:r>
          <a:endParaRPr lang="en-US" sz="2800" i="1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0.5465</cdr:x>
      <cdr:y>0.80769</cdr:y>
    </cdr:from>
    <cdr:to>
      <cdr:x>0.70955</cdr:x>
      <cdr:y>1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4807324" y="3765176"/>
          <a:ext cx="1434353" cy="8964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2800" i="1" baseline="0">
              <a:latin typeface="Times New Roman" panose="02020603050405020304" pitchFamily="18" charset="0"/>
              <a:cs typeface="Times New Roman" panose="02020603050405020304" pitchFamily="18" charset="0"/>
            </a:rPr>
            <a:t>V</a:t>
          </a:r>
          <a:r>
            <a:rPr lang="en-US" sz="2800" i="1" baseline="-25000">
              <a:latin typeface="Times New Roman" panose="02020603050405020304" pitchFamily="18" charset="0"/>
              <a:cs typeface="Times New Roman" panose="02020603050405020304" pitchFamily="18" charset="0"/>
            </a:rPr>
            <a:t>d</a:t>
          </a:r>
          <a:r>
            <a:rPr lang="en-US" sz="2800" i="1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en-US" sz="2800" i="0" baseline="0">
              <a:latin typeface="Times New Roman" panose="02020603050405020304" pitchFamily="18" charset="0"/>
              <a:cs typeface="Times New Roman" panose="02020603050405020304" pitchFamily="18" charset="0"/>
            </a:rPr>
            <a:t>(mL)</a:t>
          </a:r>
          <a:endParaRPr lang="en-US" sz="2800" i="0" baseline="-250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0.59745</cdr:x>
      <cdr:y>0.09135</cdr:y>
    </cdr:from>
    <cdr:to>
      <cdr:x>0.94522</cdr:x>
      <cdr:y>0.1899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5255560" y="425822"/>
          <a:ext cx="3059206" cy="4594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2000">
              <a:latin typeface="Times New Roman" panose="02020603050405020304" pitchFamily="18" charset="0"/>
              <a:cs typeface="Times New Roman" panose="02020603050405020304" pitchFamily="18" charset="0"/>
            </a:rPr>
            <a:t>Average </a:t>
          </a:r>
          <a:r>
            <a:rPr lang="el-GR" sz="2000">
              <a:latin typeface="Times New Roman" panose="02020603050405020304" pitchFamily="18" charset="0"/>
              <a:cs typeface="Times New Roman" panose="02020603050405020304" pitchFamily="18" charset="0"/>
            </a:rPr>
            <a:t>σ</a:t>
          </a:r>
          <a:r>
            <a:rPr lang="en-US" sz="2000">
              <a:latin typeface="Times New Roman" panose="02020603050405020304" pitchFamily="18" charset="0"/>
              <a:cs typeface="Times New Roman" panose="02020603050405020304" pitchFamily="18" charset="0"/>
            </a:rPr>
            <a:t> ~7.1x10</a:t>
          </a:r>
          <a:r>
            <a:rPr lang="en-US" sz="2000" baseline="30000">
              <a:latin typeface="Times New Roman" panose="02020603050405020304" pitchFamily="18" charset="0"/>
              <a:cs typeface="Times New Roman" panose="02020603050405020304" pitchFamily="18" charset="0"/>
            </a:rPr>
            <a:t>-7</a:t>
          </a:r>
          <a:r>
            <a:rPr lang="en-US" sz="2000" baseline="0">
              <a:latin typeface="Times New Roman" panose="02020603050405020304" pitchFamily="18" charset="0"/>
              <a:cs typeface="Times New Roman" panose="02020603050405020304" pitchFamily="18" charset="0"/>
            </a:rPr>
            <a:t> C/m</a:t>
          </a:r>
          <a:r>
            <a:rPr lang="en-US" sz="2000" baseline="30000">
              <a:latin typeface="Times New Roman" panose="02020603050405020304" pitchFamily="18" charset="0"/>
              <a:cs typeface="Times New Roman" panose="02020603050405020304" pitchFamily="18" charset="0"/>
            </a:rPr>
            <a:t>2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532"/>
  <sheetViews>
    <sheetView tabSelected="1" topLeftCell="T10" zoomScale="85" zoomScaleNormal="85" workbookViewId="0">
      <selection activeCell="AL6" sqref="AL6"/>
    </sheetView>
  </sheetViews>
  <sheetFormatPr defaultRowHeight="15" x14ac:dyDescent="0.25"/>
  <cols>
    <col min="1" max="3" width="9.140625" style="1"/>
    <col min="4" max="7" width="9.28515625" style="1" bestFit="1" customWidth="1"/>
    <col min="8" max="8" width="10.140625" style="1" customWidth="1"/>
    <col min="9" max="9" width="14" style="1" customWidth="1"/>
    <col min="10" max="10" width="9.28515625" style="1" customWidth="1"/>
    <col min="11" max="11" width="12.7109375" style="1" customWidth="1"/>
    <col min="12" max="12" width="12.5703125" style="1" bestFit="1" customWidth="1"/>
    <col min="13" max="13" width="12" style="1" customWidth="1"/>
    <col min="14" max="14" width="13.5703125" style="1" customWidth="1"/>
    <col min="15" max="15" width="12.28515625" style="1" customWidth="1"/>
    <col min="16" max="16" width="17" style="1" customWidth="1"/>
    <col min="17" max="18" width="12.28515625" style="1" customWidth="1"/>
    <col min="19" max="21" width="9.28515625" style="1" bestFit="1" customWidth="1"/>
    <col min="22" max="22" width="9.140625" style="1"/>
    <col min="23" max="23" width="14.42578125" style="1" customWidth="1"/>
    <col min="24" max="24" width="9.28515625" style="1" bestFit="1" customWidth="1"/>
    <col min="25" max="25" width="12.7109375" style="1" customWidth="1"/>
    <col min="26" max="26" width="9.28515625" style="1" bestFit="1" customWidth="1"/>
    <col min="31" max="31" width="10.28515625" bestFit="1" customWidth="1"/>
    <col min="35" max="35" width="9.140625" style="5"/>
    <col min="39" max="39" width="11.28515625" bestFit="1" customWidth="1"/>
    <col min="42" max="42" width="11.5703125" customWidth="1"/>
    <col min="43" max="43" width="19" customWidth="1"/>
    <col min="44" max="44" width="18.28515625" customWidth="1"/>
    <col min="52" max="54" width="9.140625" style="5"/>
  </cols>
  <sheetData>
    <row r="1" spans="2:59" x14ac:dyDescent="0.25">
      <c r="B1" s="1" t="s">
        <v>25</v>
      </c>
      <c r="C1" s="1" t="s">
        <v>19</v>
      </c>
      <c r="D1" s="1" t="s">
        <v>11</v>
      </c>
      <c r="E1" s="1" t="s">
        <v>0</v>
      </c>
      <c r="F1" s="1" t="s">
        <v>12</v>
      </c>
      <c r="G1" s="1" t="s">
        <v>13</v>
      </c>
      <c r="H1" s="1" t="s">
        <v>22</v>
      </c>
      <c r="K1" s="1" t="s">
        <v>24</v>
      </c>
      <c r="L1" s="1" t="s">
        <v>1</v>
      </c>
      <c r="M1" s="1" t="s">
        <v>20</v>
      </c>
      <c r="N1" s="1" t="s">
        <v>21</v>
      </c>
      <c r="P1" s="1" t="s">
        <v>23</v>
      </c>
      <c r="Q1" s="1" t="s">
        <v>14</v>
      </c>
      <c r="R1" s="1" t="s">
        <v>16</v>
      </c>
      <c r="AB1" t="s">
        <v>25</v>
      </c>
      <c r="AC1" t="s">
        <v>11</v>
      </c>
      <c r="AD1" t="s">
        <v>26</v>
      </c>
      <c r="AE1" t="s">
        <v>38</v>
      </c>
      <c r="AF1" t="s">
        <v>19</v>
      </c>
      <c r="AG1" t="s">
        <v>27</v>
      </c>
      <c r="AI1" s="5" t="s">
        <v>30</v>
      </c>
      <c r="AK1" t="s">
        <v>37</v>
      </c>
      <c r="AL1" t="s">
        <v>32</v>
      </c>
      <c r="AM1" t="s">
        <v>37</v>
      </c>
      <c r="AP1" t="s">
        <v>0</v>
      </c>
      <c r="AQ1" t="s">
        <v>35</v>
      </c>
      <c r="AR1" t="s">
        <v>36</v>
      </c>
      <c r="AS1" t="s">
        <v>14</v>
      </c>
      <c r="AT1" t="s">
        <v>33</v>
      </c>
      <c r="AU1" t="s">
        <v>34</v>
      </c>
      <c r="AZ1" s="5" t="s">
        <v>30</v>
      </c>
      <c r="BC1" t="s">
        <v>26</v>
      </c>
      <c r="BD1" t="s">
        <v>19</v>
      </c>
      <c r="BF1" t="s">
        <v>39</v>
      </c>
      <c r="BG1" t="s">
        <v>40</v>
      </c>
    </row>
    <row r="2" spans="2:59" x14ac:dyDescent="0.25">
      <c r="D2" s="1">
        <v>0.6</v>
      </c>
      <c r="E2" s="1">
        <f>D2*S$4</f>
        <v>5.9999999999999995E-4</v>
      </c>
      <c r="F2" s="1">
        <f>G2*3</f>
        <v>0.23985000000000001</v>
      </c>
      <c r="G2" s="1">
        <v>7.9950000000000007E-2</v>
      </c>
      <c r="H2" s="1">
        <v>3000</v>
      </c>
      <c r="K2" s="1">
        <f>H2*0.000000000000036</f>
        <v>1.0799999999999999E-10</v>
      </c>
      <c r="L2" s="1">
        <f>H2*0.000000000000036*U$4/(U$4-1)*100^2</f>
        <v>2.3522504118299141E-6</v>
      </c>
      <c r="M2" s="1">
        <f>SQRT(W$4*L2/E2)</f>
        <v>2.2134620459323923E-2</v>
      </c>
      <c r="N2" s="3">
        <f>SQRT(W$6*L2/E2)</f>
        <v>3.2707931807443663E-2</v>
      </c>
      <c r="O2" s="2"/>
      <c r="P2" s="2">
        <f>G2/N2</f>
        <v>2.4443612170490403</v>
      </c>
      <c r="Q2" s="2">
        <f>(D2*0.000001)^(2/3)*9.81*1000/S$6*1000</f>
        <v>9.5860228892987731</v>
      </c>
      <c r="R2" s="2" t="s">
        <v>18</v>
      </c>
      <c r="AB2">
        <v>6645</v>
      </c>
      <c r="AC2">
        <v>1.2</v>
      </c>
      <c r="AD2">
        <v>0.04</v>
      </c>
      <c r="AE2">
        <f t="shared" ref="AE2:AE22" si="0">AD2/1000000</f>
        <v>4.0000000000000001E-8</v>
      </c>
      <c r="AF2" t="s">
        <v>29</v>
      </c>
      <c r="AG2" t="s">
        <v>31</v>
      </c>
      <c r="AI2" s="5">
        <v>5.5E-2</v>
      </c>
      <c r="AK2">
        <f t="shared" ref="AK2:AK22" si="1">(AD2*0.000001*6/PI())^(1/3)</f>
        <v>4.243137671788225E-3</v>
      </c>
      <c r="AL2">
        <f t="shared" ref="AL2:AL22" si="2">(3*AE2/(PI()*4))^(1/3)</f>
        <v>2.1215688358941103E-3</v>
      </c>
      <c r="AM2">
        <f t="shared" ref="AM2:AM22" si="3">AL2*2</f>
        <v>4.2431376717882207E-3</v>
      </c>
      <c r="AP2">
        <f t="shared" ref="AP2:AP22" si="4">AD2*S$4</f>
        <v>4.0000000000000003E-5</v>
      </c>
      <c r="AQ2" s="1">
        <f t="shared" ref="AQ2:AQ23" si="5">AC2*0.000000000000036*1000*U$4/(U$4-1)*100^2</f>
        <v>9.4090016473196598E-7</v>
      </c>
      <c r="AR2" s="1">
        <f t="shared" ref="AR2:AR23" si="6">AC2*0.000000000000036*1000*U$6/(U$6-1)*100^2</f>
        <v>7.6530084863599015E-7</v>
      </c>
      <c r="AS2">
        <f t="shared" ref="AS2:AS22" si="7">(AD2*0.000001)^(2/3)*9.81*1000/S$6*1000</f>
        <v>1.5760776929597917</v>
      </c>
      <c r="AT2" s="6">
        <f t="shared" ref="AT2:AT22" si="8">SQRT(W$4*AQ2/AP2)</f>
        <v>5.421852577551263E-2</v>
      </c>
      <c r="AU2" s="6">
        <f t="shared" ref="AU2:AU22" si="9">SQRT(W$6*AR2/AP2)</f>
        <v>7.225585327014257E-2</v>
      </c>
      <c r="AW2">
        <f>0.001</f>
        <v>1E-3</v>
      </c>
      <c r="AX2">
        <f>AW2*100</f>
        <v>0.1</v>
      </c>
      <c r="BC2">
        <v>0.04</v>
      </c>
      <c r="BD2" t="s">
        <v>29</v>
      </c>
    </row>
    <row r="3" spans="2:59" x14ac:dyDescent="0.25">
      <c r="C3" s="1" t="s">
        <v>28</v>
      </c>
      <c r="D3" s="4">
        <v>0.1</v>
      </c>
      <c r="E3" s="4">
        <f>D3*S$4</f>
        <v>1E-4</v>
      </c>
      <c r="F3" s="5">
        <v>2.2700000000000001E-2</v>
      </c>
      <c r="G3" s="4"/>
      <c r="H3" s="4">
        <v>500</v>
      </c>
      <c r="I3" s="4"/>
      <c r="J3" s="4"/>
      <c r="K3" s="4">
        <f>H3*0.000000000000036</f>
        <v>1.7999999999999999E-11</v>
      </c>
      <c r="L3" s="4">
        <f>H3*0.000000000000036*U$4/(U$4-1)*100^2</f>
        <v>3.9204173530498581E-7</v>
      </c>
      <c r="M3" s="4">
        <f>SQRT(W$4*L3/E3)</f>
        <v>2.2134620459323923E-2</v>
      </c>
      <c r="N3" s="4">
        <f>SQRT(W$6*L3/E3)</f>
        <v>3.2707931807443663E-2</v>
      </c>
      <c r="O3" s="4"/>
      <c r="P3" s="4">
        <f>F3/M3</f>
        <v>1.0255427709598661</v>
      </c>
      <c r="Q3" s="4">
        <f>(D3*0.000001)^(2/3)*9.81*1000/S$6*1000</f>
        <v>2.9031599325841753</v>
      </c>
      <c r="R3" s="4" t="s">
        <v>18</v>
      </c>
      <c r="S3" s="1" t="s">
        <v>10</v>
      </c>
      <c r="T3" s="1" t="s">
        <v>9</v>
      </c>
      <c r="U3" s="1" t="s">
        <v>8</v>
      </c>
      <c r="W3" s="1" t="s">
        <v>6</v>
      </c>
      <c r="X3" s="1" t="s">
        <v>2</v>
      </c>
      <c r="Y3" s="1" t="s">
        <v>7</v>
      </c>
      <c r="Z3" s="1" t="s">
        <v>3</v>
      </c>
      <c r="AB3">
        <v>6645</v>
      </c>
      <c r="AC3">
        <v>1.2</v>
      </c>
      <c r="AD3">
        <v>0.05</v>
      </c>
      <c r="AE3">
        <f t="shared" si="0"/>
        <v>5.0000000000000004E-8</v>
      </c>
      <c r="AF3" t="s">
        <v>29</v>
      </c>
      <c r="AG3" t="s">
        <v>31</v>
      </c>
      <c r="AI3" s="5">
        <v>5.6000000000000001E-2</v>
      </c>
      <c r="AK3">
        <f t="shared" si="1"/>
        <v>4.570781497340832E-3</v>
      </c>
      <c r="AL3">
        <f t="shared" si="2"/>
        <v>2.2853907486704178E-3</v>
      </c>
      <c r="AM3">
        <f t="shared" si="3"/>
        <v>4.5707814973408355E-3</v>
      </c>
      <c r="AP3">
        <f t="shared" si="4"/>
        <v>5.0000000000000002E-5</v>
      </c>
      <c r="AQ3" s="1">
        <f t="shared" si="5"/>
        <v>9.4090016473196598E-7</v>
      </c>
      <c r="AR3" s="1">
        <f t="shared" si="6"/>
        <v>7.6530084863599015E-7</v>
      </c>
      <c r="AS3">
        <f t="shared" si="7"/>
        <v>1.8288761551370927</v>
      </c>
      <c r="AT3" s="6">
        <f t="shared" si="8"/>
        <v>4.84945237095483E-2</v>
      </c>
      <c r="AU3" s="6">
        <f t="shared" si="9"/>
        <v>6.4627599873715705E-2</v>
      </c>
      <c r="AW3">
        <f>AW2+0.001</f>
        <v>2E-3</v>
      </c>
      <c r="AX3">
        <f t="shared" ref="AX3:AX66" si="10">AW3*100</f>
        <v>0.2</v>
      </c>
      <c r="BB3" s="5">
        <v>0.04</v>
      </c>
      <c r="BC3">
        <v>0.05</v>
      </c>
      <c r="BD3" t="s">
        <v>29</v>
      </c>
    </row>
    <row r="4" spans="2:59" x14ac:dyDescent="0.25">
      <c r="C4" s="1" t="s">
        <v>28</v>
      </c>
      <c r="D4" s="1">
        <f>AD4</f>
        <v>0.06</v>
      </c>
      <c r="E4" s="4">
        <f>D4*S$4</f>
        <v>6.0000000000000002E-5</v>
      </c>
      <c r="F4" s="1">
        <f>AI4</f>
        <v>7.9000000000000001E-2</v>
      </c>
      <c r="H4" s="1">
        <f>AC4*1000</f>
        <v>1200</v>
      </c>
      <c r="K4" s="4">
        <f>H4*0.000000000000036</f>
        <v>4.3199999999999997E-11</v>
      </c>
      <c r="L4" s="4">
        <f>H4*0.000000000000036*U$4/(U$4-1)*100^2</f>
        <v>9.4090016473196598E-7</v>
      </c>
      <c r="M4" s="4">
        <f>SQRT(W$4*L4/E4)</f>
        <v>4.4269240918647847E-2</v>
      </c>
      <c r="N4" s="4">
        <f>SQRT(W$6*L4/E4)</f>
        <v>6.5415863614887326E-2</v>
      </c>
      <c r="O4" s="4"/>
      <c r="P4" s="4">
        <f>F4/M4</f>
        <v>1.7845347776614411</v>
      </c>
      <c r="Q4" s="4">
        <f>(D4*0.000001)^(2/3)*9.81*1000/S$6*1000</f>
        <v>2.0652460252144977</v>
      </c>
      <c r="R4" s="1" t="str">
        <f>AG4</f>
        <v>b</v>
      </c>
      <c r="S4" s="1">
        <f>1000/1000000</f>
        <v>1E-3</v>
      </c>
      <c r="T4" s="1">
        <f>25.4/10</f>
        <v>2.54</v>
      </c>
      <c r="U4" s="1">
        <f>(1+Z4^2/(4*T4^2))^(0.5)</f>
        <v>1.8488894874450106</v>
      </c>
      <c r="W4" s="3">
        <f>X4/Y4*Z4/100</f>
        <v>0.12497175141242939</v>
      </c>
      <c r="X4" s="3">
        <f>0.000000000023-0.000000000018/2</f>
        <v>1.4000000000000002E-11</v>
      </c>
      <c r="Y4" s="3">
        <v>8.8500000000000005E-12</v>
      </c>
      <c r="Z4" s="1">
        <f>79/10</f>
        <v>7.9</v>
      </c>
      <c r="AB4">
        <v>6645</v>
      </c>
      <c r="AC4">
        <v>1.2</v>
      </c>
      <c r="AD4">
        <v>0.06</v>
      </c>
      <c r="AE4">
        <f t="shared" si="0"/>
        <v>5.9999999999999995E-8</v>
      </c>
      <c r="AF4" t="s">
        <v>29</v>
      </c>
      <c r="AG4" t="s">
        <v>31</v>
      </c>
      <c r="AI4" s="5">
        <v>7.9000000000000001E-2</v>
      </c>
      <c r="AK4">
        <f t="shared" si="1"/>
        <v>4.8571801260105631E-3</v>
      </c>
      <c r="AL4">
        <f t="shared" si="2"/>
        <v>2.4285900630052794E-3</v>
      </c>
      <c r="AM4">
        <f t="shared" si="3"/>
        <v>4.8571801260105588E-3</v>
      </c>
      <c r="AP4">
        <f t="shared" si="4"/>
        <v>6.0000000000000002E-5</v>
      </c>
      <c r="AQ4" s="1">
        <f t="shared" si="5"/>
        <v>9.4090016473196598E-7</v>
      </c>
      <c r="AR4" s="1">
        <f t="shared" si="6"/>
        <v>7.6530084863599015E-7</v>
      </c>
      <c r="AS4">
        <f t="shared" si="7"/>
        <v>2.0652460252144977</v>
      </c>
      <c r="AT4" s="6">
        <f t="shared" si="8"/>
        <v>4.4269240918647847E-2</v>
      </c>
      <c r="AU4" s="6">
        <f t="shared" si="9"/>
        <v>5.8996657147086864E-2</v>
      </c>
      <c r="AW4">
        <f t="shared" ref="AW4:AW67" si="11">AW3+0.001</f>
        <v>3.0000000000000001E-3</v>
      </c>
      <c r="AX4">
        <f t="shared" si="10"/>
        <v>0.3</v>
      </c>
      <c r="BB4" s="5">
        <v>0.05</v>
      </c>
      <c r="BC4">
        <v>0.06</v>
      </c>
      <c r="BD4" t="s">
        <v>29</v>
      </c>
    </row>
    <row r="5" spans="2:59" x14ac:dyDescent="0.25">
      <c r="S5" s="1" t="s">
        <v>15</v>
      </c>
      <c r="W5" s="1" t="s">
        <v>5</v>
      </c>
      <c r="Z5" s="1" t="s">
        <v>4</v>
      </c>
      <c r="AB5">
        <v>6788</v>
      </c>
      <c r="AC5">
        <v>0.5</v>
      </c>
      <c r="AD5">
        <v>0.06</v>
      </c>
      <c r="AE5">
        <f t="shared" si="0"/>
        <v>5.9999999999999995E-8</v>
      </c>
      <c r="AF5" t="s">
        <v>29</v>
      </c>
      <c r="AG5" t="s">
        <v>31</v>
      </c>
      <c r="AI5" s="5">
        <v>1.18E-2</v>
      </c>
      <c r="AK5">
        <f t="shared" si="1"/>
        <v>4.8571801260105631E-3</v>
      </c>
      <c r="AL5">
        <f t="shared" si="2"/>
        <v>2.4285900630052794E-3</v>
      </c>
      <c r="AM5">
        <f t="shared" si="3"/>
        <v>4.8571801260105588E-3</v>
      </c>
      <c r="AP5">
        <f t="shared" si="4"/>
        <v>6.0000000000000002E-5</v>
      </c>
      <c r="AQ5" s="1">
        <f t="shared" si="5"/>
        <v>3.9204173530498581E-7</v>
      </c>
      <c r="AR5" s="1">
        <f t="shared" si="6"/>
        <v>3.1887535359832924E-7</v>
      </c>
      <c r="AS5">
        <f t="shared" si="7"/>
        <v>2.0652460252144977</v>
      </c>
      <c r="AT5" s="6">
        <f t="shared" si="8"/>
        <v>2.8575672137861174E-2</v>
      </c>
      <c r="AU5" s="6">
        <f t="shared" si="9"/>
        <v>3.8082178435429367E-2</v>
      </c>
      <c r="AW5">
        <f t="shared" si="11"/>
        <v>4.0000000000000001E-3</v>
      </c>
      <c r="AX5">
        <f t="shared" si="10"/>
        <v>0.4</v>
      </c>
      <c r="AZ5" s="5">
        <v>1.18E-2</v>
      </c>
      <c r="BB5" s="5">
        <v>0.06</v>
      </c>
      <c r="BC5">
        <v>0.06</v>
      </c>
      <c r="BD5" t="s">
        <v>29</v>
      </c>
    </row>
    <row r="6" spans="2:59" x14ac:dyDescent="0.25">
      <c r="S6" s="1">
        <v>72.8</v>
      </c>
      <c r="T6" s="1">
        <f>25.4/10</f>
        <v>2.54</v>
      </c>
      <c r="U6" s="1">
        <f>(1+Z6^2/(4*T6^2))^(0.5)</f>
        <v>2.2961263128129707</v>
      </c>
      <c r="W6" s="3">
        <f>X6/Y6*Z6/100</f>
        <v>0.27288135593220342</v>
      </c>
      <c r="X6" s="3">
        <f>0.000000000023</f>
        <v>2.3000000000000001E-11</v>
      </c>
      <c r="Y6" s="3">
        <v>8.8500000000000005E-12</v>
      </c>
      <c r="Z6" s="1">
        <f>105/10</f>
        <v>10.5</v>
      </c>
      <c r="AB6">
        <v>6629</v>
      </c>
      <c r="AC6">
        <f>(0.4+0.6)/2</f>
        <v>0.5</v>
      </c>
      <c r="AD6">
        <v>0.1</v>
      </c>
      <c r="AE6">
        <f t="shared" si="0"/>
        <v>1.0000000000000001E-7</v>
      </c>
      <c r="AF6" t="s">
        <v>28</v>
      </c>
      <c r="AG6" t="s">
        <v>18</v>
      </c>
      <c r="AI6" s="5">
        <v>2.2700000000000001E-2</v>
      </c>
      <c r="AJ6">
        <f t="shared" ref="AJ6:AJ15" si="12">AI6*100</f>
        <v>2.27</v>
      </c>
      <c r="AK6">
        <f t="shared" si="1"/>
        <v>5.7588238229697251E-3</v>
      </c>
      <c r="AL6">
        <f t="shared" si="2"/>
        <v>2.8794119114848625E-3</v>
      </c>
      <c r="AM6">
        <f t="shared" si="3"/>
        <v>5.7588238229697251E-3</v>
      </c>
      <c r="AP6">
        <f t="shared" si="4"/>
        <v>1E-4</v>
      </c>
      <c r="AQ6" s="1">
        <f t="shared" si="5"/>
        <v>3.9204173530498581E-7</v>
      </c>
      <c r="AR6" s="1">
        <f t="shared" si="6"/>
        <v>3.1887535359832924E-7</v>
      </c>
      <c r="AS6">
        <f t="shared" si="7"/>
        <v>2.9031599325841753</v>
      </c>
      <c r="AT6" s="6">
        <f t="shared" si="8"/>
        <v>2.2134620459323923E-2</v>
      </c>
      <c r="AU6" s="6">
        <f t="shared" si="9"/>
        <v>2.9498328573543432E-2</v>
      </c>
      <c r="AW6">
        <f t="shared" si="11"/>
        <v>5.0000000000000001E-3</v>
      </c>
      <c r="AX6">
        <f t="shared" si="10"/>
        <v>0.5</v>
      </c>
      <c r="AZ6" s="5">
        <v>6.1199999999999997E-2</v>
      </c>
      <c r="BC6">
        <v>0.05</v>
      </c>
      <c r="BD6" t="s">
        <v>29</v>
      </c>
    </row>
    <row r="7" spans="2:59" x14ac:dyDescent="0.25">
      <c r="AB7">
        <v>6630</v>
      </c>
      <c r="AC7">
        <f>(1.3+1)/2</f>
        <v>1.1499999999999999</v>
      </c>
      <c r="AD7">
        <v>0.05</v>
      </c>
      <c r="AE7">
        <f t="shared" si="0"/>
        <v>5.0000000000000004E-8</v>
      </c>
      <c r="AF7" t="s">
        <v>28</v>
      </c>
      <c r="AG7" t="s">
        <v>18</v>
      </c>
      <c r="AI7" s="5">
        <v>7.9200000000000007E-2</v>
      </c>
      <c r="AJ7">
        <f t="shared" si="12"/>
        <v>7.9200000000000008</v>
      </c>
      <c r="AK7">
        <f t="shared" si="1"/>
        <v>4.570781497340832E-3</v>
      </c>
      <c r="AL7">
        <f t="shared" si="2"/>
        <v>2.2853907486704178E-3</v>
      </c>
      <c r="AM7">
        <f t="shared" si="3"/>
        <v>4.5707814973408355E-3</v>
      </c>
      <c r="AP7">
        <f t="shared" si="4"/>
        <v>5.0000000000000002E-5</v>
      </c>
      <c r="AQ7" s="1">
        <f t="shared" si="5"/>
        <v>9.0169599120146726E-7</v>
      </c>
      <c r="AR7" s="1">
        <f t="shared" si="6"/>
        <v>7.3341331327615715E-7</v>
      </c>
      <c r="AS7">
        <f t="shared" si="7"/>
        <v>1.8288761551370927</v>
      </c>
      <c r="AT7" s="6">
        <f t="shared" si="8"/>
        <v>4.7473472015856159E-2</v>
      </c>
      <c r="AU7" s="6">
        <f t="shared" si="9"/>
        <v>6.3266866428728336E-2</v>
      </c>
      <c r="AW7">
        <f t="shared" si="11"/>
        <v>6.0000000000000001E-3</v>
      </c>
      <c r="AX7">
        <f t="shared" si="10"/>
        <v>0.6</v>
      </c>
      <c r="AZ7" s="5">
        <v>5.2900000000000003E-2</v>
      </c>
      <c r="BC7">
        <v>0.06</v>
      </c>
      <c r="BD7" t="s">
        <v>29</v>
      </c>
    </row>
    <row r="8" spans="2:59" x14ac:dyDescent="0.25">
      <c r="AB8">
        <v>6633</v>
      </c>
      <c r="AC8">
        <f>(1.8+1.4)/2</f>
        <v>1.6</v>
      </c>
      <c r="AD8">
        <v>0.08</v>
      </c>
      <c r="AE8">
        <f t="shared" si="0"/>
        <v>8.0000000000000002E-8</v>
      </c>
      <c r="AF8" t="s">
        <v>28</v>
      </c>
      <c r="AG8" t="s">
        <v>18</v>
      </c>
      <c r="AI8" s="5">
        <v>6.0400000000000002E-2</v>
      </c>
      <c r="AJ8">
        <f t="shared" si="12"/>
        <v>6.04</v>
      </c>
      <c r="AK8">
        <f t="shared" si="1"/>
        <v>5.346018470287906E-3</v>
      </c>
      <c r="AL8">
        <f t="shared" si="2"/>
        <v>2.673009235143953E-3</v>
      </c>
      <c r="AM8">
        <f t="shared" si="3"/>
        <v>5.346018470287906E-3</v>
      </c>
      <c r="AP8">
        <f t="shared" si="4"/>
        <v>8.0000000000000007E-5</v>
      </c>
      <c r="AQ8" s="1">
        <f t="shared" si="5"/>
        <v>1.2545335529759547E-6</v>
      </c>
      <c r="AR8" s="1">
        <f t="shared" si="6"/>
        <v>1.0204011315146536E-6</v>
      </c>
      <c r="AS8">
        <f t="shared" si="7"/>
        <v>2.5018673877879887</v>
      </c>
      <c r="AT8" s="6">
        <f t="shared" si="8"/>
        <v>4.4269240918647854E-2</v>
      </c>
      <c r="AU8" s="6">
        <f t="shared" si="9"/>
        <v>5.8996657147086864E-2</v>
      </c>
      <c r="AW8">
        <f t="shared" si="11"/>
        <v>7.0000000000000001E-3</v>
      </c>
      <c r="AX8">
        <f t="shared" si="10"/>
        <v>0.70000000000000007</v>
      </c>
      <c r="AZ8" s="5">
        <v>0</v>
      </c>
      <c r="BC8">
        <v>0.04</v>
      </c>
      <c r="BD8" t="s">
        <v>29</v>
      </c>
    </row>
    <row r="9" spans="2:59" x14ac:dyDescent="0.25">
      <c r="AB9">
        <v>6637</v>
      </c>
      <c r="AC9">
        <f>(1.8+1.4)/2</f>
        <v>1.6</v>
      </c>
      <c r="AD9">
        <v>0.04</v>
      </c>
      <c r="AE9">
        <f t="shared" si="0"/>
        <v>4.0000000000000001E-8</v>
      </c>
      <c r="AF9" t="s">
        <v>28</v>
      </c>
      <c r="AG9" t="s">
        <v>18</v>
      </c>
      <c r="AI9" s="5">
        <v>6.8699999999999997E-2</v>
      </c>
      <c r="AJ9">
        <f t="shared" si="12"/>
        <v>6.87</v>
      </c>
      <c r="AK9">
        <f t="shared" si="1"/>
        <v>4.243137671788225E-3</v>
      </c>
      <c r="AL9">
        <f t="shared" si="2"/>
        <v>2.1215688358941103E-3</v>
      </c>
      <c r="AM9">
        <f t="shared" si="3"/>
        <v>4.2431376717882207E-3</v>
      </c>
      <c r="AP9">
        <f t="shared" si="4"/>
        <v>4.0000000000000003E-5</v>
      </c>
      <c r="AQ9" s="1">
        <f t="shared" si="5"/>
        <v>1.2545335529759547E-6</v>
      </c>
      <c r="AR9" s="1">
        <f t="shared" si="6"/>
        <v>1.0204011315146536E-6</v>
      </c>
      <c r="AS9">
        <f t="shared" si="7"/>
        <v>1.5760776929597917</v>
      </c>
      <c r="AT9" s="6">
        <f t="shared" si="8"/>
        <v>6.2606160903113772E-2</v>
      </c>
      <c r="AU9" s="6">
        <f t="shared" si="9"/>
        <v>8.3433872672085838E-2</v>
      </c>
      <c r="AW9">
        <f t="shared" si="11"/>
        <v>8.0000000000000002E-3</v>
      </c>
      <c r="AX9">
        <f t="shared" si="10"/>
        <v>0.8</v>
      </c>
      <c r="AZ9" s="5">
        <v>0</v>
      </c>
      <c r="BC9">
        <v>0.05</v>
      </c>
      <c r="BD9" t="s">
        <v>29</v>
      </c>
    </row>
    <row r="10" spans="2:59" x14ac:dyDescent="0.25">
      <c r="AB10">
        <v>6638</v>
      </c>
      <c r="AC10">
        <f>(0.3+0.6)/2</f>
        <v>0.44999999999999996</v>
      </c>
      <c r="AD10">
        <v>0.05</v>
      </c>
      <c r="AE10">
        <f t="shared" si="0"/>
        <v>5.0000000000000004E-8</v>
      </c>
      <c r="AF10" t="s">
        <v>28</v>
      </c>
      <c r="AG10" t="s">
        <v>18</v>
      </c>
      <c r="AI10" s="5">
        <v>4.7E-2</v>
      </c>
      <c r="AJ10">
        <f t="shared" si="12"/>
        <v>4.7</v>
      </c>
      <c r="AK10">
        <f t="shared" si="1"/>
        <v>4.570781497340832E-3</v>
      </c>
      <c r="AL10">
        <f t="shared" si="2"/>
        <v>2.2853907486704178E-3</v>
      </c>
      <c r="AM10">
        <f t="shared" si="3"/>
        <v>4.5707814973408355E-3</v>
      </c>
      <c r="AP10">
        <f t="shared" si="4"/>
        <v>5.0000000000000002E-5</v>
      </c>
      <c r="AQ10" s="1">
        <f t="shared" si="5"/>
        <v>3.5283756177448714E-7</v>
      </c>
      <c r="AR10" s="1">
        <f t="shared" si="6"/>
        <v>2.8698781823849629E-7</v>
      </c>
      <c r="AS10">
        <f t="shared" si="7"/>
        <v>1.8288761551370927</v>
      </c>
      <c r="AT10" s="6">
        <f t="shared" si="8"/>
        <v>2.9696709601923544E-2</v>
      </c>
      <c r="AU10" s="6">
        <f t="shared" si="9"/>
        <v>3.9576160747840511E-2</v>
      </c>
      <c r="AW10">
        <f t="shared" si="11"/>
        <v>9.0000000000000011E-3</v>
      </c>
      <c r="AX10">
        <f t="shared" si="10"/>
        <v>0.90000000000000013</v>
      </c>
      <c r="AZ10" s="5">
        <v>2.2700000000000001E-2</v>
      </c>
      <c r="BC10">
        <v>0.1</v>
      </c>
      <c r="BD10" t="s">
        <v>28</v>
      </c>
    </row>
    <row r="11" spans="2:59" x14ac:dyDescent="0.25">
      <c r="AB11">
        <v>6639</v>
      </c>
      <c r="AC11">
        <f>(1.6+1)/2</f>
        <v>1.3</v>
      </c>
      <c r="AD11">
        <v>0.04</v>
      </c>
      <c r="AE11">
        <f t="shared" si="0"/>
        <v>4.0000000000000001E-8</v>
      </c>
      <c r="AF11" t="s">
        <v>28</v>
      </c>
      <c r="AG11" t="s">
        <v>18</v>
      </c>
      <c r="AI11" s="5">
        <v>4.7500000000000001E-2</v>
      </c>
      <c r="AJ11">
        <f t="shared" si="12"/>
        <v>4.75</v>
      </c>
      <c r="AK11">
        <f t="shared" si="1"/>
        <v>4.243137671788225E-3</v>
      </c>
      <c r="AL11">
        <f t="shared" si="2"/>
        <v>2.1215688358941103E-3</v>
      </c>
      <c r="AM11">
        <f t="shared" si="3"/>
        <v>4.2431376717882207E-3</v>
      </c>
      <c r="AP11">
        <f t="shared" si="4"/>
        <v>4.0000000000000003E-5</v>
      </c>
      <c r="AQ11" s="1">
        <f t="shared" si="5"/>
        <v>1.019308511792963E-6</v>
      </c>
      <c r="AR11" s="1">
        <f t="shared" si="6"/>
        <v>8.2907591935565593E-7</v>
      </c>
      <c r="AS11">
        <f t="shared" si="7"/>
        <v>1.5760776929597917</v>
      </c>
      <c r="AT11" s="6">
        <f t="shared" si="8"/>
        <v>5.643243082403139E-2</v>
      </c>
      <c r="AU11" s="6">
        <f t="shared" si="9"/>
        <v>7.5206276507434791E-2</v>
      </c>
      <c r="AW11">
        <f t="shared" si="11"/>
        <v>1.0000000000000002E-2</v>
      </c>
      <c r="AX11">
        <f t="shared" si="10"/>
        <v>1.0000000000000002</v>
      </c>
      <c r="AZ11" s="5">
        <v>7.9200000000000007E-2</v>
      </c>
      <c r="BC11">
        <v>0.05</v>
      </c>
      <c r="BD11" t="s">
        <v>28</v>
      </c>
    </row>
    <row r="12" spans="2:59" x14ac:dyDescent="0.25">
      <c r="AB12">
        <v>6640</v>
      </c>
      <c r="AC12">
        <f>(1.2+0.9)/2</f>
        <v>1.05</v>
      </c>
      <c r="AD12">
        <v>0.1</v>
      </c>
      <c r="AE12">
        <f t="shared" si="0"/>
        <v>1.0000000000000001E-7</v>
      </c>
      <c r="AF12" t="s">
        <v>28</v>
      </c>
      <c r="AG12" t="s">
        <v>18</v>
      </c>
      <c r="AI12" s="5">
        <v>6.6900000000000001E-2</v>
      </c>
      <c r="AJ12">
        <f t="shared" si="12"/>
        <v>6.69</v>
      </c>
      <c r="AK12">
        <f t="shared" si="1"/>
        <v>5.7588238229697251E-3</v>
      </c>
      <c r="AL12">
        <f t="shared" si="2"/>
        <v>2.8794119114848625E-3</v>
      </c>
      <c r="AM12">
        <f t="shared" si="3"/>
        <v>5.7588238229697251E-3</v>
      </c>
      <c r="AP12">
        <f t="shared" si="4"/>
        <v>1E-4</v>
      </c>
      <c r="AQ12" s="1">
        <f t="shared" si="5"/>
        <v>8.2328764414047013E-7</v>
      </c>
      <c r="AR12" s="1">
        <f t="shared" si="6"/>
        <v>6.6963824255649147E-7</v>
      </c>
      <c r="AS12">
        <f t="shared" si="7"/>
        <v>2.9031599325841753</v>
      </c>
      <c r="AT12" s="6">
        <f t="shared" si="8"/>
        <v>3.2076112420997567E-2</v>
      </c>
      <c r="AU12" s="6">
        <f t="shared" si="9"/>
        <v>4.2747139274210283E-2</v>
      </c>
      <c r="AW12">
        <f t="shared" si="11"/>
        <v>1.1000000000000003E-2</v>
      </c>
      <c r="AX12">
        <f t="shared" si="10"/>
        <v>1.1000000000000003</v>
      </c>
      <c r="AZ12" s="5">
        <v>6.0400000000000002E-2</v>
      </c>
      <c r="BC12">
        <v>0.08</v>
      </c>
      <c r="BD12" t="s">
        <v>28</v>
      </c>
    </row>
    <row r="13" spans="2:59" x14ac:dyDescent="0.25">
      <c r="AB13">
        <v>6641</v>
      </c>
      <c r="AC13">
        <f>(1.3+1.4)/2</f>
        <v>1.35</v>
      </c>
      <c r="AD13">
        <v>0.04</v>
      </c>
      <c r="AE13">
        <f t="shared" si="0"/>
        <v>4.0000000000000001E-8</v>
      </c>
      <c r="AF13" t="s">
        <v>28</v>
      </c>
      <c r="AG13" t="s">
        <v>18</v>
      </c>
      <c r="AI13" s="5">
        <v>6.7500000000000004E-2</v>
      </c>
      <c r="AJ13">
        <f t="shared" si="12"/>
        <v>6.75</v>
      </c>
      <c r="AK13">
        <f t="shared" si="1"/>
        <v>4.243137671788225E-3</v>
      </c>
      <c r="AL13">
        <f t="shared" si="2"/>
        <v>2.1215688358941103E-3</v>
      </c>
      <c r="AM13">
        <f t="shared" si="3"/>
        <v>4.2431376717882207E-3</v>
      </c>
      <c r="AP13">
        <f t="shared" si="4"/>
        <v>4.0000000000000003E-5</v>
      </c>
      <c r="AQ13" s="1">
        <f t="shared" si="5"/>
        <v>1.0585126853234618E-6</v>
      </c>
      <c r="AR13" s="1">
        <f t="shared" si="6"/>
        <v>8.6096345471548914E-7</v>
      </c>
      <c r="AS13">
        <f t="shared" si="7"/>
        <v>1.5760776929597917</v>
      </c>
      <c r="AT13" s="6">
        <f t="shared" si="8"/>
        <v>5.75074308627039E-2</v>
      </c>
      <c r="AU13" s="6">
        <f t="shared" si="9"/>
        <v>7.6638905741606991E-2</v>
      </c>
      <c r="AW13">
        <f t="shared" si="11"/>
        <v>1.2000000000000004E-2</v>
      </c>
      <c r="AX13">
        <f t="shared" si="10"/>
        <v>1.2000000000000004</v>
      </c>
      <c r="AZ13" s="5">
        <v>6.8699999999999997E-2</v>
      </c>
      <c r="BC13">
        <v>0.04</v>
      </c>
      <c r="BD13" t="s">
        <v>28</v>
      </c>
    </row>
    <row r="14" spans="2:59" x14ac:dyDescent="0.25">
      <c r="AB14">
        <v>6642</v>
      </c>
      <c r="AC14">
        <v>2.2000000000000002</v>
      </c>
      <c r="AD14">
        <v>0.05</v>
      </c>
      <c r="AE14">
        <f t="shared" si="0"/>
        <v>5.0000000000000004E-8</v>
      </c>
      <c r="AF14" t="s">
        <v>28</v>
      </c>
      <c r="AG14" t="s">
        <v>18</v>
      </c>
      <c r="AI14" s="5">
        <v>5.28E-2</v>
      </c>
      <c r="AJ14">
        <f t="shared" si="12"/>
        <v>5.28</v>
      </c>
      <c r="AK14">
        <f t="shared" si="1"/>
        <v>4.570781497340832E-3</v>
      </c>
      <c r="AL14">
        <f t="shared" si="2"/>
        <v>2.2853907486704178E-3</v>
      </c>
      <c r="AM14">
        <f t="shared" si="3"/>
        <v>4.5707814973408355E-3</v>
      </c>
      <c r="AP14">
        <f t="shared" si="4"/>
        <v>5.0000000000000002E-5</v>
      </c>
      <c r="AQ14" s="1">
        <f t="shared" si="5"/>
        <v>1.7249836353419377E-6</v>
      </c>
      <c r="AR14" s="1">
        <f t="shared" si="6"/>
        <v>1.4030515558326487E-6</v>
      </c>
      <c r="AS14">
        <f t="shared" si="7"/>
        <v>1.8288761551370927</v>
      </c>
      <c r="AT14" s="6">
        <f t="shared" si="8"/>
        <v>6.566189550514992E-2</v>
      </c>
      <c r="AU14" s="6">
        <f t="shared" si="9"/>
        <v>8.7506183895585427E-2</v>
      </c>
      <c r="AW14">
        <f t="shared" si="11"/>
        <v>1.3000000000000005E-2</v>
      </c>
      <c r="AX14">
        <f t="shared" si="10"/>
        <v>1.3000000000000005</v>
      </c>
      <c r="AZ14" s="5">
        <v>4.7E-2</v>
      </c>
      <c r="BC14">
        <v>0.05</v>
      </c>
      <c r="BD14" t="s">
        <v>28</v>
      </c>
    </row>
    <row r="15" spans="2:59" x14ac:dyDescent="0.25">
      <c r="AB15">
        <v>6643</v>
      </c>
      <c r="AC15">
        <v>1.5</v>
      </c>
      <c r="AD15">
        <v>0.04</v>
      </c>
      <c r="AE15">
        <f t="shared" si="0"/>
        <v>4.0000000000000001E-8</v>
      </c>
      <c r="AF15" t="s">
        <v>28</v>
      </c>
      <c r="AG15" t="s">
        <v>18</v>
      </c>
      <c r="AI15" s="5">
        <v>3.9399999999999998E-2</v>
      </c>
      <c r="AJ15">
        <f t="shared" si="12"/>
        <v>3.94</v>
      </c>
      <c r="AK15">
        <f t="shared" si="1"/>
        <v>4.243137671788225E-3</v>
      </c>
      <c r="AL15">
        <f t="shared" si="2"/>
        <v>2.1215688358941103E-3</v>
      </c>
      <c r="AM15">
        <f t="shared" si="3"/>
        <v>4.2431376717882207E-3</v>
      </c>
      <c r="AP15">
        <f t="shared" si="4"/>
        <v>4.0000000000000003E-5</v>
      </c>
      <c r="AQ15" s="1">
        <f t="shared" si="5"/>
        <v>1.1761252059149571E-6</v>
      </c>
      <c r="AR15" s="1">
        <f t="shared" si="6"/>
        <v>9.566260607949876E-7</v>
      </c>
      <c r="AS15">
        <f t="shared" si="7"/>
        <v>1.5760776929597917</v>
      </c>
      <c r="AT15" s="6">
        <f t="shared" si="8"/>
        <v>6.0618154636935366E-2</v>
      </c>
      <c r="AU15" s="6">
        <f t="shared" si="9"/>
        <v>8.0784499842144628E-2</v>
      </c>
      <c r="AW15">
        <f t="shared" si="11"/>
        <v>1.4000000000000005E-2</v>
      </c>
      <c r="AX15">
        <f t="shared" si="10"/>
        <v>1.4000000000000006</v>
      </c>
      <c r="AZ15" s="5">
        <v>4.7500000000000001E-2</v>
      </c>
      <c r="BC15">
        <v>0.04</v>
      </c>
      <c r="BD15" t="s">
        <v>28</v>
      </c>
    </row>
    <row r="16" spans="2:59" x14ac:dyDescent="0.25">
      <c r="AB16">
        <v>6784</v>
      </c>
      <c r="AC16">
        <v>0.5</v>
      </c>
      <c r="AD16">
        <v>0.05</v>
      </c>
      <c r="AE16">
        <f t="shared" si="0"/>
        <v>5.0000000000000004E-8</v>
      </c>
      <c r="AF16" t="s">
        <v>29</v>
      </c>
      <c r="AG16" t="s">
        <v>18</v>
      </c>
      <c r="AI16" s="5">
        <v>6.1199999999999997E-2</v>
      </c>
      <c r="AK16">
        <f t="shared" si="1"/>
        <v>4.570781497340832E-3</v>
      </c>
      <c r="AL16">
        <f t="shared" si="2"/>
        <v>2.2853907486704178E-3</v>
      </c>
      <c r="AM16">
        <f t="shared" si="3"/>
        <v>4.5707814973408355E-3</v>
      </c>
      <c r="AP16">
        <f t="shared" si="4"/>
        <v>5.0000000000000002E-5</v>
      </c>
      <c r="AQ16" s="1">
        <f t="shared" si="5"/>
        <v>3.9204173530498581E-7</v>
      </c>
      <c r="AR16" s="1">
        <f t="shared" si="6"/>
        <v>3.1887535359832924E-7</v>
      </c>
      <c r="AS16">
        <f t="shared" si="7"/>
        <v>1.8288761551370927</v>
      </c>
      <c r="AT16" s="6">
        <f t="shared" si="8"/>
        <v>3.1303080451556879E-2</v>
      </c>
      <c r="AU16" s="6">
        <f t="shared" si="9"/>
        <v>4.1716936336042919E-2</v>
      </c>
      <c r="AW16">
        <f t="shared" si="11"/>
        <v>1.5000000000000006E-2</v>
      </c>
      <c r="AX16">
        <f t="shared" si="10"/>
        <v>1.5000000000000007</v>
      </c>
      <c r="AZ16" s="5">
        <v>6.6900000000000001E-2</v>
      </c>
      <c r="BC16">
        <v>0.1</v>
      </c>
      <c r="BD16" t="s">
        <v>28</v>
      </c>
    </row>
    <row r="17" spans="28:56" x14ac:dyDescent="0.25">
      <c r="AB17">
        <v>6785</v>
      </c>
      <c r="AC17">
        <v>0.12</v>
      </c>
      <c r="AD17">
        <v>0.06</v>
      </c>
      <c r="AE17">
        <f t="shared" si="0"/>
        <v>5.9999999999999995E-8</v>
      </c>
      <c r="AF17" t="s">
        <v>29</v>
      </c>
      <c r="AG17" t="s">
        <v>18</v>
      </c>
      <c r="AI17" s="5">
        <v>5.2900000000000003E-2</v>
      </c>
      <c r="AK17">
        <f t="shared" si="1"/>
        <v>4.8571801260105631E-3</v>
      </c>
      <c r="AL17">
        <f t="shared" si="2"/>
        <v>2.4285900630052794E-3</v>
      </c>
      <c r="AM17">
        <f t="shared" si="3"/>
        <v>4.8571801260105588E-3</v>
      </c>
      <c r="AP17">
        <f t="shared" si="4"/>
        <v>6.0000000000000002E-5</v>
      </c>
      <c r="AQ17" s="1">
        <f t="shared" si="5"/>
        <v>9.4090016473196606E-8</v>
      </c>
      <c r="AR17" s="1">
        <f t="shared" si="6"/>
        <v>7.6530084863599004E-8</v>
      </c>
      <c r="AS17">
        <f t="shared" si="7"/>
        <v>2.0652460252144977</v>
      </c>
      <c r="AT17" s="6">
        <f t="shared" si="8"/>
        <v>1.3999163158965201E-2</v>
      </c>
      <c r="AU17" s="6">
        <f t="shared" si="9"/>
        <v>1.8656381092084593E-2</v>
      </c>
      <c r="AW17">
        <f t="shared" si="11"/>
        <v>1.6000000000000007E-2</v>
      </c>
      <c r="AX17">
        <f t="shared" si="10"/>
        <v>1.6000000000000008</v>
      </c>
      <c r="AZ17" s="5">
        <v>6.7500000000000004E-2</v>
      </c>
      <c r="BC17">
        <v>0.04</v>
      </c>
      <c r="BD17" t="s">
        <v>28</v>
      </c>
    </row>
    <row r="18" spans="28:56" x14ac:dyDescent="0.25">
      <c r="AB18">
        <v>6628</v>
      </c>
      <c r="AC18">
        <v>1.1000000000000001</v>
      </c>
      <c r="AD18">
        <v>0.1</v>
      </c>
      <c r="AE18">
        <f t="shared" si="0"/>
        <v>1.0000000000000001E-7</v>
      </c>
      <c r="AF18" t="s">
        <v>28</v>
      </c>
      <c r="AG18" t="s">
        <v>17</v>
      </c>
      <c r="AI18" s="5">
        <v>0</v>
      </c>
      <c r="AJ18">
        <f>AI18*100</f>
        <v>0</v>
      </c>
      <c r="AK18">
        <f t="shared" si="1"/>
        <v>5.7588238229697251E-3</v>
      </c>
      <c r="AL18">
        <f t="shared" si="2"/>
        <v>2.8794119114848625E-3</v>
      </c>
      <c r="AM18">
        <f t="shared" si="3"/>
        <v>5.7588238229697251E-3</v>
      </c>
      <c r="AP18">
        <f t="shared" si="4"/>
        <v>1E-4</v>
      </c>
      <c r="AQ18" s="1">
        <f t="shared" si="5"/>
        <v>8.6249181767096885E-7</v>
      </c>
      <c r="AR18" s="1">
        <f t="shared" si="6"/>
        <v>7.0152577791632436E-7</v>
      </c>
      <c r="AS18">
        <f t="shared" si="7"/>
        <v>2.9031599325841753</v>
      </c>
      <c r="AT18" s="6">
        <f t="shared" si="8"/>
        <v>3.283094775257496E-2</v>
      </c>
      <c r="AU18" s="6">
        <f t="shared" si="9"/>
        <v>4.3753091947792713E-2</v>
      </c>
      <c r="AW18">
        <f t="shared" si="11"/>
        <v>1.7000000000000008E-2</v>
      </c>
      <c r="AX18">
        <f t="shared" si="10"/>
        <v>1.7000000000000008</v>
      </c>
      <c r="AZ18" s="5">
        <v>5.28E-2</v>
      </c>
      <c r="BC18">
        <v>0.05</v>
      </c>
      <c r="BD18" t="s">
        <v>28</v>
      </c>
    </row>
    <row r="19" spans="28:56" x14ac:dyDescent="0.25">
      <c r="AB19">
        <v>6631</v>
      </c>
      <c r="AC19">
        <f>(1.3+1.4)/2</f>
        <v>1.35</v>
      </c>
      <c r="AD19">
        <v>0.03</v>
      </c>
      <c r="AE19">
        <f t="shared" si="0"/>
        <v>2.9999999999999997E-8</v>
      </c>
      <c r="AF19" t="s">
        <v>28</v>
      </c>
      <c r="AG19" t="s">
        <v>17</v>
      </c>
      <c r="AI19" s="5">
        <v>0</v>
      </c>
      <c r="AJ19">
        <f>AI19*100</f>
        <v>0</v>
      </c>
      <c r="AK19">
        <f t="shared" si="1"/>
        <v>3.8551464208140974E-3</v>
      </c>
      <c r="AL19">
        <f t="shared" si="2"/>
        <v>1.9275732104070502E-3</v>
      </c>
      <c r="AM19">
        <f t="shared" si="3"/>
        <v>3.8551464208141004E-3</v>
      </c>
      <c r="AP19">
        <f t="shared" si="4"/>
        <v>3.0000000000000001E-5</v>
      </c>
      <c r="AQ19" s="1">
        <f t="shared" si="5"/>
        <v>1.0585126853234618E-6</v>
      </c>
      <c r="AR19" s="1">
        <f t="shared" si="6"/>
        <v>8.6096345471548914E-7</v>
      </c>
      <c r="AS19">
        <f t="shared" si="7"/>
        <v>1.3010234701897301</v>
      </c>
      <c r="AT19" s="6">
        <f t="shared" si="8"/>
        <v>6.6403861377971787E-2</v>
      </c>
      <c r="AU19" s="6">
        <f t="shared" si="9"/>
        <v>8.8494985720630304E-2</v>
      </c>
      <c r="AW19">
        <f t="shared" si="11"/>
        <v>1.8000000000000009E-2</v>
      </c>
      <c r="AX19">
        <f t="shared" si="10"/>
        <v>1.8000000000000009</v>
      </c>
      <c r="AZ19" s="5">
        <v>3.9399999999999998E-2</v>
      </c>
      <c r="BC19">
        <v>0.04</v>
      </c>
      <c r="BD19" t="s">
        <v>28</v>
      </c>
    </row>
    <row r="20" spans="28:56" x14ac:dyDescent="0.25">
      <c r="AB20">
        <v>6632</v>
      </c>
      <c r="AC20">
        <f>(1+1.9)/2</f>
        <v>1.45</v>
      </c>
      <c r="AD20">
        <v>0.02</v>
      </c>
      <c r="AE20">
        <f t="shared" si="0"/>
        <v>2E-8</v>
      </c>
      <c r="AF20" t="s">
        <v>28</v>
      </c>
      <c r="AG20" t="s">
        <v>17</v>
      </c>
      <c r="AI20" s="5">
        <v>0</v>
      </c>
      <c r="AJ20">
        <f>AI20*100</f>
        <v>0</v>
      </c>
      <c r="AK20">
        <f t="shared" si="1"/>
        <v>3.3677806019212601E-3</v>
      </c>
      <c r="AL20">
        <f t="shared" si="2"/>
        <v>1.6838903009606299E-3</v>
      </c>
      <c r="AM20">
        <f t="shared" si="3"/>
        <v>3.3677806019212597E-3</v>
      </c>
      <c r="AP20">
        <f t="shared" si="4"/>
        <v>2.0000000000000002E-5</v>
      </c>
      <c r="AQ20" s="1">
        <f t="shared" si="5"/>
        <v>1.1369210323844586E-6</v>
      </c>
      <c r="AR20" s="1">
        <f t="shared" si="6"/>
        <v>9.2473852543515471E-7</v>
      </c>
      <c r="AS20">
        <f t="shared" si="7"/>
        <v>0.9928667308148954</v>
      </c>
      <c r="AT20" s="6">
        <f t="shared" si="8"/>
        <v>8.4286123601312088E-2</v>
      </c>
      <c r="AU20" s="6">
        <f t="shared" si="9"/>
        <v>0.11232628870916446</v>
      </c>
      <c r="AW20">
        <f t="shared" si="11"/>
        <v>1.900000000000001E-2</v>
      </c>
      <c r="AX20">
        <f t="shared" si="10"/>
        <v>1.900000000000001</v>
      </c>
      <c r="AZ20" s="5">
        <v>0</v>
      </c>
      <c r="BC20">
        <v>0.1</v>
      </c>
      <c r="BD20" t="s">
        <v>28</v>
      </c>
    </row>
    <row r="21" spans="28:56" x14ac:dyDescent="0.25">
      <c r="AB21">
        <v>6786</v>
      </c>
      <c r="AC21">
        <v>0.53</v>
      </c>
      <c r="AD21">
        <v>0.04</v>
      </c>
      <c r="AE21">
        <f t="shared" si="0"/>
        <v>4.0000000000000001E-8</v>
      </c>
      <c r="AF21" t="s">
        <v>29</v>
      </c>
      <c r="AG21" t="s">
        <v>17</v>
      </c>
      <c r="AI21" s="5">
        <v>0</v>
      </c>
      <c r="AK21">
        <f t="shared" si="1"/>
        <v>4.243137671788225E-3</v>
      </c>
      <c r="AL21">
        <f t="shared" si="2"/>
        <v>2.1215688358941103E-3</v>
      </c>
      <c r="AM21">
        <f t="shared" si="3"/>
        <v>4.2431376717882207E-3</v>
      </c>
      <c r="AP21">
        <f t="shared" si="4"/>
        <v>4.0000000000000003E-5</v>
      </c>
      <c r="AQ21" s="1">
        <f t="shared" si="5"/>
        <v>4.1556423942328494E-7</v>
      </c>
      <c r="AR21" s="1">
        <f t="shared" si="6"/>
        <v>3.3800787481422896E-7</v>
      </c>
      <c r="AS21">
        <f t="shared" si="7"/>
        <v>1.5760776929597917</v>
      </c>
      <c r="AT21" s="6">
        <f t="shared" si="8"/>
        <v>3.6032551542009225E-2</v>
      </c>
      <c r="AU21" s="6">
        <f t="shared" si="9"/>
        <v>4.8019799873351532E-2</v>
      </c>
      <c r="AW21">
        <f t="shared" si="11"/>
        <v>2.0000000000000011E-2</v>
      </c>
      <c r="AX21">
        <f t="shared" si="10"/>
        <v>2.0000000000000009</v>
      </c>
      <c r="AZ21" s="5">
        <v>0</v>
      </c>
      <c r="BC21">
        <v>0.03</v>
      </c>
      <c r="BD21" t="s">
        <v>28</v>
      </c>
    </row>
    <row r="22" spans="28:56" x14ac:dyDescent="0.25">
      <c r="AB22">
        <v>6787</v>
      </c>
      <c r="AC22">
        <v>0.5</v>
      </c>
      <c r="AD22">
        <v>0.05</v>
      </c>
      <c r="AE22">
        <f t="shared" si="0"/>
        <v>5.0000000000000004E-8</v>
      </c>
      <c r="AF22" t="s">
        <v>29</v>
      </c>
      <c r="AG22" t="s">
        <v>17</v>
      </c>
      <c r="AI22" s="5">
        <v>0</v>
      </c>
      <c r="AK22">
        <f t="shared" si="1"/>
        <v>4.570781497340832E-3</v>
      </c>
      <c r="AL22">
        <f t="shared" si="2"/>
        <v>2.2853907486704178E-3</v>
      </c>
      <c r="AM22">
        <f t="shared" si="3"/>
        <v>4.5707814973408355E-3</v>
      </c>
      <c r="AP22">
        <f t="shared" si="4"/>
        <v>5.0000000000000002E-5</v>
      </c>
      <c r="AQ22" s="1">
        <f t="shared" si="5"/>
        <v>3.9204173530498581E-7</v>
      </c>
      <c r="AR22" s="1">
        <f t="shared" si="6"/>
        <v>3.1887535359832924E-7</v>
      </c>
      <c r="AS22">
        <f t="shared" si="7"/>
        <v>1.8288761551370927</v>
      </c>
      <c r="AT22" s="6">
        <f t="shared" si="8"/>
        <v>3.1303080451556879E-2</v>
      </c>
      <c r="AU22" s="6">
        <f t="shared" si="9"/>
        <v>4.1716936336042919E-2</v>
      </c>
      <c r="AW22">
        <f t="shared" si="11"/>
        <v>2.1000000000000012E-2</v>
      </c>
      <c r="AX22">
        <f t="shared" si="10"/>
        <v>2.100000000000001</v>
      </c>
      <c r="AZ22" s="5">
        <v>0</v>
      </c>
      <c r="BC22">
        <v>0.02</v>
      </c>
      <c r="BD22" t="s">
        <v>28</v>
      </c>
    </row>
    <row r="23" spans="28:56" x14ac:dyDescent="0.25">
      <c r="AC23">
        <v>0.05</v>
      </c>
      <c r="AQ23" s="1">
        <f t="shared" si="5"/>
        <v>3.9204173530498585E-8</v>
      </c>
      <c r="AR23" s="1">
        <f t="shared" si="6"/>
        <v>3.1887535359832925E-8</v>
      </c>
      <c r="AW23">
        <f t="shared" si="11"/>
        <v>2.2000000000000013E-2</v>
      </c>
      <c r="AX23">
        <f t="shared" si="10"/>
        <v>2.2000000000000011</v>
      </c>
    </row>
    <row r="24" spans="28:56" x14ac:dyDescent="0.25">
      <c r="AC24">
        <f>AVERAGE(AC2:AC23)</f>
        <v>1.0181818181818185</v>
      </c>
      <c r="AQ24" s="1">
        <f>AVERAGE(AQ2:AQ22)</f>
        <v>8.3448883657775552E-7</v>
      </c>
      <c r="AW24">
        <f t="shared" si="11"/>
        <v>2.3000000000000013E-2</v>
      </c>
      <c r="AX24">
        <f t="shared" si="10"/>
        <v>2.3000000000000012</v>
      </c>
    </row>
    <row r="25" spans="28:56" x14ac:dyDescent="0.25">
      <c r="AW25">
        <f t="shared" si="11"/>
        <v>2.4000000000000014E-2</v>
      </c>
      <c r="AX25">
        <f t="shared" si="10"/>
        <v>2.4000000000000012</v>
      </c>
    </row>
    <row r="26" spans="28:56" x14ac:dyDescent="0.25">
      <c r="AW26">
        <f t="shared" si="11"/>
        <v>2.5000000000000015E-2</v>
      </c>
      <c r="AX26">
        <f t="shared" si="10"/>
        <v>2.5000000000000013</v>
      </c>
    </row>
    <row r="27" spans="28:56" x14ac:dyDescent="0.25">
      <c r="AW27">
        <f t="shared" si="11"/>
        <v>2.6000000000000016E-2</v>
      </c>
      <c r="AX27">
        <f t="shared" si="10"/>
        <v>2.6000000000000014</v>
      </c>
    </row>
    <row r="28" spans="28:56" x14ac:dyDescent="0.25">
      <c r="AW28">
        <f t="shared" si="11"/>
        <v>2.7000000000000017E-2</v>
      </c>
      <c r="AX28">
        <f t="shared" si="10"/>
        <v>2.7000000000000015</v>
      </c>
    </row>
    <row r="29" spans="28:56" x14ac:dyDescent="0.25">
      <c r="AW29">
        <f t="shared" si="11"/>
        <v>2.8000000000000018E-2</v>
      </c>
      <c r="AX29">
        <f t="shared" si="10"/>
        <v>2.8000000000000016</v>
      </c>
    </row>
    <row r="30" spans="28:56" x14ac:dyDescent="0.25">
      <c r="AW30">
        <f t="shared" si="11"/>
        <v>2.9000000000000019E-2</v>
      </c>
      <c r="AX30">
        <f t="shared" si="10"/>
        <v>2.9000000000000017</v>
      </c>
    </row>
    <row r="31" spans="28:56" x14ac:dyDescent="0.25">
      <c r="AW31">
        <f t="shared" si="11"/>
        <v>3.000000000000002E-2</v>
      </c>
      <c r="AX31">
        <f t="shared" si="10"/>
        <v>3.0000000000000018</v>
      </c>
    </row>
    <row r="32" spans="28:56" x14ac:dyDescent="0.25">
      <c r="AW32">
        <f t="shared" si="11"/>
        <v>3.1000000000000021E-2</v>
      </c>
      <c r="AX32">
        <f t="shared" si="10"/>
        <v>3.1000000000000019</v>
      </c>
    </row>
    <row r="33" spans="30:55" x14ac:dyDescent="0.25">
      <c r="AW33">
        <f t="shared" si="11"/>
        <v>3.2000000000000021E-2</v>
      </c>
      <c r="AX33">
        <f t="shared" si="10"/>
        <v>3.200000000000002</v>
      </c>
    </row>
    <row r="34" spans="30:55" x14ac:dyDescent="0.25">
      <c r="AW34">
        <f t="shared" si="11"/>
        <v>3.3000000000000022E-2</v>
      </c>
      <c r="AX34">
        <f t="shared" si="10"/>
        <v>3.300000000000002</v>
      </c>
    </row>
    <row r="35" spans="30:55" x14ac:dyDescent="0.25">
      <c r="AW35">
        <f t="shared" si="11"/>
        <v>3.4000000000000023E-2</v>
      </c>
      <c r="AX35">
        <f t="shared" si="10"/>
        <v>3.4000000000000021</v>
      </c>
    </row>
    <row r="36" spans="30:55" x14ac:dyDescent="0.25">
      <c r="AW36">
        <f t="shared" si="11"/>
        <v>3.5000000000000024E-2</v>
      </c>
      <c r="AX36">
        <f t="shared" si="10"/>
        <v>3.5000000000000022</v>
      </c>
    </row>
    <row r="37" spans="30:55" x14ac:dyDescent="0.25">
      <c r="AW37">
        <f t="shared" si="11"/>
        <v>3.6000000000000025E-2</v>
      </c>
      <c r="AX37">
        <f t="shared" si="10"/>
        <v>3.6000000000000023</v>
      </c>
    </row>
    <row r="38" spans="30:55" ht="21.75" customHeight="1" x14ac:dyDescent="3.5">
      <c r="AD38" s="7"/>
      <c r="AE38" s="7"/>
      <c r="AW38">
        <f t="shared" si="11"/>
        <v>3.7000000000000026E-2</v>
      </c>
      <c r="AX38">
        <f t="shared" si="10"/>
        <v>3.7000000000000024</v>
      </c>
      <c r="BC38" s="7"/>
    </row>
    <row r="39" spans="30:55" x14ac:dyDescent="0.25">
      <c r="AW39">
        <f t="shared" si="11"/>
        <v>3.8000000000000027E-2</v>
      </c>
      <c r="AX39">
        <f t="shared" si="10"/>
        <v>3.8000000000000025</v>
      </c>
    </row>
    <row r="40" spans="30:55" x14ac:dyDescent="0.25">
      <c r="AW40">
        <f t="shared" si="11"/>
        <v>3.9000000000000028E-2</v>
      </c>
      <c r="AX40">
        <f t="shared" si="10"/>
        <v>3.9000000000000026</v>
      </c>
    </row>
    <row r="41" spans="30:55" x14ac:dyDescent="0.25">
      <c r="AW41">
        <f t="shared" si="11"/>
        <v>4.0000000000000029E-2</v>
      </c>
      <c r="AX41">
        <f t="shared" si="10"/>
        <v>4.0000000000000027</v>
      </c>
    </row>
    <row r="42" spans="30:55" x14ac:dyDescent="0.25">
      <c r="AW42">
        <f t="shared" si="11"/>
        <v>4.1000000000000029E-2</v>
      </c>
      <c r="AX42">
        <f t="shared" si="10"/>
        <v>4.1000000000000032</v>
      </c>
    </row>
    <row r="43" spans="30:55" x14ac:dyDescent="0.25">
      <c r="AW43">
        <f t="shared" si="11"/>
        <v>4.200000000000003E-2</v>
      </c>
      <c r="AX43">
        <f t="shared" si="10"/>
        <v>4.2000000000000028</v>
      </c>
    </row>
    <row r="44" spans="30:55" x14ac:dyDescent="0.25">
      <c r="AW44">
        <f t="shared" si="11"/>
        <v>4.3000000000000031E-2</v>
      </c>
      <c r="AX44">
        <f t="shared" si="10"/>
        <v>4.3000000000000034</v>
      </c>
    </row>
    <row r="45" spans="30:55" x14ac:dyDescent="0.25">
      <c r="AW45">
        <f t="shared" si="11"/>
        <v>4.4000000000000032E-2</v>
      </c>
      <c r="AX45">
        <f t="shared" si="10"/>
        <v>4.400000000000003</v>
      </c>
    </row>
    <row r="46" spans="30:55" x14ac:dyDescent="0.25">
      <c r="AW46">
        <f t="shared" si="11"/>
        <v>4.5000000000000033E-2</v>
      </c>
      <c r="AX46">
        <f t="shared" si="10"/>
        <v>4.5000000000000036</v>
      </c>
    </row>
    <row r="47" spans="30:55" x14ac:dyDescent="0.25">
      <c r="AW47">
        <f t="shared" si="11"/>
        <v>4.6000000000000034E-2</v>
      </c>
      <c r="AX47">
        <f t="shared" si="10"/>
        <v>4.6000000000000032</v>
      </c>
    </row>
    <row r="48" spans="30:55" x14ac:dyDescent="0.25">
      <c r="AW48">
        <f t="shared" si="11"/>
        <v>4.7000000000000035E-2</v>
      </c>
      <c r="AX48">
        <f t="shared" si="10"/>
        <v>4.7000000000000037</v>
      </c>
    </row>
    <row r="49" spans="49:50" x14ac:dyDescent="0.25">
      <c r="AW49">
        <f t="shared" si="11"/>
        <v>4.8000000000000036E-2</v>
      </c>
      <c r="AX49">
        <f t="shared" si="10"/>
        <v>4.8000000000000034</v>
      </c>
    </row>
    <row r="50" spans="49:50" x14ac:dyDescent="0.25">
      <c r="AW50">
        <f t="shared" si="11"/>
        <v>4.9000000000000037E-2</v>
      </c>
      <c r="AX50">
        <f t="shared" si="10"/>
        <v>4.9000000000000039</v>
      </c>
    </row>
    <row r="51" spans="49:50" x14ac:dyDescent="0.25">
      <c r="AW51">
        <f t="shared" si="11"/>
        <v>5.0000000000000037E-2</v>
      </c>
      <c r="AX51">
        <f t="shared" si="10"/>
        <v>5.0000000000000036</v>
      </c>
    </row>
    <row r="52" spans="49:50" x14ac:dyDescent="0.25">
      <c r="AW52">
        <f t="shared" si="11"/>
        <v>5.1000000000000038E-2</v>
      </c>
      <c r="AX52">
        <f t="shared" si="10"/>
        <v>5.1000000000000041</v>
      </c>
    </row>
    <row r="53" spans="49:50" x14ac:dyDescent="0.25">
      <c r="AW53">
        <f t="shared" si="11"/>
        <v>5.2000000000000039E-2</v>
      </c>
      <c r="AX53">
        <f t="shared" si="10"/>
        <v>5.2000000000000037</v>
      </c>
    </row>
    <row r="54" spans="49:50" x14ac:dyDescent="0.25">
      <c r="AW54">
        <f t="shared" si="11"/>
        <v>5.300000000000004E-2</v>
      </c>
      <c r="AX54">
        <f t="shared" si="10"/>
        <v>5.3000000000000043</v>
      </c>
    </row>
    <row r="55" spans="49:50" x14ac:dyDescent="0.25">
      <c r="AW55">
        <f t="shared" si="11"/>
        <v>5.4000000000000041E-2</v>
      </c>
      <c r="AX55">
        <f t="shared" si="10"/>
        <v>5.4000000000000039</v>
      </c>
    </row>
    <row r="56" spans="49:50" x14ac:dyDescent="0.25">
      <c r="AW56">
        <f t="shared" si="11"/>
        <v>5.5000000000000042E-2</v>
      </c>
      <c r="AX56">
        <f t="shared" si="10"/>
        <v>5.5000000000000044</v>
      </c>
    </row>
    <row r="57" spans="49:50" x14ac:dyDescent="0.25">
      <c r="AW57">
        <f t="shared" si="11"/>
        <v>5.6000000000000043E-2</v>
      </c>
      <c r="AX57">
        <f t="shared" si="10"/>
        <v>5.6000000000000041</v>
      </c>
    </row>
    <row r="58" spans="49:50" x14ac:dyDescent="0.25">
      <c r="AW58">
        <f t="shared" si="11"/>
        <v>5.7000000000000044E-2</v>
      </c>
      <c r="AX58">
        <f t="shared" si="10"/>
        <v>5.7000000000000046</v>
      </c>
    </row>
    <row r="59" spans="49:50" x14ac:dyDescent="0.25">
      <c r="AW59">
        <f t="shared" si="11"/>
        <v>5.8000000000000045E-2</v>
      </c>
      <c r="AX59">
        <f t="shared" si="10"/>
        <v>5.8000000000000043</v>
      </c>
    </row>
    <row r="60" spans="49:50" x14ac:dyDescent="0.25">
      <c r="AW60">
        <f t="shared" si="11"/>
        <v>5.9000000000000045E-2</v>
      </c>
      <c r="AX60">
        <f t="shared" si="10"/>
        <v>5.9000000000000048</v>
      </c>
    </row>
    <row r="61" spans="49:50" x14ac:dyDescent="0.25">
      <c r="AW61">
        <f t="shared" si="11"/>
        <v>6.0000000000000046E-2</v>
      </c>
      <c r="AX61">
        <f t="shared" si="10"/>
        <v>6.0000000000000044</v>
      </c>
    </row>
    <row r="62" spans="49:50" x14ac:dyDescent="0.25">
      <c r="AW62">
        <f t="shared" si="11"/>
        <v>6.1000000000000047E-2</v>
      </c>
      <c r="AX62">
        <f t="shared" si="10"/>
        <v>6.100000000000005</v>
      </c>
    </row>
    <row r="63" spans="49:50" x14ac:dyDescent="0.25">
      <c r="AW63">
        <f t="shared" si="11"/>
        <v>6.2000000000000048E-2</v>
      </c>
      <c r="AX63">
        <f t="shared" si="10"/>
        <v>6.2000000000000046</v>
      </c>
    </row>
    <row r="64" spans="49:50" x14ac:dyDescent="0.25">
      <c r="AW64">
        <f t="shared" si="11"/>
        <v>6.3000000000000042E-2</v>
      </c>
      <c r="AX64">
        <f t="shared" si="10"/>
        <v>6.3000000000000043</v>
      </c>
    </row>
    <row r="65" spans="49:50" x14ac:dyDescent="0.25">
      <c r="AW65">
        <f t="shared" si="11"/>
        <v>6.4000000000000043E-2</v>
      </c>
      <c r="AX65">
        <f t="shared" si="10"/>
        <v>6.4000000000000039</v>
      </c>
    </row>
    <row r="66" spans="49:50" x14ac:dyDescent="0.25">
      <c r="AW66">
        <f t="shared" si="11"/>
        <v>6.5000000000000044E-2</v>
      </c>
      <c r="AX66">
        <f t="shared" si="10"/>
        <v>6.5000000000000044</v>
      </c>
    </row>
    <row r="67" spans="49:50" x14ac:dyDescent="0.25">
      <c r="AW67">
        <f t="shared" si="11"/>
        <v>6.6000000000000045E-2</v>
      </c>
      <c r="AX67">
        <f t="shared" ref="AX67:AX130" si="13">AW67*100</f>
        <v>6.6000000000000041</v>
      </c>
    </row>
    <row r="68" spans="49:50" x14ac:dyDescent="0.25">
      <c r="AW68">
        <f t="shared" ref="AW68:AW131" si="14">AW67+0.001</f>
        <v>6.7000000000000046E-2</v>
      </c>
      <c r="AX68">
        <f t="shared" si="13"/>
        <v>6.7000000000000046</v>
      </c>
    </row>
    <row r="69" spans="49:50" x14ac:dyDescent="0.25">
      <c r="AW69">
        <f t="shared" si="14"/>
        <v>6.8000000000000047E-2</v>
      </c>
      <c r="AX69">
        <f t="shared" si="13"/>
        <v>6.8000000000000043</v>
      </c>
    </row>
    <row r="70" spans="49:50" x14ac:dyDescent="0.25">
      <c r="AW70">
        <f t="shared" si="14"/>
        <v>6.9000000000000047E-2</v>
      </c>
      <c r="AX70">
        <f t="shared" si="13"/>
        <v>6.9000000000000048</v>
      </c>
    </row>
    <row r="71" spans="49:50" x14ac:dyDescent="0.25">
      <c r="AW71">
        <f t="shared" si="14"/>
        <v>7.0000000000000048E-2</v>
      </c>
      <c r="AX71">
        <f t="shared" si="13"/>
        <v>7.0000000000000044</v>
      </c>
    </row>
    <row r="72" spans="49:50" x14ac:dyDescent="0.25">
      <c r="AW72">
        <f t="shared" si="14"/>
        <v>7.1000000000000049E-2</v>
      </c>
      <c r="AX72">
        <f t="shared" si="13"/>
        <v>7.100000000000005</v>
      </c>
    </row>
    <row r="73" spans="49:50" x14ac:dyDescent="0.25">
      <c r="AW73">
        <f t="shared" si="14"/>
        <v>7.200000000000005E-2</v>
      </c>
      <c r="AX73">
        <f t="shared" si="13"/>
        <v>7.2000000000000046</v>
      </c>
    </row>
    <row r="74" spans="49:50" x14ac:dyDescent="0.25">
      <c r="AW74">
        <f t="shared" si="14"/>
        <v>7.3000000000000051E-2</v>
      </c>
      <c r="AX74">
        <f t="shared" si="13"/>
        <v>7.3000000000000052</v>
      </c>
    </row>
    <row r="75" spans="49:50" x14ac:dyDescent="0.25">
      <c r="AW75">
        <f t="shared" si="14"/>
        <v>7.4000000000000052E-2</v>
      </c>
      <c r="AX75">
        <f t="shared" si="13"/>
        <v>7.4000000000000048</v>
      </c>
    </row>
    <row r="76" spans="49:50" x14ac:dyDescent="0.25">
      <c r="AW76">
        <f t="shared" si="14"/>
        <v>7.5000000000000053E-2</v>
      </c>
      <c r="AX76">
        <f t="shared" si="13"/>
        <v>7.5000000000000053</v>
      </c>
    </row>
    <row r="77" spans="49:50" x14ac:dyDescent="0.25">
      <c r="AW77">
        <f t="shared" si="14"/>
        <v>7.6000000000000054E-2</v>
      </c>
      <c r="AX77">
        <f t="shared" si="13"/>
        <v>7.600000000000005</v>
      </c>
    </row>
    <row r="78" spans="49:50" x14ac:dyDescent="0.25">
      <c r="AW78">
        <f t="shared" si="14"/>
        <v>7.7000000000000055E-2</v>
      </c>
      <c r="AX78">
        <f t="shared" si="13"/>
        <v>7.7000000000000055</v>
      </c>
    </row>
    <row r="79" spans="49:50" x14ac:dyDescent="0.25">
      <c r="AW79">
        <f t="shared" si="14"/>
        <v>7.8000000000000055E-2</v>
      </c>
      <c r="AX79">
        <f t="shared" si="13"/>
        <v>7.8000000000000052</v>
      </c>
    </row>
    <row r="80" spans="49:50" x14ac:dyDescent="0.25">
      <c r="AW80">
        <f t="shared" si="14"/>
        <v>7.9000000000000056E-2</v>
      </c>
      <c r="AX80">
        <f t="shared" si="13"/>
        <v>7.9000000000000057</v>
      </c>
    </row>
    <row r="81" spans="49:50" x14ac:dyDescent="0.25">
      <c r="AW81">
        <f t="shared" si="14"/>
        <v>8.0000000000000057E-2</v>
      </c>
      <c r="AX81">
        <f t="shared" si="13"/>
        <v>8.0000000000000053</v>
      </c>
    </row>
    <row r="82" spans="49:50" x14ac:dyDescent="0.25">
      <c r="AW82">
        <f t="shared" si="14"/>
        <v>8.1000000000000058E-2</v>
      </c>
      <c r="AX82">
        <f t="shared" si="13"/>
        <v>8.100000000000005</v>
      </c>
    </row>
    <row r="83" spans="49:50" x14ac:dyDescent="0.25">
      <c r="AW83">
        <f t="shared" si="14"/>
        <v>8.2000000000000059E-2</v>
      </c>
      <c r="AX83">
        <f t="shared" si="13"/>
        <v>8.2000000000000064</v>
      </c>
    </row>
    <row r="84" spans="49:50" x14ac:dyDescent="0.25">
      <c r="AW84">
        <f t="shared" si="14"/>
        <v>8.300000000000006E-2</v>
      </c>
      <c r="AX84">
        <f t="shared" si="13"/>
        <v>8.300000000000006</v>
      </c>
    </row>
    <row r="85" spans="49:50" x14ac:dyDescent="0.25">
      <c r="AW85">
        <f t="shared" si="14"/>
        <v>8.4000000000000061E-2</v>
      </c>
      <c r="AX85">
        <f t="shared" si="13"/>
        <v>8.4000000000000057</v>
      </c>
    </row>
    <row r="86" spans="49:50" x14ac:dyDescent="0.25">
      <c r="AW86">
        <f t="shared" si="14"/>
        <v>8.5000000000000062E-2</v>
      </c>
      <c r="AX86">
        <f t="shared" si="13"/>
        <v>8.5000000000000053</v>
      </c>
    </row>
    <row r="87" spans="49:50" x14ac:dyDescent="0.25">
      <c r="AW87">
        <f t="shared" si="14"/>
        <v>8.6000000000000063E-2</v>
      </c>
      <c r="AX87">
        <f t="shared" si="13"/>
        <v>8.6000000000000068</v>
      </c>
    </row>
    <row r="88" spans="49:50" x14ac:dyDescent="0.25">
      <c r="AW88">
        <f t="shared" si="14"/>
        <v>8.7000000000000063E-2</v>
      </c>
      <c r="AX88">
        <f t="shared" si="13"/>
        <v>8.7000000000000064</v>
      </c>
    </row>
    <row r="89" spans="49:50" x14ac:dyDescent="0.25">
      <c r="AW89">
        <f t="shared" si="14"/>
        <v>8.8000000000000064E-2</v>
      </c>
      <c r="AX89">
        <f t="shared" si="13"/>
        <v>8.800000000000006</v>
      </c>
    </row>
    <row r="90" spans="49:50" x14ac:dyDescent="0.25">
      <c r="AW90">
        <f t="shared" si="14"/>
        <v>8.9000000000000065E-2</v>
      </c>
      <c r="AX90">
        <f t="shared" si="13"/>
        <v>8.9000000000000057</v>
      </c>
    </row>
    <row r="91" spans="49:50" x14ac:dyDescent="0.25">
      <c r="AW91">
        <f t="shared" si="14"/>
        <v>9.0000000000000066E-2</v>
      </c>
      <c r="AX91">
        <f t="shared" si="13"/>
        <v>9.0000000000000071</v>
      </c>
    </row>
    <row r="92" spans="49:50" x14ac:dyDescent="0.25">
      <c r="AW92">
        <f t="shared" si="14"/>
        <v>9.1000000000000067E-2</v>
      </c>
      <c r="AX92">
        <f t="shared" si="13"/>
        <v>9.1000000000000068</v>
      </c>
    </row>
    <row r="93" spans="49:50" x14ac:dyDescent="0.25">
      <c r="AW93">
        <f t="shared" si="14"/>
        <v>9.2000000000000068E-2</v>
      </c>
      <c r="AX93">
        <f t="shared" si="13"/>
        <v>9.2000000000000064</v>
      </c>
    </row>
    <row r="94" spans="49:50" x14ac:dyDescent="0.25">
      <c r="AW94">
        <f t="shared" si="14"/>
        <v>9.3000000000000069E-2</v>
      </c>
      <c r="AX94">
        <f t="shared" si="13"/>
        <v>9.300000000000006</v>
      </c>
    </row>
    <row r="95" spans="49:50" x14ac:dyDescent="0.25">
      <c r="AW95">
        <f t="shared" si="14"/>
        <v>9.400000000000007E-2</v>
      </c>
      <c r="AX95">
        <f t="shared" si="13"/>
        <v>9.4000000000000075</v>
      </c>
    </row>
    <row r="96" spans="49:50" x14ac:dyDescent="0.25">
      <c r="AW96">
        <f t="shared" si="14"/>
        <v>9.500000000000007E-2</v>
      </c>
      <c r="AX96">
        <f t="shared" si="13"/>
        <v>9.5000000000000071</v>
      </c>
    </row>
    <row r="97" spans="49:50" x14ac:dyDescent="0.25">
      <c r="AW97">
        <f t="shared" si="14"/>
        <v>9.6000000000000071E-2</v>
      </c>
      <c r="AX97">
        <f t="shared" si="13"/>
        <v>9.6000000000000068</v>
      </c>
    </row>
    <row r="98" spans="49:50" x14ac:dyDescent="0.25">
      <c r="AW98">
        <f t="shared" si="14"/>
        <v>9.7000000000000072E-2</v>
      </c>
      <c r="AX98">
        <f t="shared" si="13"/>
        <v>9.7000000000000064</v>
      </c>
    </row>
    <row r="99" spans="49:50" x14ac:dyDescent="0.25">
      <c r="AW99">
        <f t="shared" si="14"/>
        <v>9.8000000000000073E-2</v>
      </c>
      <c r="AX99">
        <f t="shared" si="13"/>
        <v>9.8000000000000078</v>
      </c>
    </row>
    <row r="100" spans="49:50" x14ac:dyDescent="0.25">
      <c r="AW100">
        <f t="shared" si="14"/>
        <v>9.9000000000000074E-2</v>
      </c>
      <c r="AX100">
        <f t="shared" si="13"/>
        <v>9.9000000000000075</v>
      </c>
    </row>
    <row r="101" spans="49:50" x14ac:dyDescent="0.25">
      <c r="AW101">
        <f t="shared" si="14"/>
        <v>0.10000000000000007</v>
      </c>
      <c r="AX101">
        <f t="shared" si="13"/>
        <v>10.000000000000007</v>
      </c>
    </row>
    <row r="102" spans="49:50" x14ac:dyDescent="0.25">
      <c r="AW102">
        <f t="shared" si="14"/>
        <v>0.10100000000000008</v>
      </c>
      <c r="AX102">
        <f t="shared" si="13"/>
        <v>10.100000000000007</v>
      </c>
    </row>
    <row r="103" spans="49:50" x14ac:dyDescent="0.25">
      <c r="AW103">
        <f t="shared" si="14"/>
        <v>0.10200000000000008</v>
      </c>
      <c r="AX103">
        <f t="shared" si="13"/>
        <v>10.200000000000008</v>
      </c>
    </row>
    <row r="104" spans="49:50" x14ac:dyDescent="0.25">
      <c r="AW104">
        <f t="shared" si="14"/>
        <v>0.10300000000000008</v>
      </c>
      <c r="AX104">
        <f t="shared" si="13"/>
        <v>10.300000000000008</v>
      </c>
    </row>
    <row r="105" spans="49:50" x14ac:dyDescent="0.25">
      <c r="AW105">
        <f t="shared" si="14"/>
        <v>0.10400000000000008</v>
      </c>
      <c r="AX105">
        <f t="shared" si="13"/>
        <v>10.400000000000007</v>
      </c>
    </row>
    <row r="106" spans="49:50" x14ac:dyDescent="0.25">
      <c r="AW106">
        <f t="shared" si="14"/>
        <v>0.10500000000000008</v>
      </c>
      <c r="AX106">
        <f t="shared" si="13"/>
        <v>10.500000000000007</v>
      </c>
    </row>
    <row r="107" spans="49:50" x14ac:dyDescent="0.25">
      <c r="AW107">
        <f t="shared" si="14"/>
        <v>0.10600000000000008</v>
      </c>
      <c r="AX107">
        <f t="shared" si="13"/>
        <v>10.600000000000009</v>
      </c>
    </row>
    <row r="108" spans="49:50" x14ac:dyDescent="0.25">
      <c r="AW108">
        <f t="shared" si="14"/>
        <v>0.10700000000000008</v>
      </c>
      <c r="AX108">
        <f t="shared" si="13"/>
        <v>10.700000000000008</v>
      </c>
    </row>
    <row r="109" spans="49:50" x14ac:dyDescent="0.25">
      <c r="AW109">
        <f t="shared" si="14"/>
        <v>0.10800000000000008</v>
      </c>
      <c r="AX109">
        <f t="shared" si="13"/>
        <v>10.800000000000008</v>
      </c>
    </row>
    <row r="110" spans="49:50" x14ac:dyDescent="0.25">
      <c r="AW110">
        <f t="shared" si="14"/>
        <v>0.10900000000000008</v>
      </c>
      <c r="AX110">
        <f t="shared" si="13"/>
        <v>10.900000000000007</v>
      </c>
    </row>
    <row r="111" spans="49:50" x14ac:dyDescent="0.25">
      <c r="AW111">
        <f t="shared" si="14"/>
        <v>0.11000000000000008</v>
      </c>
      <c r="AX111">
        <f t="shared" si="13"/>
        <v>11.000000000000009</v>
      </c>
    </row>
    <row r="112" spans="49:50" x14ac:dyDescent="0.25">
      <c r="AW112">
        <f t="shared" si="14"/>
        <v>0.11100000000000008</v>
      </c>
      <c r="AX112">
        <f t="shared" si="13"/>
        <v>11.100000000000009</v>
      </c>
    </row>
    <row r="113" spans="49:50" x14ac:dyDescent="0.25">
      <c r="AW113">
        <f t="shared" si="14"/>
        <v>0.11200000000000009</v>
      </c>
      <c r="AX113">
        <f t="shared" si="13"/>
        <v>11.200000000000008</v>
      </c>
    </row>
    <row r="114" spans="49:50" x14ac:dyDescent="0.25">
      <c r="AW114">
        <f t="shared" si="14"/>
        <v>0.11300000000000009</v>
      </c>
      <c r="AX114">
        <f t="shared" si="13"/>
        <v>11.300000000000008</v>
      </c>
    </row>
    <row r="115" spans="49:50" x14ac:dyDescent="0.25">
      <c r="AW115">
        <f t="shared" si="14"/>
        <v>0.11400000000000009</v>
      </c>
      <c r="AX115">
        <f t="shared" si="13"/>
        <v>11.400000000000009</v>
      </c>
    </row>
    <row r="116" spans="49:50" x14ac:dyDescent="0.25">
      <c r="AW116">
        <f t="shared" si="14"/>
        <v>0.11500000000000009</v>
      </c>
      <c r="AX116">
        <f t="shared" si="13"/>
        <v>11.500000000000009</v>
      </c>
    </row>
    <row r="117" spans="49:50" x14ac:dyDescent="0.25">
      <c r="AW117">
        <f t="shared" si="14"/>
        <v>0.11600000000000009</v>
      </c>
      <c r="AX117">
        <f t="shared" si="13"/>
        <v>11.600000000000009</v>
      </c>
    </row>
    <row r="118" spans="49:50" x14ac:dyDescent="0.25">
      <c r="AW118">
        <f t="shared" si="14"/>
        <v>0.11700000000000009</v>
      </c>
      <c r="AX118">
        <f t="shared" si="13"/>
        <v>11.700000000000008</v>
      </c>
    </row>
    <row r="119" spans="49:50" x14ac:dyDescent="0.25">
      <c r="AW119">
        <f t="shared" si="14"/>
        <v>0.11800000000000009</v>
      </c>
      <c r="AX119">
        <f t="shared" si="13"/>
        <v>11.80000000000001</v>
      </c>
    </row>
    <row r="120" spans="49:50" x14ac:dyDescent="0.25">
      <c r="AW120">
        <f t="shared" si="14"/>
        <v>0.11900000000000009</v>
      </c>
      <c r="AX120">
        <f t="shared" si="13"/>
        <v>11.900000000000009</v>
      </c>
    </row>
    <row r="121" spans="49:50" x14ac:dyDescent="0.25">
      <c r="AW121">
        <f t="shared" si="14"/>
        <v>0.12000000000000009</v>
      </c>
      <c r="AX121">
        <f t="shared" si="13"/>
        <v>12.000000000000009</v>
      </c>
    </row>
    <row r="122" spans="49:50" x14ac:dyDescent="0.25">
      <c r="AW122">
        <f t="shared" si="14"/>
        <v>0.12100000000000009</v>
      </c>
      <c r="AX122">
        <f t="shared" si="13"/>
        <v>12.100000000000009</v>
      </c>
    </row>
    <row r="123" spans="49:50" x14ac:dyDescent="0.25">
      <c r="AW123">
        <f t="shared" si="14"/>
        <v>0.12200000000000009</v>
      </c>
      <c r="AX123">
        <f t="shared" si="13"/>
        <v>12.20000000000001</v>
      </c>
    </row>
    <row r="124" spans="49:50" x14ac:dyDescent="0.25">
      <c r="AW124">
        <f t="shared" si="14"/>
        <v>0.1230000000000001</v>
      </c>
      <c r="AX124">
        <f t="shared" si="13"/>
        <v>12.30000000000001</v>
      </c>
    </row>
    <row r="125" spans="49:50" x14ac:dyDescent="0.25">
      <c r="AW125">
        <f t="shared" si="14"/>
        <v>0.1240000000000001</v>
      </c>
      <c r="AX125">
        <f t="shared" si="13"/>
        <v>12.400000000000009</v>
      </c>
    </row>
    <row r="126" spans="49:50" x14ac:dyDescent="0.25">
      <c r="AW126">
        <f t="shared" si="14"/>
        <v>0.12500000000000008</v>
      </c>
      <c r="AX126">
        <f t="shared" si="13"/>
        <v>12.500000000000009</v>
      </c>
    </row>
    <row r="127" spans="49:50" x14ac:dyDescent="0.25">
      <c r="AW127">
        <f t="shared" si="14"/>
        <v>0.12600000000000008</v>
      </c>
      <c r="AX127">
        <f t="shared" si="13"/>
        <v>12.600000000000009</v>
      </c>
    </row>
    <row r="128" spans="49:50" x14ac:dyDescent="0.25">
      <c r="AW128">
        <f t="shared" si="14"/>
        <v>0.12700000000000009</v>
      </c>
      <c r="AX128">
        <f t="shared" si="13"/>
        <v>12.700000000000008</v>
      </c>
    </row>
    <row r="129" spans="49:50" x14ac:dyDescent="0.25">
      <c r="AW129">
        <f t="shared" si="14"/>
        <v>0.12800000000000009</v>
      </c>
      <c r="AX129">
        <f t="shared" si="13"/>
        <v>12.800000000000008</v>
      </c>
    </row>
    <row r="130" spans="49:50" x14ac:dyDescent="0.25">
      <c r="AW130">
        <f t="shared" si="14"/>
        <v>0.12900000000000009</v>
      </c>
      <c r="AX130">
        <f t="shared" si="13"/>
        <v>12.900000000000009</v>
      </c>
    </row>
    <row r="131" spans="49:50" x14ac:dyDescent="0.25">
      <c r="AW131">
        <f t="shared" si="14"/>
        <v>0.13000000000000009</v>
      </c>
      <c r="AX131">
        <f t="shared" ref="AX131:AX194" si="15">AW131*100</f>
        <v>13.000000000000009</v>
      </c>
    </row>
    <row r="132" spans="49:50" x14ac:dyDescent="0.25">
      <c r="AW132">
        <f t="shared" ref="AW132:AW195" si="16">AW131+0.001</f>
        <v>0.13100000000000009</v>
      </c>
      <c r="AX132">
        <f t="shared" si="15"/>
        <v>13.100000000000009</v>
      </c>
    </row>
    <row r="133" spans="49:50" x14ac:dyDescent="0.25">
      <c r="AW133">
        <f t="shared" si="16"/>
        <v>0.13200000000000009</v>
      </c>
      <c r="AX133">
        <f t="shared" si="15"/>
        <v>13.200000000000008</v>
      </c>
    </row>
    <row r="134" spans="49:50" x14ac:dyDescent="0.25">
      <c r="AW134">
        <f t="shared" si="16"/>
        <v>0.13300000000000009</v>
      </c>
      <c r="AX134">
        <f t="shared" si="15"/>
        <v>13.30000000000001</v>
      </c>
    </row>
    <row r="135" spans="49:50" x14ac:dyDescent="0.25">
      <c r="AW135">
        <f t="shared" si="16"/>
        <v>0.13400000000000009</v>
      </c>
      <c r="AX135">
        <f t="shared" si="15"/>
        <v>13.400000000000009</v>
      </c>
    </row>
    <row r="136" spans="49:50" x14ac:dyDescent="0.25">
      <c r="AW136">
        <f t="shared" si="16"/>
        <v>0.13500000000000009</v>
      </c>
      <c r="AX136">
        <f t="shared" si="15"/>
        <v>13.500000000000009</v>
      </c>
    </row>
    <row r="137" spans="49:50" x14ac:dyDescent="0.25">
      <c r="AW137">
        <f t="shared" si="16"/>
        <v>0.13600000000000009</v>
      </c>
      <c r="AX137">
        <f t="shared" si="15"/>
        <v>13.600000000000009</v>
      </c>
    </row>
    <row r="138" spans="49:50" x14ac:dyDescent="0.25">
      <c r="AW138">
        <f t="shared" si="16"/>
        <v>0.13700000000000009</v>
      </c>
      <c r="AX138">
        <f t="shared" si="15"/>
        <v>13.70000000000001</v>
      </c>
    </row>
    <row r="139" spans="49:50" x14ac:dyDescent="0.25">
      <c r="AW139">
        <f t="shared" si="16"/>
        <v>0.13800000000000009</v>
      </c>
      <c r="AX139">
        <f t="shared" si="15"/>
        <v>13.80000000000001</v>
      </c>
    </row>
    <row r="140" spans="49:50" x14ac:dyDescent="0.25">
      <c r="AW140">
        <f t="shared" si="16"/>
        <v>0.1390000000000001</v>
      </c>
      <c r="AX140">
        <f t="shared" si="15"/>
        <v>13.900000000000009</v>
      </c>
    </row>
    <row r="141" spans="49:50" x14ac:dyDescent="0.25">
      <c r="AW141">
        <f t="shared" si="16"/>
        <v>0.1400000000000001</v>
      </c>
      <c r="AX141">
        <f t="shared" si="15"/>
        <v>14.000000000000009</v>
      </c>
    </row>
    <row r="142" spans="49:50" x14ac:dyDescent="0.25">
      <c r="AW142">
        <f t="shared" si="16"/>
        <v>0.1410000000000001</v>
      </c>
      <c r="AX142">
        <f t="shared" si="15"/>
        <v>14.10000000000001</v>
      </c>
    </row>
    <row r="143" spans="49:50" x14ac:dyDescent="0.25">
      <c r="AW143">
        <f t="shared" si="16"/>
        <v>0.1420000000000001</v>
      </c>
      <c r="AX143">
        <f t="shared" si="15"/>
        <v>14.20000000000001</v>
      </c>
    </row>
    <row r="144" spans="49:50" x14ac:dyDescent="0.25">
      <c r="AW144">
        <f t="shared" si="16"/>
        <v>0.1430000000000001</v>
      </c>
      <c r="AX144">
        <f t="shared" si="15"/>
        <v>14.30000000000001</v>
      </c>
    </row>
    <row r="145" spans="49:50" x14ac:dyDescent="0.25">
      <c r="AW145">
        <f t="shared" si="16"/>
        <v>0.1440000000000001</v>
      </c>
      <c r="AX145">
        <f t="shared" si="15"/>
        <v>14.400000000000009</v>
      </c>
    </row>
    <row r="146" spans="49:50" x14ac:dyDescent="0.25">
      <c r="AW146">
        <f t="shared" si="16"/>
        <v>0.1450000000000001</v>
      </c>
      <c r="AX146">
        <f t="shared" si="15"/>
        <v>14.500000000000011</v>
      </c>
    </row>
    <row r="147" spans="49:50" x14ac:dyDescent="0.25">
      <c r="AW147">
        <f t="shared" si="16"/>
        <v>0.1460000000000001</v>
      </c>
      <c r="AX147">
        <f t="shared" si="15"/>
        <v>14.60000000000001</v>
      </c>
    </row>
    <row r="148" spans="49:50" x14ac:dyDescent="0.25">
      <c r="AW148">
        <f t="shared" si="16"/>
        <v>0.1470000000000001</v>
      </c>
      <c r="AX148">
        <f t="shared" si="15"/>
        <v>14.70000000000001</v>
      </c>
    </row>
    <row r="149" spans="49:50" x14ac:dyDescent="0.25">
      <c r="AW149">
        <f t="shared" si="16"/>
        <v>0.1480000000000001</v>
      </c>
      <c r="AX149">
        <f t="shared" si="15"/>
        <v>14.80000000000001</v>
      </c>
    </row>
    <row r="150" spans="49:50" x14ac:dyDescent="0.25">
      <c r="AW150">
        <f t="shared" si="16"/>
        <v>0.1490000000000001</v>
      </c>
      <c r="AX150">
        <f t="shared" si="15"/>
        <v>14.900000000000011</v>
      </c>
    </row>
    <row r="151" spans="49:50" x14ac:dyDescent="0.25">
      <c r="AW151">
        <f t="shared" si="16"/>
        <v>0.15000000000000011</v>
      </c>
      <c r="AX151">
        <f t="shared" si="15"/>
        <v>15.000000000000011</v>
      </c>
    </row>
    <row r="152" spans="49:50" x14ac:dyDescent="0.25">
      <c r="AW152">
        <f t="shared" si="16"/>
        <v>0.15100000000000011</v>
      </c>
      <c r="AX152">
        <f t="shared" si="15"/>
        <v>15.10000000000001</v>
      </c>
    </row>
    <row r="153" spans="49:50" x14ac:dyDescent="0.25">
      <c r="AW153">
        <f t="shared" si="16"/>
        <v>0.15200000000000011</v>
      </c>
      <c r="AX153">
        <f t="shared" si="15"/>
        <v>15.20000000000001</v>
      </c>
    </row>
    <row r="154" spans="49:50" x14ac:dyDescent="0.25">
      <c r="AW154">
        <f t="shared" si="16"/>
        <v>0.15300000000000011</v>
      </c>
      <c r="AX154">
        <f t="shared" si="15"/>
        <v>15.300000000000011</v>
      </c>
    </row>
    <row r="155" spans="49:50" x14ac:dyDescent="0.25">
      <c r="AW155">
        <f t="shared" si="16"/>
        <v>0.15400000000000011</v>
      </c>
      <c r="AX155">
        <f t="shared" si="15"/>
        <v>15.400000000000011</v>
      </c>
    </row>
    <row r="156" spans="49:50" x14ac:dyDescent="0.25">
      <c r="AW156">
        <f t="shared" si="16"/>
        <v>0.15500000000000011</v>
      </c>
      <c r="AX156">
        <f t="shared" si="15"/>
        <v>15.500000000000011</v>
      </c>
    </row>
    <row r="157" spans="49:50" x14ac:dyDescent="0.25">
      <c r="AW157">
        <f t="shared" si="16"/>
        <v>0.15600000000000011</v>
      </c>
      <c r="AX157">
        <f t="shared" si="15"/>
        <v>15.60000000000001</v>
      </c>
    </row>
    <row r="158" spans="49:50" x14ac:dyDescent="0.25">
      <c r="AW158">
        <f t="shared" si="16"/>
        <v>0.15700000000000011</v>
      </c>
      <c r="AX158">
        <f t="shared" si="15"/>
        <v>15.700000000000012</v>
      </c>
    </row>
    <row r="159" spans="49:50" x14ac:dyDescent="0.25">
      <c r="AW159">
        <f t="shared" si="16"/>
        <v>0.15800000000000011</v>
      </c>
      <c r="AX159">
        <f t="shared" si="15"/>
        <v>15.800000000000011</v>
      </c>
    </row>
    <row r="160" spans="49:50" x14ac:dyDescent="0.25">
      <c r="AW160">
        <f t="shared" si="16"/>
        <v>0.15900000000000011</v>
      </c>
      <c r="AX160">
        <f t="shared" si="15"/>
        <v>15.900000000000011</v>
      </c>
    </row>
    <row r="161" spans="49:50" x14ac:dyDescent="0.25">
      <c r="AW161">
        <f t="shared" si="16"/>
        <v>0.16000000000000011</v>
      </c>
      <c r="AX161">
        <f t="shared" si="15"/>
        <v>16.000000000000011</v>
      </c>
    </row>
    <row r="162" spans="49:50" x14ac:dyDescent="0.25">
      <c r="AW162">
        <f t="shared" si="16"/>
        <v>0.16100000000000012</v>
      </c>
      <c r="AX162">
        <f t="shared" si="15"/>
        <v>16.100000000000012</v>
      </c>
    </row>
    <row r="163" spans="49:50" x14ac:dyDescent="0.25">
      <c r="AW163">
        <f t="shared" si="16"/>
        <v>0.16200000000000012</v>
      </c>
      <c r="AX163">
        <f t="shared" si="15"/>
        <v>16.20000000000001</v>
      </c>
    </row>
    <row r="164" spans="49:50" x14ac:dyDescent="0.25">
      <c r="AW164">
        <f t="shared" si="16"/>
        <v>0.16300000000000012</v>
      </c>
      <c r="AX164">
        <f t="shared" si="15"/>
        <v>16.300000000000011</v>
      </c>
    </row>
    <row r="165" spans="49:50" x14ac:dyDescent="0.25">
      <c r="AW165">
        <f t="shared" si="16"/>
        <v>0.16400000000000012</v>
      </c>
      <c r="AX165">
        <f t="shared" si="15"/>
        <v>16.400000000000013</v>
      </c>
    </row>
    <row r="166" spans="49:50" x14ac:dyDescent="0.25">
      <c r="AW166">
        <f t="shared" si="16"/>
        <v>0.16500000000000012</v>
      </c>
      <c r="AX166">
        <f t="shared" si="15"/>
        <v>16.500000000000011</v>
      </c>
    </row>
    <row r="167" spans="49:50" x14ac:dyDescent="0.25">
      <c r="AW167">
        <f t="shared" si="16"/>
        <v>0.16600000000000012</v>
      </c>
      <c r="AX167">
        <f t="shared" si="15"/>
        <v>16.600000000000012</v>
      </c>
    </row>
    <row r="168" spans="49:50" x14ac:dyDescent="0.25">
      <c r="AW168">
        <f t="shared" si="16"/>
        <v>0.16700000000000012</v>
      </c>
      <c r="AX168">
        <f t="shared" si="15"/>
        <v>16.700000000000014</v>
      </c>
    </row>
    <row r="169" spans="49:50" x14ac:dyDescent="0.25">
      <c r="AW169">
        <f t="shared" si="16"/>
        <v>0.16800000000000012</v>
      </c>
      <c r="AX169">
        <f t="shared" si="15"/>
        <v>16.800000000000011</v>
      </c>
    </row>
    <row r="170" spans="49:50" x14ac:dyDescent="0.25">
      <c r="AW170">
        <f t="shared" si="16"/>
        <v>0.16900000000000012</v>
      </c>
      <c r="AX170">
        <f t="shared" si="15"/>
        <v>16.900000000000013</v>
      </c>
    </row>
    <row r="171" spans="49:50" x14ac:dyDescent="0.25">
      <c r="AW171">
        <f t="shared" si="16"/>
        <v>0.17000000000000012</v>
      </c>
      <c r="AX171">
        <f t="shared" si="15"/>
        <v>17.000000000000011</v>
      </c>
    </row>
    <row r="172" spans="49:50" x14ac:dyDescent="0.25">
      <c r="AW172">
        <f t="shared" si="16"/>
        <v>0.17100000000000012</v>
      </c>
      <c r="AX172">
        <f t="shared" si="15"/>
        <v>17.100000000000012</v>
      </c>
    </row>
    <row r="173" spans="49:50" x14ac:dyDescent="0.25">
      <c r="AW173">
        <f t="shared" si="16"/>
        <v>0.17200000000000013</v>
      </c>
      <c r="AX173">
        <f t="shared" si="15"/>
        <v>17.200000000000014</v>
      </c>
    </row>
    <row r="174" spans="49:50" x14ac:dyDescent="0.25">
      <c r="AW174">
        <f t="shared" si="16"/>
        <v>0.17300000000000013</v>
      </c>
      <c r="AX174">
        <f t="shared" si="15"/>
        <v>17.300000000000011</v>
      </c>
    </row>
    <row r="175" spans="49:50" x14ac:dyDescent="0.25">
      <c r="AW175">
        <f t="shared" si="16"/>
        <v>0.17400000000000013</v>
      </c>
      <c r="AX175">
        <f t="shared" si="15"/>
        <v>17.400000000000013</v>
      </c>
    </row>
    <row r="176" spans="49:50" x14ac:dyDescent="0.25">
      <c r="AW176">
        <f t="shared" si="16"/>
        <v>0.17500000000000013</v>
      </c>
      <c r="AX176">
        <f t="shared" si="15"/>
        <v>17.500000000000014</v>
      </c>
    </row>
    <row r="177" spans="49:50" x14ac:dyDescent="0.25">
      <c r="AW177">
        <f t="shared" si="16"/>
        <v>0.17600000000000013</v>
      </c>
      <c r="AX177">
        <f t="shared" si="15"/>
        <v>17.600000000000012</v>
      </c>
    </row>
    <row r="178" spans="49:50" x14ac:dyDescent="0.25">
      <c r="AW178">
        <f t="shared" si="16"/>
        <v>0.17700000000000013</v>
      </c>
      <c r="AX178">
        <f t="shared" si="15"/>
        <v>17.700000000000014</v>
      </c>
    </row>
    <row r="179" spans="49:50" x14ac:dyDescent="0.25">
      <c r="AW179">
        <f t="shared" si="16"/>
        <v>0.17800000000000013</v>
      </c>
      <c r="AX179">
        <f t="shared" si="15"/>
        <v>17.800000000000011</v>
      </c>
    </row>
    <row r="180" spans="49:50" x14ac:dyDescent="0.25">
      <c r="AW180">
        <f t="shared" si="16"/>
        <v>0.17900000000000013</v>
      </c>
      <c r="AX180">
        <f t="shared" si="15"/>
        <v>17.900000000000013</v>
      </c>
    </row>
    <row r="181" spans="49:50" x14ac:dyDescent="0.25">
      <c r="AW181">
        <f t="shared" si="16"/>
        <v>0.18000000000000013</v>
      </c>
      <c r="AX181">
        <f t="shared" si="15"/>
        <v>18.000000000000014</v>
      </c>
    </row>
    <row r="182" spans="49:50" x14ac:dyDescent="0.25">
      <c r="AW182">
        <f t="shared" si="16"/>
        <v>0.18100000000000013</v>
      </c>
      <c r="AX182">
        <f t="shared" si="15"/>
        <v>18.100000000000012</v>
      </c>
    </row>
    <row r="183" spans="49:50" x14ac:dyDescent="0.25">
      <c r="AW183">
        <f t="shared" si="16"/>
        <v>0.18200000000000013</v>
      </c>
      <c r="AX183">
        <f t="shared" si="15"/>
        <v>18.200000000000014</v>
      </c>
    </row>
    <row r="184" spans="49:50" x14ac:dyDescent="0.25">
      <c r="AW184">
        <f t="shared" si="16"/>
        <v>0.18300000000000013</v>
      </c>
      <c r="AX184">
        <f t="shared" si="15"/>
        <v>18.300000000000015</v>
      </c>
    </row>
    <row r="185" spans="49:50" x14ac:dyDescent="0.25">
      <c r="AW185">
        <f t="shared" si="16"/>
        <v>0.18400000000000014</v>
      </c>
      <c r="AX185">
        <f t="shared" si="15"/>
        <v>18.400000000000013</v>
      </c>
    </row>
    <row r="186" spans="49:50" x14ac:dyDescent="0.25">
      <c r="AW186">
        <f t="shared" si="16"/>
        <v>0.18500000000000014</v>
      </c>
      <c r="AX186">
        <f t="shared" si="15"/>
        <v>18.500000000000014</v>
      </c>
    </row>
    <row r="187" spans="49:50" x14ac:dyDescent="0.25">
      <c r="AW187">
        <f t="shared" si="16"/>
        <v>0.18600000000000014</v>
      </c>
      <c r="AX187">
        <f t="shared" si="15"/>
        <v>18.600000000000012</v>
      </c>
    </row>
    <row r="188" spans="49:50" x14ac:dyDescent="0.25">
      <c r="AW188">
        <f t="shared" si="16"/>
        <v>0.18700000000000014</v>
      </c>
      <c r="AX188">
        <f t="shared" si="15"/>
        <v>18.700000000000014</v>
      </c>
    </row>
    <row r="189" spans="49:50" x14ac:dyDescent="0.25">
      <c r="AW189">
        <f t="shared" si="16"/>
        <v>0.18800000000000014</v>
      </c>
      <c r="AX189">
        <f t="shared" si="15"/>
        <v>18.800000000000015</v>
      </c>
    </row>
    <row r="190" spans="49:50" x14ac:dyDescent="0.25">
      <c r="AW190">
        <f t="shared" si="16"/>
        <v>0.18900000000000014</v>
      </c>
      <c r="AX190">
        <f t="shared" si="15"/>
        <v>18.900000000000013</v>
      </c>
    </row>
    <row r="191" spans="49:50" x14ac:dyDescent="0.25">
      <c r="AW191">
        <f t="shared" si="16"/>
        <v>0.19000000000000014</v>
      </c>
      <c r="AX191">
        <f t="shared" si="15"/>
        <v>19.000000000000014</v>
      </c>
    </row>
    <row r="192" spans="49:50" x14ac:dyDescent="0.25">
      <c r="AW192">
        <f t="shared" si="16"/>
        <v>0.19100000000000014</v>
      </c>
      <c r="AX192">
        <f t="shared" si="15"/>
        <v>19.100000000000016</v>
      </c>
    </row>
    <row r="193" spans="49:50" x14ac:dyDescent="0.25">
      <c r="AW193">
        <f t="shared" si="16"/>
        <v>0.19200000000000014</v>
      </c>
      <c r="AX193">
        <f t="shared" si="15"/>
        <v>19.200000000000014</v>
      </c>
    </row>
    <row r="194" spans="49:50" x14ac:dyDescent="0.25">
      <c r="AW194">
        <f t="shared" si="16"/>
        <v>0.19300000000000014</v>
      </c>
      <c r="AX194">
        <f t="shared" si="15"/>
        <v>19.300000000000015</v>
      </c>
    </row>
    <row r="195" spans="49:50" x14ac:dyDescent="0.25">
      <c r="AW195">
        <f t="shared" si="16"/>
        <v>0.19400000000000014</v>
      </c>
      <c r="AX195">
        <f t="shared" ref="AX195:AX258" si="17">AW195*100</f>
        <v>19.400000000000013</v>
      </c>
    </row>
    <row r="196" spans="49:50" x14ac:dyDescent="0.25">
      <c r="AW196">
        <f t="shared" ref="AW196:AW259" si="18">AW195+0.001</f>
        <v>0.19500000000000015</v>
      </c>
      <c r="AX196">
        <f t="shared" si="17"/>
        <v>19.500000000000014</v>
      </c>
    </row>
    <row r="197" spans="49:50" x14ac:dyDescent="0.25">
      <c r="AW197">
        <f t="shared" si="18"/>
        <v>0.19600000000000015</v>
      </c>
      <c r="AX197">
        <f t="shared" si="17"/>
        <v>19.600000000000016</v>
      </c>
    </row>
    <row r="198" spans="49:50" x14ac:dyDescent="0.25">
      <c r="AW198">
        <f t="shared" si="18"/>
        <v>0.19700000000000015</v>
      </c>
      <c r="AX198">
        <f t="shared" si="17"/>
        <v>19.700000000000014</v>
      </c>
    </row>
    <row r="199" spans="49:50" x14ac:dyDescent="0.25">
      <c r="AW199">
        <f t="shared" si="18"/>
        <v>0.19800000000000015</v>
      </c>
      <c r="AX199">
        <f t="shared" si="17"/>
        <v>19.800000000000015</v>
      </c>
    </row>
    <row r="200" spans="49:50" x14ac:dyDescent="0.25">
      <c r="AW200">
        <f t="shared" si="18"/>
        <v>0.19900000000000015</v>
      </c>
      <c r="AX200">
        <f t="shared" si="17"/>
        <v>19.900000000000016</v>
      </c>
    </row>
    <row r="201" spans="49:50" x14ac:dyDescent="0.25">
      <c r="AW201">
        <f t="shared" si="18"/>
        <v>0.20000000000000015</v>
      </c>
      <c r="AX201">
        <f t="shared" si="17"/>
        <v>20.000000000000014</v>
      </c>
    </row>
    <row r="202" spans="49:50" x14ac:dyDescent="0.25">
      <c r="AW202">
        <f t="shared" si="18"/>
        <v>0.20100000000000015</v>
      </c>
      <c r="AX202">
        <f t="shared" si="17"/>
        <v>20.100000000000016</v>
      </c>
    </row>
    <row r="203" spans="49:50" x14ac:dyDescent="0.25">
      <c r="AW203">
        <f t="shared" si="18"/>
        <v>0.20200000000000015</v>
      </c>
      <c r="AX203">
        <f t="shared" si="17"/>
        <v>20.200000000000014</v>
      </c>
    </row>
    <row r="204" spans="49:50" x14ac:dyDescent="0.25">
      <c r="AW204">
        <f t="shared" si="18"/>
        <v>0.20300000000000015</v>
      </c>
      <c r="AX204">
        <f t="shared" si="17"/>
        <v>20.300000000000015</v>
      </c>
    </row>
    <row r="205" spans="49:50" x14ac:dyDescent="0.25">
      <c r="AW205">
        <f t="shared" si="18"/>
        <v>0.20400000000000015</v>
      </c>
      <c r="AX205">
        <f t="shared" si="17"/>
        <v>20.400000000000016</v>
      </c>
    </row>
    <row r="206" spans="49:50" x14ac:dyDescent="0.25">
      <c r="AW206">
        <f t="shared" si="18"/>
        <v>0.20500000000000015</v>
      </c>
      <c r="AX206">
        <f t="shared" si="17"/>
        <v>20.500000000000014</v>
      </c>
    </row>
    <row r="207" spans="49:50" x14ac:dyDescent="0.25">
      <c r="AW207">
        <f t="shared" si="18"/>
        <v>0.20600000000000016</v>
      </c>
      <c r="AX207">
        <f t="shared" si="17"/>
        <v>20.600000000000016</v>
      </c>
    </row>
    <row r="208" spans="49:50" x14ac:dyDescent="0.25">
      <c r="AW208">
        <f t="shared" si="18"/>
        <v>0.20700000000000016</v>
      </c>
      <c r="AX208">
        <f t="shared" si="17"/>
        <v>20.700000000000017</v>
      </c>
    </row>
    <row r="209" spans="49:50" x14ac:dyDescent="0.25">
      <c r="AW209">
        <f t="shared" si="18"/>
        <v>0.20800000000000016</v>
      </c>
      <c r="AX209">
        <f t="shared" si="17"/>
        <v>20.800000000000015</v>
      </c>
    </row>
    <row r="210" spans="49:50" x14ac:dyDescent="0.25">
      <c r="AW210">
        <f t="shared" si="18"/>
        <v>0.20900000000000016</v>
      </c>
      <c r="AX210">
        <f t="shared" si="17"/>
        <v>20.900000000000016</v>
      </c>
    </row>
    <row r="211" spans="49:50" x14ac:dyDescent="0.25">
      <c r="AW211">
        <f t="shared" si="18"/>
        <v>0.21000000000000016</v>
      </c>
      <c r="AX211">
        <f t="shared" si="17"/>
        <v>21.000000000000014</v>
      </c>
    </row>
    <row r="212" spans="49:50" x14ac:dyDescent="0.25">
      <c r="AW212">
        <f t="shared" si="18"/>
        <v>0.21100000000000016</v>
      </c>
      <c r="AX212">
        <f t="shared" si="17"/>
        <v>21.100000000000016</v>
      </c>
    </row>
    <row r="213" spans="49:50" x14ac:dyDescent="0.25">
      <c r="AW213">
        <f t="shared" si="18"/>
        <v>0.21200000000000016</v>
      </c>
      <c r="AX213">
        <f t="shared" si="17"/>
        <v>21.200000000000017</v>
      </c>
    </row>
    <row r="214" spans="49:50" x14ac:dyDescent="0.25">
      <c r="AW214">
        <f t="shared" si="18"/>
        <v>0.21300000000000016</v>
      </c>
      <c r="AX214">
        <f t="shared" si="17"/>
        <v>21.300000000000015</v>
      </c>
    </row>
    <row r="215" spans="49:50" x14ac:dyDescent="0.25">
      <c r="AW215">
        <f t="shared" si="18"/>
        <v>0.21400000000000016</v>
      </c>
      <c r="AX215">
        <f t="shared" si="17"/>
        <v>21.400000000000016</v>
      </c>
    </row>
    <row r="216" spans="49:50" x14ac:dyDescent="0.25">
      <c r="AW216">
        <f t="shared" si="18"/>
        <v>0.21500000000000016</v>
      </c>
      <c r="AX216">
        <f t="shared" si="17"/>
        <v>21.500000000000018</v>
      </c>
    </row>
    <row r="217" spans="49:50" x14ac:dyDescent="0.25">
      <c r="AW217">
        <f t="shared" si="18"/>
        <v>0.21600000000000016</v>
      </c>
      <c r="AX217">
        <f t="shared" si="17"/>
        <v>21.600000000000016</v>
      </c>
    </row>
    <row r="218" spans="49:50" x14ac:dyDescent="0.25">
      <c r="AW218">
        <f t="shared" si="18"/>
        <v>0.21700000000000016</v>
      </c>
      <c r="AX218">
        <f t="shared" si="17"/>
        <v>21.700000000000017</v>
      </c>
    </row>
    <row r="219" spans="49:50" x14ac:dyDescent="0.25">
      <c r="AW219">
        <f t="shared" si="18"/>
        <v>0.21800000000000017</v>
      </c>
      <c r="AX219">
        <f t="shared" si="17"/>
        <v>21.800000000000015</v>
      </c>
    </row>
    <row r="220" spans="49:50" x14ac:dyDescent="0.25">
      <c r="AW220">
        <f t="shared" si="18"/>
        <v>0.21900000000000017</v>
      </c>
      <c r="AX220">
        <f t="shared" si="17"/>
        <v>21.900000000000016</v>
      </c>
    </row>
    <row r="221" spans="49:50" x14ac:dyDescent="0.25">
      <c r="AW221">
        <f t="shared" si="18"/>
        <v>0.22000000000000017</v>
      </c>
      <c r="AX221">
        <f t="shared" si="17"/>
        <v>22.000000000000018</v>
      </c>
    </row>
    <row r="222" spans="49:50" x14ac:dyDescent="0.25">
      <c r="AW222">
        <f t="shared" si="18"/>
        <v>0.22100000000000017</v>
      </c>
      <c r="AX222">
        <f t="shared" si="17"/>
        <v>22.100000000000016</v>
      </c>
    </row>
    <row r="223" spans="49:50" x14ac:dyDescent="0.25">
      <c r="AW223">
        <f t="shared" si="18"/>
        <v>0.22200000000000017</v>
      </c>
      <c r="AX223">
        <f t="shared" si="17"/>
        <v>22.200000000000017</v>
      </c>
    </row>
    <row r="224" spans="49:50" x14ac:dyDescent="0.25">
      <c r="AW224">
        <f t="shared" si="18"/>
        <v>0.22300000000000017</v>
      </c>
      <c r="AX224">
        <f t="shared" si="17"/>
        <v>22.300000000000018</v>
      </c>
    </row>
    <row r="225" spans="49:50" x14ac:dyDescent="0.25">
      <c r="AW225">
        <f t="shared" si="18"/>
        <v>0.22400000000000017</v>
      </c>
      <c r="AX225">
        <f t="shared" si="17"/>
        <v>22.400000000000016</v>
      </c>
    </row>
    <row r="226" spans="49:50" x14ac:dyDescent="0.25">
      <c r="AW226">
        <f t="shared" si="18"/>
        <v>0.22500000000000017</v>
      </c>
      <c r="AX226">
        <f t="shared" si="17"/>
        <v>22.500000000000018</v>
      </c>
    </row>
    <row r="227" spans="49:50" x14ac:dyDescent="0.25">
      <c r="AW227">
        <f t="shared" si="18"/>
        <v>0.22600000000000017</v>
      </c>
      <c r="AX227">
        <f t="shared" si="17"/>
        <v>22.600000000000016</v>
      </c>
    </row>
    <row r="228" spans="49:50" x14ac:dyDescent="0.25">
      <c r="AW228">
        <f t="shared" si="18"/>
        <v>0.22700000000000017</v>
      </c>
      <c r="AX228">
        <f t="shared" si="17"/>
        <v>22.700000000000017</v>
      </c>
    </row>
    <row r="229" spans="49:50" x14ac:dyDescent="0.25">
      <c r="AW229">
        <f t="shared" si="18"/>
        <v>0.22800000000000017</v>
      </c>
      <c r="AX229">
        <f t="shared" si="17"/>
        <v>22.800000000000018</v>
      </c>
    </row>
    <row r="230" spans="49:50" x14ac:dyDescent="0.25">
      <c r="AW230">
        <f t="shared" si="18"/>
        <v>0.22900000000000018</v>
      </c>
      <c r="AX230">
        <f t="shared" si="17"/>
        <v>22.900000000000016</v>
      </c>
    </row>
    <row r="231" spans="49:50" x14ac:dyDescent="0.25">
      <c r="AW231">
        <f t="shared" si="18"/>
        <v>0.23000000000000018</v>
      </c>
      <c r="AX231">
        <f t="shared" si="17"/>
        <v>23.000000000000018</v>
      </c>
    </row>
    <row r="232" spans="49:50" x14ac:dyDescent="0.25">
      <c r="AW232">
        <f t="shared" si="18"/>
        <v>0.23100000000000018</v>
      </c>
      <c r="AX232">
        <f t="shared" si="17"/>
        <v>23.100000000000019</v>
      </c>
    </row>
    <row r="233" spans="49:50" x14ac:dyDescent="0.25">
      <c r="AW233">
        <f t="shared" si="18"/>
        <v>0.23200000000000018</v>
      </c>
      <c r="AX233">
        <f t="shared" si="17"/>
        <v>23.200000000000017</v>
      </c>
    </row>
    <row r="234" spans="49:50" x14ac:dyDescent="0.25">
      <c r="AW234">
        <f t="shared" si="18"/>
        <v>0.23300000000000018</v>
      </c>
      <c r="AX234">
        <f t="shared" si="17"/>
        <v>23.300000000000018</v>
      </c>
    </row>
    <row r="235" spans="49:50" x14ac:dyDescent="0.25">
      <c r="AW235">
        <f t="shared" si="18"/>
        <v>0.23400000000000018</v>
      </c>
      <c r="AX235">
        <f t="shared" si="17"/>
        <v>23.400000000000016</v>
      </c>
    </row>
    <row r="236" spans="49:50" x14ac:dyDescent="0.25">
      <c r="AW236">
        <f t="shared" si="18"/>
        <v>0.23500000000000018</v>
      </c>
      <c r="AX236">
        <f t="shared" si="17"/>
        <v>23.500000000000018</v>
      </c>
    </row>
    <row r="237" spans="49:50" x14ac:dyDescent="0.25">
      <c r="AW237">
        <f t="shared" si="18"/>
        <v>0.23600000000000018</v>
      </c>
      <c r="AX237">
        <f t="shared" si="17"/>
        <v>23.600000000000019</v>
      </c>
    </row>
    <row r="238" spans="49:50" x14ac:dyDescent="0.25">
      <c r="AW238">
        <f t="shared" si="18"/>
        <v>0.23700000000000018</v>
      </c>
      <c r="AX238">
        <f t="shared" si="17"/>
        <v>23.700000000000017</v>
      </c>
    </row>
    <row r="239" spans="49:50" x14ac:dyDescent="0.25">
      <c r="AW239">
        <f t="shared" si="18"/>
        <v>0.23800000000000018</v>
      </c>
      <c r="AX239">
        <f t="shared" si="17"/>
        <v>23.800000000000018</v>
      </c>
    </row>
    <row r="240" spans="49:50" x14ac:dyDescent="0.25">
      <c r="AW240">
        <f t="shared" si="18"/>
        <v>0.23900000000000018</v>
      </c>
      <c r="AX240">
        <f t="shared" si="17"/>
        <v>23.90000000000002</v>
      </c>
    </row>
    <row r="241" spans="49:50" x14ac:dyDescent="0.25">
      <c r="AW241">
        <f t="shared" si="18"/>
        <v>0.24000000000000019</v>
      </c>
      <c r="AX241">
        <f t="shared" si="17"/>
        <v>24.000000000000018</v>
      </c>
    </row>
    <row r="242" spans="49:50" x14ac:dyDescent="0.25">
      <c r="AW242">
        <f t="shared" si="18"/>
        <v>0.24100000000000019</v>
      </c>
      <c r="AX242">
        <f t="shared" si="17"/>
        <v>24.100000000000019</v>
      </c>
    </row>
    <row r="243" spans="49:50" x14ac:dyDescent="0.25">
      <c r="AW243">
        <f t="shared" si="18"/>
        <v>0.24200000000000019</v>
      </c>
      <c r="AX243">
        <f t="shared" si="17"/>
        <v>24.200000000000017</v>
      </c>
    </row>
    <row r="244" spans="49:50" x14ac:dyDescent="0.25">
      <c r="AW244">
        <f t="shared" si="18"/>
        <v>0.24300000000000019</v>
      </c>
      <c r="AX244">
        <f t="shared" si="17"/>
        <v>24.300000000000018</v>
      </c>
    </row>
    <row r="245" spans="49:50" x14ac:dyDescent="0.25">
      <c r="AW245">
        <f t="shared" si="18"/>
        <v>0.24400000000000019</v>
      </c>
      <c r="AX245">
        <f t="shared" si="17"/>
        <v>24.40000000000002</v>
      </c>
    </row>
    <row r="246" spans="49:50" x14ac:dyDescent="0.25">
      <c r="AW246">
        <f t="shared" si="18"/>
        <v>0.24500000000000019</v>
      </c>
      <c r="AX246">
        <f t="shared" si="17"/>
        <v>24.500000000000018</v>
      </c>
    </row>
    <row r="247" spans="49:50" x14ac:dyDescent="0.25">
      <c r="AW247">
        <f t="shared" si="18"/>
        <v>0.24600000000000019</v>
      </c>
      <c r="AX247">
        <f t="shared" si="17"/>
        <v>24.600000000000019</v>
      </c>
    </row>
    <row r="248" spans="49:50" x14ac:dyDescent="0.25">
      <c r="AW248">
        <f t="shared" si="18"/>
        <v>0.24700000000000019</v>
      </c>
      <c r="AX248">
        <f t="shared" si="17"/>
        <v>24.700000000000021</v>
      </c>
    </row>
    <row r="249" spans="49:50" x14ac:dyDescent="0.25">
      <c r="AW249">
        <f t="shared" si="18"/>
        <v>0.24800000000000019</v>
      </c>
      <c r="AX249">
        <f t="shared" si="17"/>
        <v>24.800000000000018</v>
      </c>
    </row>
    <row r="250" spans="49:50" x14ac:dyDescent="0.25">
      <c r="AW250">
        <f t="shared" si="18"/>
        <v>0.24900000000000019</v>
      </c>
      <c r="AX250">
        <f t="shared" si="17"/>
        <v>24.90000000000002</v>
      </c>
    </row>
    <row r="251" spans="49:50" x14ac:dyDescent="0.25">
      <c r="AW251">
        <f t="shared" si="18"/>
        <v>0.25000000000000017</v>
      </c>
      <c r="AX251">
        <f t="shared" si="17"/>
        <v>25.000000000000018</v>
      </c>
    </row>
    <row r="252" spans="49:50" x14ac:dyDescent="0.25">
      <c r="AW252">
        <f t="shared" si="18"/>
        <v>0.25100000000000017</v>
      </c>
      <c r="AX252">
        <f t="shared" si="17"/>
        <v>25.100000000000016</v>
      </c>
    </row>
    <row r="253" spans="49:50" x14ac:dyDescent="0.25">
      <c r="AW253">
        <f t="shared" si="18"/>
        <v>0.25200000000000017</v>
      </c>
      <c r="AX253">
        <f t="shared" si="17"/>
        <v>25.200000000000017</v>
      </c>
    </row>
    <row r="254" spans="49:50" x14ac:dyDescent="0.25">
      <c r="AW254">
        <f t="shared" si="18"/>
        <v>0.25300000000000017</v>
      </c>
      <c r="AX254">
        <f t="shared" si="17"/>
        <v>25.300000000000018</v>
      </c>
    </row>
    <row r="255" spans="49:50" x14ac:dyDescent="0.25">
      <c r="AW255">
        <f t="shared" si="18"/>
        <v>0.25400000000000017</v>
      </c>
      <c r="AX255">
        <f t="shared" si="17"/>
        <v>25.400000000000016</v>
      </c>
    </row>
    <row r="256" spans="49:50" x14ac:dyDescent="0.25">
      <c r="AW256">
        <f t="shared" si="18"/>
        <v>0.25500000000000017</v>
      </c>
      <c r="AX256">
        <f t="shared" si="17"/>
        <v>25.500000000000018</v>
      </c>
    </row>
    <row r="257" spans="49:50" x14ac:dyDescent="0.25">
      <c r="AW257">
        <f t="shared" si="18"/>
        <v>0.25600000000000017</v>
      </c>
      <c r="AX257">
        <f t="shared" si="17"/>
        <v>25.600000000000016</v>
      </c>
    </row>
    <row r="258" spans="49:50" x14ac:dyDescent="0.25">
      <c r="AW258">
        <f t="shared" si="18"/>
        <v>0.25700000000000017</v>
      </c>
      <c r="AX258">
        <f t="shared" si="17"/>
        <v>25.700000000000017</v>
      </c>
    </row>
    <row r="259" spans="49:50" x14ac:dyDescent="0.25">
      <c r="AW259">
        <f t="shared" si="18"/>
        <v>0.25800000000000017</v>
      </c>
      <c r="AX259">
        <f t="shared" ref="AX259:AX322" si="19">AW259*100</f>
        <v>25.800000000000018</v>
      </c>
    </row>
    <row r="260" spans="49:50" x14ac:dyDescent="0.25">
      <c r="AW260">
        <f t="shared" ref="AW260:AW323" si="20">AW259+0.001</f>
        <v>0.25900000000000017</v>
      </c>
      <c r="AX260">
        <f t="shared" si="19"/>
        <v>25.900000000000016</v>
      </c>
    </row>
    <row r="261" spans="49:50" x14ac:dyDescent="0.25">
      <c r="AW261">
        <f t="shared" si="20"/>
        <v>0.26000000000000018</v>
      </c>
      <c r="AX261">
        <f t="shared" si="19"/>
        <v>26.000000000000018</v>
      </c>
    </row>
    <row r="262" spans="49:50" x14ac:dyDescent="0.25">
      <c r="AW262">
        <f t="shared" si="20"/>
        <v>0.26100000000000018</v>
      </c>
      <c r="AX262">
        <f t="shared" si="19"/>
        <v>26.100000000000019</v>
      </c>
    </row>
    <row r="263" spans="49:50" x14ac:dyDescent="0.25">
      <c r="AW263">
        <f t="shared" si="20"/>
        <v>0.26200000000000018</v>
      </c>
      <c r="AX263">
        <f t="shared" si="19"/>
        <v>26.200000000000017</v>
      </c>
    </row>
    <row r="264" spans="49:50" x14ac:dyDescent="0.25">
      <c r="AW264">
        <f t="shared" si="20"/>
        <v>0.26300000000000018</v>
      </c>
      <c r="AX264">
        <f t="shared" si="19"/>
        <v>26.300000000000018</v>
      </c>
    </row>
    <row r="265" spans="49:50" x14ac:dyDescent="0.25">
      <c r="AW265">
        <f t="shared" si="20"/>
        <v>0.26400000000000018</v>
      </c>
      <c r="AX265">
        <f t="shared" si="19"/>
        <v>26.400000000000016</v>
      </c>
    </row>
    <row r="266" spans="49:50" x14ac:dyDescent="0.25">
      <c r="AW266">
        <f t="shared" si="20"/>
        <v>0.26500000000000018</v>
      </c>
      <c r="AX266">
        <f t="shared" si="19"/>
        <v>26.500000000000018</v>
      </c>
    </row>
    <row r="267" spans="49:50" x14ac:dyDescent="0.25">
      <c r="AW267">
        <f t="shared" si="20"/>
        <v>0.26600000000000018</v>
      </c>
      <c r="AX267">
        <f t="shared" si="19"/>
        <v>26.600000000000019</v>
      </c>
    </row>
    <row r="268" spans="49:50" x14ac:dyDescent="0.25">
      <c r="AW268">
        <f t="shared" si="20"/>
        <v>0.26700000000000018</v>
      </c>
      <c r="AX268">
        <f t="shared" si="19"/>
        <v>26.700000000000017</v>
      </c>
    </row>
    <row r="269" spans="49:50" x14ac:dyDescent="0.25">
      <c r="AW269">
        <f t="shared" si="20"/>
        <v>0.26800000000000018</v>
      </c>
      <c r="AX269">
        <f t="shared" si="19"/>
        <v>26.800000000000018</v>
      </c>
    </row>
    <row r="270" spans="49:50" x14ac:dyDescent="0.25">
      <c r="AW270">
        <f t="shared" si="20"/>
        <v>0.26900000000000018</v>
      </c>
      <c r="AX270">
        <f t="shared" si="19"/>
        <v>26.90000000000002</v>
      </c>
    </row>
    <row r="271" spans="49:50" x14ac:dyDescent="0.25">
      <c r="AW271">
        <f t="shared" si="20"/>
        <v>0.27000000000000018</v>
      </c>
      <c r="AX271">
        <f t="shared" si="19"/>
        <v>27.000000000000018</v>
      </c>
    </row>
    <row r="272" spans="49:50" x14ac:dyDescent="0.25">
      <c r="AW272">
        <f t="shared" si="20"/>
        <v>0.27100000000000019</v>
      </c>
      <c r="AX272">
        <f t="shared" si="19"/>
        <v>27.100000000000019</v>
      </c>
    </row>
    <row r="273" spans="49:50" x14ac:dyDescent="0.25">
      <c r="AW273">
        <f t="shared" si="20"/>
        <v>0.27200000000000019</v>
      </c>
      <c r="AX273">
        <f t="shared" si="19"/>
        <v>27.200000000000017</v>
      </c>
    </row>
    <row r="274" spans="49:50" x14ac:dyDescent="0.25">
      <c r="AW274">
        <f t="shared" si="20"/>
        <v>0.27300000000000019</v>
      </c>
      <c r="AX274">
        <f t="shared" si="19"/>
        <v>27.300000000000018</v>
      </c>
    </row>
    <row r="275" spans="49:50" x14ac:dyDescent="0.25">
      <c r="AW275">
        <f t="shared" si="20"/>
        <v>0.27400000000000019</v>
      </c>
      <c r="AX275">
        <f t="shared" si="19"/>
        <v>27.40000000000002</v>
      </c>
    </row>
    <row r="276" spans="49:50" x14ac:dyDescent="0.25">
      <c r="AW276">
        <f t="shared" si="20"/>
        <v>0.27500000000000019</v>
      </c>
      <c r="AX276">
        <f t="shared" si="19"/>
        <v>27.500000000000018</v>
      </c>
    </row>
    <row r="277" spans="49:50" x14ac:dyDescent="0.25">
      <c r="AW277">
        <f t="shared" si="20"/>
        <v>0.27600000000000019</v>
      </c>
      <c r="AX277">
        <f t="shared" si="19"/>
        <v>27.600000000000019</v>
      </c>
    </row>
    <row r="278" spans="49:50" x14ac:dyDescent="0.25">
      <c r="AW278">
        <f t="shared" si="20"/>
        <v>0.27700000000000019</v>
      </c>
      <c r="AX278">
        <f t="shared" si="19"/>
        <v>27.700000000000021</v>
      </c>
    </row>
    <row r="279" spans="49:50" x14ac:dyDescent="0.25">
      <c r="AW279">
        <f t="shared" si="20"/>
        <v>0.27800000000000019</v>
      </c>
      <c r="AX279">
        <f t="shared" si="19"/>
        <v>27.800000000000018</v>
      </c>
    </row>
    <row r="280" spans="49:50" x14ac:dyDescent="0.25">
      <c r="AW280">
        <f t="shared" si="20"/>
        <v>0.27900000000000019</v>
      </c>
      <c r="AX280">
        <f t="shared" si="19"/>
        <v>27.90000000000002</v>
      </c>
    </row>
    <row r="281" spans="49:50" x14ac:dyDescent="0.25">
      <c r="AW281">
        <f t="shared" si="20"/>
        <v>0.28000000000000019</v>
      </c>
      <c r="AX281">
        <f t="shared" si="19"/>
        <v>28.000000000000018</v>
      </c>
    </row>
    <row r="282" spans="49:50" x14ac:dyDescent="0.25">
      <c r="AW282">
        <f t="shared" si="20"/>
        <v>0.28100000000000019</v>
      </c>
      <c r="AX282">
        <f t="shared" si="19"/>
        <v>28.100000000000019</v>
      </c>
    </row>
    <row r="283" spans="49:50" x14ac:dyDescent="0.25">
      <c r="AW283">
        <f t="shared" si="20"/>
        <v>0.28200000000000019</v>
      </c>
      <c r="AX283">
        <f t="shared" si="19"/>
        <v>28.200000000000021</v>
      </c>
    </row>
    <row r="284" spans="49:50" x14ac:dyDescent="0.25">
      <c r="AW284">
        <f t="shared" si="20"/>
        <v>0.2830000000000002</v>
      </c>
      <c r="AX284">
        <f t="shared" si="19"/>
        <v>28.300000000000018</v>
      </c>
    </row>
    <row r="285" spans="49:50" x14ac:dyDescent="0.25">
      <c r="AW285">
        <f t="shared" si="20"/>
        <v>0.2840000000000002</v>
      </c>
      <c r="AX285">
        <f t="shared" si="19"/>
        <v>28.40000000000002</v>
      </c>
    </row>
    <row r="286" spans="49:50" x14ac:dyDescent="0.25">
      <c r="AW286">
        <f t="shared" si="20"/>
        <v>0.2850000000000002</v>
      </c>
      <c r="AX286">
        <f t="shared" si="19"/>
        <v>28.500000000000021</v>
      </c>
    </row>
    <row r="287" spans="49:50" x14ac:dyDescent="0.25">
      <c r="AW287">
        <f t="shared" si="20"/>
        <v>0.2860000000000002</v>
      </c>
      <c r="AX287">
        <f t="shared" si="19"/>
        <v>28.600000000000019</v>
      </c>
    </row>
    <row r="288" spans="49:50" x14ac:dyDescent="0.25">
      <c r="AW288">
        <f t="shared" si="20"/>
        <v>0.2870000000000002</v>
      </c>
      <c r="AX288">
        <f t="shared" si="19"/>
        <v>28.700000000000021</v>
      </c>
    </row>
    <row r="289" spans="49:50" x14ac:dyDescent="0.25">
      <c r="AW289">
        <f t="shared" si="20"/>
        <v>0.2880000000000002</v>
      </c>
      <c r="AX289">
        <f t="shared" si="19"/>
        <v>28.800000000000018</v>
      </c>
    </row>
    <row r="290" spans="49:50" x14ac:dyDescent="0.25">
      <c r="AW290">
        <f t="shared" si="20"/>
        <v>0.2890000000000002</v>
      </c>
      <c r="AX290">
        <f t="shared" si="19"/>
        <v>28.90000000000002</v>
      </c>
    </row>
    <row r="291" spans="49:50" x14ac:dyDescent="0.25">
      <c r="AW291">
        <f t="shared" si="20"/>
        <v>0.2900000000000002</v>
      </c>
      <c r="AX291">
        <f t="shared" si="19"/>
        <v>29.000000000000021</v>
      </c>
    </row>
    <row r="292" spans="49:50" x14ac:dyDescent="0.25">
      <c r="AW292">
        <f t="shared" si="20"/>
        <v>0.2910000000000002</v>
      </c>
      <c r="AX292">
        <f t="shared" si="19"/>
        <v>29.100000000000019</v>
      </c>
    </row>
    <row r="293" spans="49:50" x14ac:dyDescent="0.25">
      <c r="AW293">
        <f t="shared" si="20"/>
        <v>0.2920000000000002</v>
      </c>
      <c r="AX293">
        <f t="shared" si="19"/>
        <v>29.200000000000021</v>
      </c>
    </row>
    <row r="294" spans="49:50" x14ac:dyDescent="0.25">
      <c r="AW294">
        <f t="shared" si="20"/>
        <v>0.2930000000000002</v>
      </c>
      <c r="AX294">
        <f t="shared" si="19"/>
        <v>29.300000000000022</v>
      </c>
    </row>
    <row r="295" spans="49:50" x14ac:dyDescent="0.25">
      <c r="AW295">
        <f t="shared" si="20"/>
        <v>0.29400000000000021</v>
      </c>
      <c r="AX295">
        <f t="shared" si="19"/>
        <v>29.40000000000002</v>
      </c>
    </row>
    <row r="296" spans="49:50" x14ac:dyDescent="0.25">
      <c r="AW296">
        <f t="shared" si="20"/>
        <v>0.29500000000000021</v>
      </c>
      <c r="AX296">
        <f t="shared" si="19"/>
        <v>29.500000000000021</v>
      </c>
    </row>
    <row r="297" spans="49:50" x14ac:dyDescent="0.25">
      <c r="AW297">
        <f t="shared" si="20"/>
        <v>0.29600000000000021</v>
      </c>
      <c r="AX297">
        <f t="shared" si="19"/>
        <v>29.600000000000019</v>
      </c>
    </row>
    <row r="298" spans="49:50" x14ac:dyDescent="0.25">
      <c r="AW298">
        <f t="shared" si="20"/>
        <v>0.29700000000000021</v>
      </c>
      <c r="AX298">
        <f t="shared" si="19"/>
        <v>29.700000000000021</v>
      </c>
    </row>
    <row r="299" spans="49:50" x14ac:dyDescent="0.25">
      <c r="AW299">
        <f t="shared" si="20"/>
        <v>0.29800000000000021</v>
      </c>
      <c r="AX299">
        <f t="shared" si="19"/>
        <v>29.800000000000022</v>
      </c>
    </row>
    <row r="300" spans="49:50" x14ac:dyDescent="0.25">
      <c r="AW300">
        <f t="shared" si="20"/>
        <v>0.29900000000000021</v>
      </c>
      <c r="AX300">
        <f t="shared" si="19"/>
        <v>29.90000000000002</v>
      </c>
    </row>
    <row r="301" spans="49:50" x14ac:dyDescent="0.25">
      <c r="AW301">
        <f t="shared" si="20"/>
        <v>0.30000000000000021</v>
      </c>
      <c r="AX301">
        <f t="shared" si="19"/>
        <v>30.000000000000021</v>
      </c>
    </row>
    <row r="302" spans="49:50" x14ac:dyDescent="0.25">
      <c r="AW302">
        <f t="shared" si="20"/>
        <v>0.30100000000000021</v>
      </c>
      <c r="AX302">
        <f t="shared" si="19"/>
        <v>30.100000000000023</v>
      </c>
    </row>
    <row r="303" spans="49:50" x14ac:dyDescent="0.25">
      <c r="AW303">
        <f t="shared" si="20"/>
        <v>0.30200000000000021</v>
      </c>
      <c r="AX303">
        <f t="shared" si="19"/>
        <v>30.200000000000021</v>
      </c>
    </row>
    <row r="304" spans="49:50" x14ac:dyDescent="0.25">
      <c r="AW304">
        <f t="shared" si="20"/>
        <v>0.30300000000000021</v>
      </c>
      <c r="AX304">
        <f t="shared" si="19"/>
        <v>30.300000000000022</v>
      </c>
    </row>
    <row r="305" spans="49:50" x14ac:dyDescent="0.25">
      <c r="AW305">
        <f t="shared" si="20"/>
        <v>0.30400000000000021</v>
      </c>
      <c r="AX305">
        <f t="shared" si="19"/>
        <v>30.40000000000002</v>
      </c>
    </row>
    <row r="306" spans="49:50" x14ac:dyDescent="0.25">
      <c r="AW306">
        <f t="shared" si="20"/>
        <v>0.30500000000000022</v>
      </c>
      <c r="AX306">
        <f t="shared" si="19"/>
        <v>30.500000000000021</v>
      </c>
    </row>
    <row r="307" spans="49:50" x14ac:dyDescent="0.25">
      <c r="AW307">
        <f t="shared" si="20"/>
        <v>0.30600000000000022</v>
      </c>
      <c r="AX307">
        <f t="shared" si="19"/>
        <v>30.600000000000023</v>
      </c>
    </row>
    <row r="308" spans="49:50" x14ac:dyDescent="0.25">
      <c r="AW308">
        <f t="shared" si="20"/>
        <v>0.30700000000000022</v>
      </c>
      <c r="AX308">
        <f t="shared" si="19"/>
        <v>30.700000000000021</v>
      </c>
    </row>
    <row r="309" spans="49:50" x14ac:dyDescent="0.25">
      <c r="AW309">
        <f t="shared" si="20"/>
        <v>0.30800000000000022</v>
      </c>
      <c r="AX309">
        <f t="shared" si="19"/>
        <v>30.800000000000022</v>
      </c>
    </row>
    <row r="310" spans="49:50" x14ac:dyDescent="0.25">
      <c r="AW310">
        <f t="shared" si="20"/>
        <v>0.30900000000000022</v>
      </c>
      <c r="AX310">
        <f t="shared" si="19"/>
        <v>30.900000000000023</v>
      </c>
    </row>
    <row r="311" spans="49:50" x14ac:dyDescent="0.25">
      <c r="AW311">
        <f t="shared" si="20"/>
        <v>0.31000000000000022</v>
      </c>
      <c r="AX311">
        <f t="shared" si="19"/>
        <v>31.000000000000021</v>
      </c>
    </row>
    <row r="312" spans="49:50" x14ac:dyDescent="0.25">
      <c r="AW312">
        <f t="shared" si="20"/>
        <v>0.31100000000000022</v>
      </c>
      <c r="AX312">
        <f t="shared" si="19"/>
        <v>31.100000000000023</v>
      </c>
    </row>
    <row r="313" spans="49:50" x14ac:dyDescent="0.25">
      <c r="AW313">
        <f t="shared" si="20"/>
        <v>0.31200000000000022</v>
      </c>
      <c r="AX313">
        <f t="shared" si="19"/>
        <v>31.200000000000021</v>
      </c>
    </row>
    <row r="314" spans="49:50" x14ac:dyDescent="0.25">
      <c r="AW314">
        <f t="shared" si="20"/>
        <v>0.31300000000000022</v>
      </c>
      <c r="AX314">
        <f t="shared" si="19"/>
        <v>31.300000000000022</v>
      </c>
    </row>
    <row r="315" spans="49:50" x14ac:dyDescent="0.25">
      <c r="AW315">
        <f t="shared" si="20"/>
        <v>0.31400000000000022</v>
      </c>
      <c r="AX315">
        <f t="shared" si="19"/>
        <v>31.400000000000023</v>
      </c>
    </row>
    <row r="316" spans="49:50" x14ac:dyDescent="0.25">
      <c r="AW316">
        <f t="shared" si="20"/>
        <v>0.31500000000000022</v>
      </c>
      <c r="AX316">
        <f t="shared" si="19"/>
        <v>31.500000000000021</v>
      </c>
    </row>
    <row r="317" spans="49:50" x14ac:dyDescent="0.25">
      <c r="AW317">
        <f t="shared" si="20"/>
        <v>0.31600000000000023</v>
      </c>
      <c r="AX317">
        <f t="shared" si="19"/>
        <v>31.600000000000023</v>
      </c>
    </row>
    <row r="318" spans="49:50" x14ac:dyDescent="0.25">
      <c r="AW318">
        <f t="shared" si="20"/>
        <v>0.31700000000000023</v>
      </c>
      <c r="AX318">
        <f t="shared" si="19"/>
        <v>31.700000000000024</v>
      </c>
    </row>
    <row r="319" spans="49:50" x14ac:dyDescent="0.25">
      <c r="AW319">
        <f t="shared" si="20"/>
        <v>0.31800000000000023</v>
      </c>
      <c r="AX319">
        <f t="shared" si="19"/>
        <v>31.800000000000022</v>
      </c>
    </row>
    <row r="320" spans="49:50" x14ac:dyDescent="0.25">
      <c r="AW320">
        <f t="shared" si="20"/>
        <v>0.31900000000000023</v>
      </c>
      <c r="AX320">
        <f t="shared" si="19"/>
        <v>31.900000000000023</v>
      </c>
    </row>
    <row r="321" spans="49:50" x14ac:dyDescent="0.25">
      <c r="AW321">
        <f t="shared" si="20"/>
        <v>0.32000000000000023</v>
      </c>
      <c r="AX321">
        <f t="shared" si="19"/>
        <v>32.000000000000021</v>
      </c>
    </row>
    <row r="322" spans="49:50" x14ac:dyDescent="0.25">
      <c r="AW322">
        <f t="shared" si="20"/>
        <v>0.32100000000000023</v>
      </c>
      <c r="AX322">
        <f t="shared" si="19"/>
        <v>32.100000000000023</v>
      </c>
    </row>
    <row r="323" spans="49:50" x14ac:dyDescent="0.25">
      <c r="AW323">
        <f t="shared" si="20"/>
        <v>0.32200000000000023</v>
      </c>
      <c r="AX323">
        <f t="shared" ref="AX323:AX386" si="21">AW323*100</f>
        <v>32.200000000000024</v>
      </c>
    </row>
    <row r="324" spans="49:50" x14ac:dyDescent="0.25">
      <c r="AW324">
        <f t="shared" ref="AW324:AW387" si="22">AW323+0.001</f>
        <v>0.32300000000000023</v>
      </c>
      <c r="AX324">
        <f t="shared" si="21"/>
        <v>32.300000000000026</v>
      </c>
    </row>
    <row r="325" spans="49:50" x14ac:dyDescent="0.25">
      <c r="AW325">
        <f t="shared" si="22"/>
        <v>0.32400000000000023</v>
      </c>
      <c r="AX325">
        <f t="shared" si="21"/>
        <v>32.40000000000002</v>
      </c>
    </row>
    <row r="326" spans="49:50" x14ac:dyDescent="0.25">
      <c r="AW326">
        <f t="shared" si="22"/>
        <v>0.32500000000000023</v>
      </c>
      <c r="AX326">
        <f t="shared" si="21"/>
        <v>32.500000000000021</v>
      </c>
    </row>
    <row r="327" spans="49:50" x14ac:dyDescent="0.25">
      <c r="AW327">
        <f t="shared" si="22"/>
        <v>0.32600000000000023</v>
      </c>
      <c r="AX327">
        <f t="shared" si="21"/>
        <v>32.600000000000023</v>
      </c>
    </row>
    <row r="328" spans="49:50" x14ac:dyDescent="0.25">
      <c r="AW328">
        <f t="shared" si="22"/>
        <v>0.32700000000000023</v>
      </c>
      <c r="AX328">
        <f t="shared" si="21"/>
        <v>32.700000000000024</v>
      </c>
    </row>
    <row r="329" spans="49:50" x14ac:dyDescent="0.25">
      <c r="AW329">
        <f t="shared" si="22"/>
        <v>0.32800000000000024</v>
      </c>
      <c r="AX329">
        <f t="shared" si="21"/>
        <v>32.800000000000026</v>
      </c>
    </row>
    <row r="330" spans="49:50" x14ac:dyDescent="0.25">
      <c r="AW330">
        <f t="shared" si="22"/>
        <v>0.32900000000000024</v>
      </c>
      <c r="AX330">
        <f t="shared" si="21"/>
        <v>32.900000000000027</v>
      </c>
    </row>
    <row r="331" spans="49:50" x14ac:dyDescent="0.25">
      <c r="AW331">
        <f t="shared" si="22"/>
        <v>0.33000000000000024</v>
      </c>
      <c r="AX331">
        <f t="shared" si="21"/>
        <v>33.000000000000021</v>
      </c>
    </row>
    <row r="332" spans="49:50" x14ac:dyDescent="0.25">
      <c r="AW332">
        <f t="shared" si="22"/>
        <v>0.33100000000000024</v>
      </c>
      <c r="AX332">
        <f t="shared" si="21"/>
        <v>33.100000000000023</v>
      </c>
    </row>
    <row r="333" spans="49:50" x14ac:dyDescent="0.25">
      <c r="AW333">
        <f t="shared" si="22"/>
        <v>0.33200000000000024</v>
      </c>
      <c r="AX333">
        <f t="shared" si="21"/>
        <v>33.200000000000024</v>
      </c>
    </row>
    <row r="334" spans="49:50" x14ac:dyDescent="0.25">
      <c r="AW334">
        <f t="shared" si="22"/>
        <v>0.33300000000000024</v>
      </c>
      <c r="AX334">
        <f t="shared" si="21"/>
        <v>33.300000000000026</v>
      </c>
    </row>
    <row r="335" spans="49:50" x14ac:dyDescent="0.25">
      <c r="AW335">
        <f t="shared" si="22"/>
        <v>0.33400000000000024</v>
      </c>
      <c r="AX335">
        <f t="shared" si="21"/>
        <v>33.400000000000027</v>
      </c>
    </row>
    <row r="336" spans="49:50" x14ac:dyDescent="0.25">
      <c r="AW336">
        <f t="shared" si="22"/>
        <v>0.33500000000000024</v>
      </c>
      <c r="AX336">
        <f t="shared" si="21"/>
        <v>33.500000000000021</v>
      </c>
    </row>
    <row r="337" spans="49:50" x14ac:dyDescent="0.25">
      <c r="AW337">
        <f t="shared" si="22"/>
        <v>0.33600000000000024</v>
      </c>
      <c r="AX337">
        <f t="shared" si="21"/>
        <v>33.600000000000023</v>
      </c>
    </row>
    <row r="338" spans="49:50" x14ac:dyDescent="0.25">
      <c r="AW338">
        <f t="shared" si="22"/>
        <v>0.33700000000000024</v>
      </c>
      <c r="AX338">
        <f t="shared" si="21"/>
        <v>33.700000000000024</v>
      </c>
    </row>
    <row r="339" spans="49:50" x14ac:dyDescent="0.25">
      <c r="AW339">
        <f t="shared" si="22"/>
        <v>0.33800000000000024</v>
      </c>
      <c r="AX339">
        <f t="shared" si="21"/>
        <v>33.800000000000026</v>
      </c>
    </row>
    <row r="340" spans="49:50" x14ac:dyDescent="0.25">
      <c r="AW340">
        <f t="shared" si="22"/>
        <v>0.33900000000000025</v>
      </c>
      <c r="AX340">
        <f t="shared" si="21"/>
        <v>33.900000000000027</v>
      </c>
    </row>
    <row r="341" spans="49:50" x14ac:dyDescent="0.25">
      <c r="AW341">
        <f t="shared" si="22"/>
        <v>0.34000000000000025</v>
      </c>
      <c r="AX341">
        <f t="shared" si="21"/>
        <v>34.000000000000021</v>
      </c>
    </row>
    <row r="342" spans="49:50" x14ac:dyDescent="0.25">
      <c r="AW342">
        <f t="shared" si="22"/>
        <v>0.34100000000000025</v>
      </c>
      <c r="AX342">
        <f t="shared" si="21"/>
        <v>34.100000000000023</v>
      </c>
    </row>
    <row r="343" spans="49:50" x14ac:dyDescent="0.25">
      <c r="AW343">
        <f t="shared" si="22"/>
        <v>0.34200000000000025</v>
      </c>
      <c r="AX343">
        <f t="shared" si="21"/>
        <v>34.200000000000024</v>
      </c>
    </row>
    <row r="344" spans="49:50" x14ac:dyDescent="0.25">
      <c r="AW344">
        <f t="shared" si="22"/>
        <v>0.34300000000000025</v>
      </c>
      <c r="AX344">
        <f t="shared" si="21"/>
        <v>34.300000000000026</v>
      </c>
    </row>
    <row r="345" spans="49:50" x14ac:dyDescent="0.25">
      <c r="AW345">
        <f t="shared" si="22"/>
        <v>0.34400000000000025</v>
      </c>
      <c r="AX345">
        <f t="shared" si="21"/>
        <v>34.400000000000027</v>
      </c>
    </row>
    <row r="346" spans="49:50" x14ac:dyDescent="0.25">
      <c r="AW346">
        <f t="shared" si="22"/>
        <v>0.34500000000000025</v>
      </c>
      <c r="AX346">
        <f t="shared" si="21"/>
        <v>34.500000000000028</v>
      </c>
    </row>
    <row r="347" spans="49:50" x14ac:dyDescent="0.25">
      <c r="AW347">
        <f t="shared" si="22"/>
        <v>0.34600000000000025</v>
      </c>
      <c r="AX347">
        <f t="shared" si="21"/>
        <v>34.600000000000023</v>
      </c>
    </row>
    <row r="348" spans="49:50" x14ac:dyDescent="0.25">
      <c r="AW348">
        <f t="shared" si="22"/>
        <v>0.34700000000000025</v>
      </c>
      <c r="AX348">
        <f t="shared" si="21"/>
        <v>34.700000000000024</v>
      </c>
    </row>
    <row r="349" spans="49:50" x14ac:dyDescent="0.25">
      <c r="AW349">
        <f t="shared" si="22"/>
        <v>0.34800000000000025</v>
      </c>
      <c r="AX349">
        <f t="shared" si="21"/>
        <v>34.800000000000026</v>
      </c>
    </row>
    <row r="350" spans="49:50" x14ac:dyDescent="0.25">
      <c r="AW350">
        <f t="shared" si="22"/>
        <v>0.34900000000000025</v>
      </c>
      <c r="AX350">
        <f t="shared" si="21"/>
        <v>34.900000000000027</v>
      </c>
    </row>
    <row r="351" spans="49:50" x14ac:dyDescent="0.25">
      <c r="AW351">
        <f t="shared" si="22"/>
        <v>0.35000000000000026</v>
      </c>
      <c r="AX351">
        <f t="shared" si="21"/>
        <v>35.000000000000028</v>
      </c>
    </row>
    <row r="352" spans="49:50" x14ac:dyDescent="0.25">
      <c r="AW352">
        <f t="shared" si="22"/>
        <v>0.35100000000000026</v>
      </c>
      <c r="AX352">
        <f t="shared" si="21"/>
        <v>35.100000000000023</v>
      </c>
    </row>
    <row r="353" spans="49:50" x14ac:dyDescent="0.25">
      <c r="AW353">
        <f t="shared" si="22"/>
        <v>0.35200000000000026</v>
      </c>
      <c r="AX353">
        <f t="shared" si="21"/>
        <v>35.200000000000024</v>
      </c>
    </row>
    <row r="354" spans="49:50" x14ac:dyDescent="0.25">
      <c r="AW354">
        <f t="shared" si="22"/>
        <v>0.35300000000000026</v>
      </c>
      <c r="AX354">
        <f t="shared" si="21"/>
        <v>35.300000000000026</v>
      </c>
    </row>
    <row r="355" spans="49:50" x14ac:dyDescent="0.25">
      <c r="AW355">
        <f t="shared" si="22"/>
        <v>0.35400000000000026</v>
      </c>
      <c r="AX355">
        <f t="shared" si="21"/>
        <v>35.400000000000027</v>
      </c>
    </row>
    <row r="356" spans="49:50" x14ac:dyDescent="0.25">
      <c r="AW356">
        <f t="shared" si="22"/>
        <v>0.35500000000000026</v>
      </c>
      <c r="AX356">
        <f t="shared" si="21"/>
        <v>35.500000000000028</v>
      </c>
    </row>
    <row r="357" spans="49:50" x14ac:dyDescent="0.25">
      <c r="AW357">
        <f t="shared" si="22"/>
        <v>0.35600000000000026</v>
      </c>
      <c r="AX357">
        <f t="shared" si="21"/>
        <v>35.600000000000023</v>
      </c>
    </row>
    <row r="358" spans="49:50" x14ac:dyDescent="0.25">
      <c r="AW358">
        <f t="shared" si="22"/>
        <v>0.35700000000000026</v>
      </c>
      <c r="AX358">
        <f t="shared" si="21"/>
        <v>35.700000000000024</v>
      </c>
    </row>
    <row r="359" spans="49:50" x14ac:dyDescent="0.25">
      <c r="AW359">
        <f t="shared" si="22"/>
        <v>0.35800000000000026</v>
      </c>
      <c r="AX359">
        <f t="shared" si="21"/>
        <v>35.800000000000026</v>
      </c>
    </row>
    <row r="360" spans="49:50" x14ac:dyDescent="0.25">
      <c r="AW360">
        <f t="shared" si="22"/>
        <v>0.35900000000000026</v>
      </c>
      <c r="AX360">
        <f t="shared" si="21"/>
        <v>35.900000000000027</v>
      </c>
    </row>
    <row r="361" spans="49:50" x14ac:dyDescent="0.25">
      <c r="AW361">
        <f t="shared" si="22"/>
        <v>0.36000000000000026</v>
      </c>
      <c r="AX361">
        <f t="shared" si="21"/>
        <v>36.000000000000028</v>
      </c>
    </row>
    <row r="362" spans="49:50" x14ac:dyDescent="0.25">
      <c r="AW362">
        <f t="shared" si="22"/>
        <v>0.36100000000000027</v>
      </c>
      <c r="AX362">
        <f t="shared" si="21"/>
        <v>36.10000000000003</v>
      </c>
    </row>
    <row r="363" spans="49:50" x14ac:dyDescent="0.25">
      <c r="AW363">
        <f t="shared" si="22"/>
        <v>0.36200000000000027</v>
      </c>
      <c r="AX363">
        <f t="shared" si="21"/>
        <v>36.200000000000024</v>
      </c>
    </row>
    <row r="364" spans="49:50" x14ac:dyDescent="0.25">
      <c r="AW364">
        <f t="shared" si="22"/>
        <v>0.36300000000000027</v>
      </c>
      <c r="AX364">
        <f t="shared" si="21"/>
        <v>36.300000000000026</v>
      </c>
    </row>
    <row r="365" spans="49:50" x14ac:dyDescent="0.25">
      <c r="AW365">
        <f t="shared" si="22"/>
        <v>0.36400000000000027</v>
      </c>
      <c r="AX365">
        <f t="shared" si="21"/>
        <v>36.400000000000027</v>
      </c>
    </row>
    <row r="366" spans="49:50" x14ac:dyDescent="0.25">
      <c r="AW366">
        <f t="shared" si="22"/>
        <v>0.36500000000000027</v>
      </c>
      <c r="AX366">
        <f t="shared" si="21"/>
        <v>36.500000000000028</v>
      </c>
    </row>
    <row r="367" spans="49:50" x14ac:dyDescent="0.25">
      <c r="AW367">
        <f t="shared" si="22"/>
        <v>0.36600000000000027</v>
      </c>
      <c r="AX367">
        <f t="shared" si="21"/>
        <v>36.60000000000003</v>
      </c>
    </row>
    <row r="368" spans="49:50" x14ac:dyDescent="0.25">
      <c r="AW368">
        <f t="shared" si="22"/>
        <v>0.36700000000000027</v>
      </c>
      <c r="AX368">
        <f t="shared" si="21"/>
        <v>36.700000000000024</v>
      </c>
    </row>
    <row r="369" spans="49:50" x14ac:dyDescent="0.25">
      <c r="AW369">
        <f t="shared" si="22"/>
        <v>0.36800000000000027</v>
      </c>
      <c r="AX369">
        <f t="shared" si="21"/>
        <v>36.800000000000026</v>
      </c>
    </row>
    <row r="370" spans="49:50" x14ac:dyDescent="0.25">
      <c r="AW370">
        <f t="shared" si="22"/>
        <v>0.36900000000000027</v>
      </c>
      <c r="AX370">
        <f t="shared" si="21"/>
        <v>36.900000000000027</v>
      </c>
    </row>
    <row r="371" spans="49:50" x14ac:dyDescent="0.25">
      <c r="AW371">
        <f t="shared" si="22"/>
        <v>0.37000000000000027</v>
      </c>
      <c r="AX371">
        <f t="shared" si="21"/>
        <v>37.000000000000028</v>
      </c>
    </row>
    <row r="372" spans="49:50" x14ac:dyDescent="0.25">
      <c r="AW372">
        <f t="shared" si="22"/>
        <v>0.37100000000000027</v>
      </c>
      <c r="AX372">
        <f t="shared" si="21"/>
        <v>37.10000000000003</v>
      </c>
    </row>
    <row r="373" spans="49:50" x14ac:dyDescent="0.25">
      <c r="AW373">
        <f t="shared" si="22"/>
        <v>0.37200000000000027</v>
      </c>
      <c r="AX373">
        <f t="shared" si="21"/>
        <v>37.200000000000024</v>
      </c>
    </row>
    <row r="374" spans="49:50" x14ac:dyDescent="0.25">
      <c r="AW374">
        <f t="shared" si="22"/>
        <v>0.37300000000000028</v>
      </c>
      <c r="AX374">
        <f t="shared" si="21"/>
        <v>37.300000000000026</v>
      </c>
    </row>
    <row r="375" spans="49:50" x14ac:dyDescent="0.25">
      <c r="AW375">
        <f t="shared" si="22"/>
        <v>0.37400000000000028</v>
      </c>
      <c r="AX375">
        <f t="shared" si="21"/>
        <v>37.400000000000027</v>
      </c>
    </row>
    <row r="376" spans="49:50" x14ac:dyDescent="0.25">
      <c r="AW376">
        <f t="shared" si="22"/>
        <v>0.37500000000000028</v>
      </c>
      <c r="AX376">
        <f t="shared" si="21"/>
        <v>37.500000000000028</v>
      </c>
    </row>
    <row r="377" spans="49:50" x14ac:dyDescent="0.25">
      <c r="AW377">
        <f t="shared" si="22"/>
        <v>0.37600000000000028</v>
      </c>
      <c r="AX377">
        <f t="shared" si="21"/>
        <v>37.60000000000003</v>
      </c>
    </row>
    <row r="378" spans="49:50" x14ac:dyDescent="0.25">
      <c r="AW378">
        <f t="shared" si="22"/>
        <v>0.37700000000000028</v>
      </c>
      <c r="AX378">
        <f t="shared" si="21"/>
        <v>37.700000000000031</v>
      </c>
    </row>
    <row r="379" spans="49:50" x14ac:dyDescent="0.25">
      <c r="AW379">
        <f t="shared" si="22"/>
        <v>0.37800000000000028</v>
      </c>
      <c r="AX379">
        <f t="shared" si="21"/>
        <v>37.800000000000026</v>
      </c>
    </row>
    <row r="380" spans="49:50" x14ac:dyDescent="0.25">
      <c r="AW380">
        <f t="shared" si="22"/>
        <v>0.37900000000000028</v>
      </c>
      <c r="AX380">
        <f t="shared" si="21"/>
        <v>37.900000000000027</v>
      </c>
    </row>
    <row r="381" spans="49:50" x14ac:dyDescent="0.25">
      <c r="AW381">
        <f t="shared" si="22"/>
        <v>0.38000000000000028</v>
      </c>
      <c r="AX381">
        <f t="shared" si="21"/>
        <v>38.000000000000028</v>
      </c>
    </row>
    <row r="382" spans="49:50" x14ac:dyDescent="0.25">
      <c r="AW382">
        <f t="shared" si="22"/>
        <v>0.38100000000000028</v>
      </c>
      <c r="AX382">
        <f t="shared" si="21"/>
        <v>38.10000000000003</v>
      </c>
    </row>
    <row r="383" spans="49:50" x14ac:dyDescent="0.25">
      <c r="AW383">
        <f t="shared" si="22"/>
        <v>0.38200000000000028</v>
      </c>
      <c r="AX383">
        <f t="shared" si="21"/>
        <v>38.200000000000031</v>
      </c>
    </row>
    <row r="384" spans="49:50" x14ac:dyDescent="0.25">
      <c r="AW384">
        <f t="shared" si="22"/>
        <v>0.38300000000000028</v>
      </c>
      <c r="AX384">
        <f t="shared" si="21"/>
        <v>38.300000000000026</v>
      </c>
    </row>
    <row r="385" spans="49:50" x14ac:dyDescent="0.25">
      <c r="AW385">
        <f t="shared" si="22"/>
        <v>0.38400000000000029</v>
      </c>
      <c r="AX385">
        <f t="shared" si="21"/>
        <v>38.400000000000027</v>
      </c>
    </row>
    <row r="386" spans="49:50" x14ac:dyDescent="0.25">
      <c r="AW386">
        <f t="shared" si="22"/>
        <v>0.38500000000000029</v>
      </c>
      <c r="AX386">
        <f t="shared" si="21"/>
        <v>38.500000000000028</v>
      </c>
    </row>
    <row r="387" spans="49:50" x14ac:dyDescent="0.25">
      <c r="AW387">
        <f t="shared" si="22"/>
        <v>0.38600000000000029</v>
      </c>
      <c r="AX387">
        <f t="shared" ref="AX387:AX450" si="23">AW387*100</f>
        <v>38.60000000000003</v>
      </c>
    </row>
    <row r="388" spans="49:50" x14ac:dyDescent="0.25">
      <c r="AW388">
        <f t="shared" ref="AW388:AW451" si="24">AW387+0.001</f>
        <v>0.38700000000000029</v>
      </c>
      <c r="AX388">
        <f t="shared" si="23"/>
        <v>38.700000000000031</v>
      </c>
    </row>
    <row r="389" spans="49:50" x14ac:dyDescent="0.25">
      <c r="AW389">
        <f t="shared" si="24"/>
        <v>0.38800000000000029</v>
      </c>
      <c r="AX389">
        <f t="shared" si="23"/>
        <v>38.800000000000026</v>
      </c>
    </row>
    <row r="390" spans="49:50" x14ac:dyDescent="0.25">
      <c r="AW390">
        <f t="shared" si="24"/>
        <v>0.38900000000000029</v>
      </c>
      <c r="AX390">
        <f t="shared" si="23"/>
        <v>38.900000000000027</v>
      </c>
    </row>
    <row r="391" spans="49:50" x14ac:dyDescent="0.25">
      <c r="AW391">
        <f t="shared" si="24"/>
        <v>0.39000000000000029</v>
      </c>
      <c r="AX391">
        <f t="shared" si="23"/>
        <v>39.000000000000028</v>
      </c>
    </row>
    <row r="392" spans="49:50" x14ac:dyDescent="0.25">
      <c r="AW392">
        <f t="shared" si="24"/>
        <v>0.39100000000000029</v>
      </c>
      <c r="AX392">
        <f t="shared" si="23"/>
        <v>39.10000000000003</v>
      </c>
    </row>
    <row r="393" spans="49:50" x14ac:dyDescent="0.25">
      <c r="AW393">
        <f t="shared" si="24"/>
        <v>0.39200000000000029</v>
      </c>
      <c r="AX393">
        <f t="shared" si="23"/>
        <v>39.200000000000031</v>
      </c>
    </row>
    <row r="394" spans="49:50" x14ac:dyDescent="0.25">
      <c r="AW394">
        <f t="shared" si="24"/>
        <v>0.39300000000000029</v>
      </c>
      <c r="AX394">
        <f t="shared" si="23"/>
        <v>39.300000000000033</v>
      </c>
    </row>
    <row r="395" spans="49:50" x14ac:dyDescent="0.25">
      <c r="AW395">
        <f t="shared" si="24"/>
        <v>0.39400000000000029</v>
      </c>
      <c r="AX395">
        <f t="shared" si="23"/>
        <v>39.400000000000027</v>
      </c>
    </row>
    <row r="396" spans="49:50" x14ac:dyDescent="0.25">
      <c r="AW396">
        <f t="shared" si="24"/>
        <v>0.3950000000000003</v>
      </c>
      <c r="AX396">
        <f t="shared" si="23"/>
        <v>39.500000000000028</v>
      </c>
    </row>
    <row r="397" spans="49:50" x14ac:dyDescent="0.25">
      <c r="AW397">
        <f t="shared" si="24"/>
        <v>0.3960000000000003</v>
      </c>
      <c r="AX397">
        <f t="shared" si="23"/>
        <v>39.60000000000003</v>
      </c>
    </row>
    <row r="398" spans="49:50" x14ac:dyDescent="0.25">
      <c r="AW398">
        <f t="shared" si="24"/>
        <v>0.3970000000000003</v>
      </c>
      <c r="AX398">
        <f t="shared" si="23"/>
        <v>39.700000000000031</v>
      </c>
    </row>
    <row r="399" spans="49:50" x14ac:dyDescent="0.25">
      <c r="AW399">
        <f t="shared" si="24"/>
        <v>0.3980000000000003</v>
      </c>
      <c r="AX399">
        <f t="shared" si="23"/>
        <v>39.800000000000033</v>
      </c>
    </row>
    <row r="400" spans="49:50" x14ac:dyDescent="0.25">
      <c r="AW400">
        <f t="shared" si="24"/>
        <v>0.3990000000000003</v>
      </c>
      <c r="AX400">
        <f t="shared" si="23"/>
        <v>39.900000000000027</v>
      </c>
    </row>
    <row r="401" spans="49:50" x14ac:dyDescent="0.25">
      <c r="AW401">
        <f t="shared" si="24"/>
        <v>0.4000000000000003</v>
      </c>
      <c r="AX401">
        <f t="shared" si="23"/>
        <v>40.000000000000028</v>
      </c>
    </row>
    <row r="402" spans="49:50" x14ac:dyDescent="0.25">
      <c r="AW402">
        <f t="shared" si="24"/>
        <v>0.4010000000000003</v>
      </c>
      <c r="AX402">
        <f t="shared" si="23"/>
        <v>40.10000000000003</v>
      </c>
    </row>
    <row r="403" spans="49:50" x14ac:dyDescent="0.25">
      <c r="AW403">
        <f t="shared" si="24"/>
        <v>0.4020000000000003</v>
      </c>
      <c r="AX403">
        <f t="shared" si="23"/>
        <v>40.200000000000031</v>
      </c>
    </row>
    <row r="404" spans="49:50" x14ac:dyDescent="0.25">
      <c r="AW404">
        <f t="shared" si="24"/>
        <v>0.4030000000000003</v>
      </c>
      <c r="AX404">
        <f t="shared" si="23"/>
        <v>40.300000000000033</v>
      </c>
    </row>
    <row r="405" spans="49:50" x14ac:dyDescent="0.25">
      <c r="AW405">
        <f t="shared" si="24"/>
        <v>0.4040000000000003</v>
      </c>
      <c r="AX405">
        <f t="shared" si="23"/>
        <v>40.400000000000027</v>
      </c>
    </row>
    <row r="406" spans="49:50" x14ac:dyDescent="0.25">
      <c r="AW406">
        <f t="shared" si="24"/>
        <v>0.4050000000000003</v>
      </c>
      <c r="AX406">
        <f t="shared" si="23"/>
        <v>40.500000000000028</v>
      </c>
    </row>
    <row r="407" spans="49:50" x14ac:dyDescent="0.25">
      <c r="AW407">
        <f t="shared" si="24"/>
        <v>0.40600000000000031</v>
      </c>
      <c r="AX407">
        <f t="shared" si="23"/>
        <v>40.60000000000003</v>
      </c>
    </row>
    <row r="408" spans="49:50" x14ac:dyDescent="0.25">
      <c r="AW408">
        <f t="shared" si="24"/>
        <v>0.40700000000000031</v>
      </c>
      <c r="AX408">
        <f t="shared" si="23"/>
        <v>40.700000000000031</v>
      </c>
    </row>
    <row r="409" spans="49:50" x14ac:dyDescent="0.25">
      <c r="AW409">
        <f t="shared" si="24"/>
        <v>0.40800000000000031</v>
      </c>
      <c r="AX409">
        <f t="shared" si="23"/>
        <v>40.800000000000033</v>
      </c>
    </row>
    <row r="410" spans="49:50" x14ac:dyDescent="0.25">
      <c r="AW410">
        <f t="shared" si="24"/>
        <v>0.40900000000000031</v>
      </c>
      <c r="AX410">
        <f t="shared" si="23"/>
        <v>40.900000000000034</v>
      </c>
    </row>
    <row r="411" spans="49:50" x14ac:dyDescent="0.25">
      <c r="AW411">
        <f t="shared" si="24"/>
        <v>0.41000000000000031</v>
      </c>
      <c r="AX411">
        <f t="shared" si="23"/>
        <v>41.000000000000028</v>
      </c>
    </row>
    <row r="412" spans="49:50" x14ac:dyDescent="0.25">
      <c r="AW412">
        <f t="shared" si="24"/>
        <v>0.41100000000000031</v>
      </c>
      <c r="AX412">
        <f t="shared" si="23"/>
        <v>41.10000000000003</v>
      </c>
    </row>
    <row r="413" spans="49:50" x14ac:dyDescent="0.25">
      <c r="AW413">
        <f t="shared" si="24"/>
        <v>0.41200000000000031</v>
      </c>
      <c r="AX413">
        <f t="shared" si="23"/>
        <v>41.200000000000031</v>
      </c>
    </row>
    <row r="414" spans="49:50" x14ac:dyDescent="0.25">
      <c r="AW414">
        <f t="shared" si="24"/>
        <v>0.41300000000000031</v>
      </c>
      <c r="AX414">
        <f t="shared" si="23"/>
        <v>41.300000000000033</v>
      </c>
    </row>
    <row r="415" spans="49:50" x14ac:dyDescent="0.25">
      <c r="AW415">
        <f t="shared" si="24"/>
        <v>0.41400000000000031</v>
      </c>
      <c r="AX415">
        <f t="shared" si="23"/>
        <v>41.400000000000034</v>
      </c>
    </row>
    <row r="416" spans="49:50" x14ac:dyDescent="0.25">
      <c r="AW416">
        <f t="shared" si="24"/>
        <v>0.41500000000000031</v>
      </c>
      <c r="AX416">
        <f t="shared" si="23"/>
        <v>41.500000000000028</v>
      </c>
    </row>
    <row r="417" spans="49:50" x14ac:dyDescent="0.25">
      <c r="AW417">
        <f t="shared" si="24"/>
        <v>0.41600000000000031</v>
      </c>
      <c r="AX417">
        <f t="shared" si="23"/>
        <v>41.60000000000003</v>
      </c>
    </row>
    <row r="418" spans="49:50" x14ac:dyDescent="0.25">
      <c r="AW418">
        <f t="shared" si="24"/>
        <v>0.41700000000000031</v>
      </c>
      <c r="AX418">
        <f t="shared" si="23"/>
        <v>41.700000000000031</v>
      </c>
    </row>
    <row r="419" spans="49:50" x14ac:dyDescent="0.25">
      <c r="AW419">
        <f t="shared" si="24"/>
        <v>0.41800000000000032</v>
      </c>
      <c r="AX419">
        <f t="shared" si="23"/>
        <v>41.800000000000033</v>
      </c>
    </row>
    <row r="420" spans="49:50" x14ac:dyDescent="0.25">
      <c r="AW420">
        <f t="shared" si="24"/>
        <v>0.41900000000000032</v>
      </c>
      <c r="AX420">
        <f t="shared" si="23"/>
        <v>41.900000000000034</v>
      </c>
    </row>
    <row r="421" spans="49:50" x14ac:dyDescent="0.25">
      <c r="AW421">
        <f t="shared" si="24"/>
        <v>0.42000000000000032</v>
      </c>
      <c r="AX421">
        <f t="shared" si="23"/>
        <v>42.000000000000028</v>
      </c>
    </row>
    <row r="422" spans="49:50" x14ac:dyDescent="0.25">
      <c r="AW422">
        <f t="shared" si="24"/>
        <v>0.42100000000000032</v>
      </c>
      <c r="AX422">
        <f t="shared" si="23"/>
        <v>42.10000000000003</v>
      </c>
    </row>
    <row r="423" spans="49:50" x14ac:dyDescent="0.25">
      <c r="AW423">
        <f t="shared" si="24"/>
        <v>0.42200000000000032</v>
      </c>
      <c r="AX423">
        <f t="shared" si="23"/>
        <v>42.200000000000031</v>
      </c>
    </row>
    <row r="424" spans="49:50" x14ac:dyDescent="0.25">
      <c r="AW424">
        <f t="shared" si="24"/>
        <v>0.42300000000000032</v>
      </c>
      <c r="AX424">
        <f t="shared" si="23"/>
        <v>42.300000000000033</v>
      </c>
    </row>
    <row r="425" spans="49:50" x14ac:dyDescent="0.25">
      <c r="AW425">
        <f t="shared" si="24"/>
        <v>0.42400000000000032</v>
      </c>
      <c r="AX425">
        <f t="shared" si="23"/>
        <v>42.400000000000034</v>
      </c>
    </row>
    <row r="426" spans="49:50" x14ac:dyDescent="0.25">
      <c r="AW426">
        <f t="shared" si="24"/>
        <v>0.42500000000000032</v>
      </c>
      <c r="AX426">
        <f t="shared" si="23"/>
        <v>42.500000000000036</v>
      </c>
    </row>
    <row r="427" spans="49:50" x14ac:dyDescent="0.25">
      <c r="AW427">
        <f t="shared" si="24"/>
        <v>0.42600000000000032</v>
      </c>
      <c r="AX427">
        <f t="shared" si="23"/>
        <v>42.60000000000003</v>
      </c>
    </row>
    <row r="428" spans="49:50" x14ac:dyDescent="0.25">
      <c r="AW428">
        <f t="shared" si="24"/>
        <v>0.42700000000000032</v>
      </c>
      <c r="AX428">
        <f t="shared" si="23"/>
        <v>42.700000000000031</v>
      </c>
    </row>
    <row r="429" spans="49:50" x14ac:dyDescent="0.25">
      <c r="AW429">
        <f t="shared" si="24"/>
        <v>0.42800000000000032</v>
      </c>
      <c r="AX429">
        <f t="shared" si="23"/>
        <v>42.800000000000033</v>
      </c>
    </row>
    <row r="430" spans="49:50" x14ac:dyDescent="0.25">
      <c r="AW430">
        <f t="shared" si="24"/>
        <v>0.42900000000000033</v>
      </c>
      <c r="AX430">
        <f t="shared" si="23"/>
        <v>42.900000000000034</v>
      </c>
    </row>
    <row r="431" spans="49:50" x14ac:dyDescent="0.25">
      <c r="AW431">
        <f t="shared" si="24"/>
        <v>0.43000000000000033</v>
      </c>
      <c r="AX431">
        <f t="shared" si="23"/>
        <v>43.000000000000036</v>
      </c>
    </row>
    <row r="432" spans="49:50" x14ac:dyDescent="0.25">
      <c r="AW432">
        <f t="shared" si="24"/>
        <v>0.43100000000000033</v>
      </c>
      <c r="AX432">
        <f t="shared" si="23"/>
        <v>43.10000000000003</v>
      </c>
    </row>
    <row r="433" spans="49:50" x14ac:dyDescent="0.25">
      <c r="AW433">
        <f t="shared" si="24"/>
        <v>0.43200000000000033</v>
      </c>
      <c r="AX433">
        <f t="shared" si="23"/>
        <v>43.200000000000031</v>
      </c>
    </row>
    <row r="434" spans="49:50" x14ac:dyDescent="0.25">
      <c r="AW434">
        <f t="shared" si="24"/>
        <v>0.43300000000000033</v>
      </c>
      <c r="AX434">
        <f t="shared" si="23"/>
        <v>43.300000000000033</v>
      </c>
    </row>
    <row r="435" spans="49:50" x14ac:dyDescent="0.25">
      <c r="AW435">
        <f t="shared" si="24"/>
        <v>0.43400000000000033</v>
      </c>
      <c r="AX435">
        <f t="shared" si="23"/>
        <v>43.400000000000034</v>
      </c>
    </row>
    <row r="436" spans="49:50" x14ac:dyDescent="0.25">
      <c r="AW436">
        <f t="shared" si="24"/>
        <v>0.43500000000000033</v>
      </c>
      <c r="AX436">
        <f t="shared" si="23"/>
        <v>43.500000000000036</v>
      </c>
    </row>
    <row r="437" spans="49:50" x14ac:dyDescent="0.25">
      <c r="AW437">
        <f t="shared" si="24"/>
        <v>0.43600000000000033</v>
      </c>
      <c r="AX437">
        <f t="shared" si="23"/>
        <v>43.60000000000003</v>
      </c>
    </row>
    <row r="438" spans="49:50" x14ac:dyDescent="0.25">
      <c r="AW438">
        <f t="shared" si="24"/>
        <v>0.43700000000000033</v>
      </c>
      <c r="AX438">
        <f t="shared" si="23"/>
        <v>43.700000000000031</v>
      </c>
    </row>
    <row r="439" spans="49:50" x14ac:dyDescent="0.25">
      <c r="AW439">
        <f t="shared" si="24"/>
        <v>0.43800000000000033</v>
      </c>
      <c r="AX439">
        <f t="shared" si="23"/>
        <v>43.800000000000033</v>
      </c>
    </row>
    <row r="440" spans="49:50" x14ac:dyDescent="0.25">
      <c r="AW440">
        <f t="shared" si="24"/>
        <v>0.43900000000000033</v>
      </c>
      <c r="AX440">
        <f t="shared" si="23"/>
        <v>43.900000000000034</v>
      </c>
    </row>
    <row r="441" spans="49:50" x14ac:dyDescent="0.25">
      <c r="AW441">
        <f t="shared" si="24"/>
        <v>0.44000000000000034</v>
      </c>
      <c r="AX441">
        <f t="shared" si="23"/>
        <v>44.000000000000036</v>
      </c>
    </row>
    <row r="442" spans="49:50" x14ac:dyDescent="0.25">
      <c r="AW442">
        <f t="shared" si="24"/>
        <v>0.44100000000000034</v>
      </c>
      <c r="AX442">
        <f t="shared" si="23"/>
        <v>44.100000000000037</v>
      </c>
    </row>
    <row r="443" spans="49:50" x14ac:dyDescent="0.25">
      <c r="AW443">
        <f t="shared" si="24"/>
        <v>0.44200000000000034</v>
      </c>
      <c r="AX443">
        <f t="shared" si="23"/>
        <v>44.200000000000031</v>
      </c>
    </row>
    <row r="444" spans="49:50" x14ac:dyDescent="0.25">
      <c r="AW444">
        <f t="shared" si="24"/>
        <v>0.44300000000000034</v>
      </c>
      <c r="AX444">
        <f t="shared" si="23"/>
        <v>44.300000000000033</v>
      </c>
    </row>
    <row r="445" spans="49:50" x14ac:dyDescent="0.25">
      <c r="AW445">
        <f t="shared" si="24"/>
        <v>0.44400000000000034</v>
      </c>
      <c r="AX445">
        <f t="shared" si="23"/>
        <v>44.400000000000034</v>
      </c>
    </row>
    <row r="446" spans="49:50" x14ac:dyDescent="0.25">
      <c r="AW446">
        <f t="shared" si="24"/>
        <v>0.44500000000000034</v>
      </c>
      <c r="AX446">
        <f t="shared" si="23"/>
        <v>44.500000000000036</v>
      </c>
    </row>
    <row r="447" spans="49:50" x14ac:dyDescent="0.25">
      <c r="AW447">
        <f t="shared" si="24"/>
        <v>0.44600000000000034</v>
      </c>
      <c r="AX447">
        <f t="shared" si="23"/>
        <v>44.600000000000037</v>
      </c>
    </row>
    <row r="448" spans="49:50" x14ac:dyDescent="0.25">
      <c r="AW448">
        <f t="shared" si="24"/>
        <v>0.44700000000000034</v>
      </c>
      <c r="AX448">
        <f t="shared" si="23"/>
        <v>44.700000000000031</v>
      </c>
    </row>
    <row r="449" spans="49:50" x14ac:dyDescent="0.25">
      <c r="AW449">
        <f t="shared" si="24"/>
        <v>0.44800000000000034</v>
      </c>
      <c r="AX449">
        <f t="shared" si="23"/>
        <v>44.800000000000033</v>
      </c>
    </row>
    <row r="450" spans="49:50" x14ac:dyDescent="0.25">
      <c r="AW450">
        <f t="shared" si="24"/>
        <v>0.44900000000000034</v>
      </c>
      <c r="AX450">
        <f t="shared" si="23"/>
        <v>44.900000000000034</v>
      </c>
    </row>
    <row r="451" spans="49:50" x14ac:dyDescent="0.25">
      <c r="AW451">
        <f t="shared" si="24"/>
        <v>0.45000000000000034</v>
      </c>
      <c r="AX451">
        <f t="shared" ref="AX451:AX514" si="25">AW451*100</f>
        <v>45.000000000000036</v>
      </c>
    </row>
    <row r="452" spans="49:50" x14ac:dyDescent="0.25">
      <c r="AW452">
        <f t="shared" ref="AW452:AW515" si="26">AW451+0.001</f>
        <v>0.45100000000000035</v>
      </c>
      <c r="AX452">
        <f t="shared" si="25"/>
        <v>45.100000000000037</v>
      </c>
    </row>
    <row r="453" spans="49:50" x14ac:dyDescent="0.25">
      <c r="AW453">
        <f t="shared" si="26"/>
        <v>0.45200000000000035</v>
      </c>
      <c r="AX453">
        <f t="shared" si="25"/>
        <v>45.200000000000031</v>
      </c>
    </row>
    <row r="454" spans="49:50" x14ac:dyDescent="0.25">
      <c r="AW454">
        <f t="shared" si="26"/>
        <v>0.45300000000000035</v>
      </c>
      <c r="AX454">
        <f t="shared" si="25"/>
        <v>45.300000000000033</v>
      </c>
    </row>
    <row r="455" spans="49:50" x14ac:dyDescent="0.25">
      <c r="AW455">
        <f t="shared" si="26"/>
        <v>0.45400000000000035</v>
      </c>
      <c r="AX455">
        <f t="shared" si="25"/>
        <v>45.400000000000034</v>
      </c>
    </row>
    <row r="456" spans="49:50" x14ac:dyDescent="0.25">
      <c r="AW456">
        <f t="shared" si="26"/>
        <v>0.45500000000000035</v>
      </c>
      <c r="AX456">
        <f t="shared" si="25"/>
        <v>45.500000000000036</v>
      </c>
    </row>
    <row r="457" spans="49:50" x14ac:dyDescent="0.25">
      <c r="AW457">
        <f t="shared" si="26"/>
        <v>0.45600000000000035</v>
      </c>
      <c r="AX457">
        <f t="shared" si="25"/>
        <v>45.600000000000037</v>
      </c>
    </row>
    <row r="458" spans="49:50" x14ac:dyDescent="0.25">
      <c r="AW458">
        <f t="shared" si="26"/>
        <v>0.45700000000000035</v>
      </c>
      <c r="AX458">
        <f t="shared" si="25"/>
        <v>45.700000000000038</v>
      </c>
    </row>
    <row r="459" spans="49:50" x14ac:dyDescent="0.25">
      <c r="AW459">
        <f t="shared" si="26"/>
        <v>0.45800000000000035</v>
      </c>
      <c r="AX459">
        <f t="shared" si="25"/>
        <v>45.800000000000033</v>
      </c>
    </row>
    <row r="460" spans="49:50" x14ac:dyDescent="0.25">
      <c r="AW460">
        <f t="shared" si="26"/>
        <v>0.45900000000000035</v>
      </c>
      <c r="AX460">
        <f t="shared" si="25"/>
        <v>45.900000000000034</v>
      </c>
    </row>
    <row r="461" spans="49:50" x14ac:dyDescent="0.25">
      <c r="AW461">
        <f t="shared" si="26"/>
        <v>0.46000000000000035</v>
      </c>
      <c r="AX461">
        <f t="shared" si="25"/>
        <v>46.000000000000036</v>
      </c>
    </row>
    <row r="462" spans="49:50" x14ac:dyDescent="0.25">
      <c r="AW462">
        <f t="shared" si="26"/>
        <v>0.46100000000000035</v>
      </c>
      <c r="AX462">
        <f t="shared" si="25"/>
        <v>46.100000000000037</v>
      </c>
    </row>
    <row r="463" spans="49:50" x14ac:dyDescent="0.25">
      <c r="AW463">
        <f t="shared" si="26"/>
        <v>0.46200000000000035</v>
      </c>
      <c r="AX463">
        <f t="shared" si="25"/>
        <v>46.200000000000038</v>
      </c>
    </row>
    <row r="464" spans="49:50" x14ac:dyDescent="0.25">
      <c r="AW464">
        <f t="shared" si="26"/>
        <v>0.46300000000000036</v>
      </c>
      <c r="AX464">
        <f t="shared" si="25"/>
        <v>46.300000000000033</v>
      </c>
    </row>
    <row r="465" spans="49:50" x14ac:dyDescent="0.25">
      <c r="AW465">
        <f t="shared" si="26"/>
        <v>0.46400000000000036</v>
      </c>
      <c r="AX465">
        <f t="shared" si="25"/>
        <v>46.400000000000034</v>
      </c>
    </row>
    <row r="466" spans="49:50" x14ac:dyDescent="0.25">
      <c r="AW466">
        <f t="shared" si="26"/>
        <v>0.46500000000000036</v>
      </c>
      <c r="AX466">
        <f t="shared" si="25"/>
        <v>46.500000000000036</v>
      </c>
    </row>
    <row r="467" spans="49:50" x14ac:dyDescent="0.25">
      <c r="AW467">
        <f t="shared" si="26"/>
        <v>0.46600000000000036</v>
      </c>
      <c r="AX467">
        <f t="shared" si="25"/>
        <v>46.600000000000037</v>
      </c>
    </row>
    <row r="468" spans="49:50" x14ac:dyDescent="0.25">
      <c r="AW468">
        <f t="shared" si="26"/>
        <v>0.46700000000000036</v>
      </c>
      <c r="AX468">
        <f t="shared" si="25"/>
        <v>46.700000000000038</v>
      </c>
    </row>
    <row r="469" spans="49:50" x14ac:dyDescent="0.25">
      <c r="AW469">
        <f t="shared" si="26"/>
        <v>0.46800000000000036</v>
      </c>
      <c r="AX469">
        <f t="shared" si="25"/>
        <v>46.800000000000033</v>
      </c>
    </row>
    <row r="470" spans="49:50" x14ac:dyDescent="0.25">
      <c r="AW470">
        <f t="shared" si="26"/>
        <v>0.46900000000000036</v>
      </c>
      <c r="AX470">
        <f t="shared" si="25"/>
        <v>46.900000000000034</v>
      </c>
    </row>
    <row r="471" spans="49:50" x14ac:dyDescent="0.25">
      <c r="AW471">
        <f t="shared" si="26"/>
        <v>0.47000000000000036</v>
      </c>
      <c r="AX471">
        <f t="shared" si="25"/>
        <v>47.000000000000036</v>
      </c>
    </row>
    <row r="472" spans="49:50" x14ac:dyDescent="0.25">
      <c r="AW472">
        <f t="shared" si="26"/>
        <v>0.47100000000000036</v>
      </c>
      <c r="AX472">
        <f t="shared" si="25"/>
        <v>47.100000000000037</v>
      </c>
    </row>
    <row r="473" spans="49:50" x14ac:dyDescent="0.25">
      <c r="AW473">
        <f t="shared" si="26"/>
        <v>0.47200000000000036</v>
      </c>
      <c r="AX473">
        <f t="shared" si="25"/>
        <v>47.200000000000038</v>
      </c>
    </row>
    <row r="474" spans="49:50" x14ac:dyDescent="0.25">
      <c r="AW474">
        <f t="shared" si="26"/>
        <v>0.47300000000000036</v>
      </c>
      <c r="AX474">
        <f t="shared" si="25"/>
        <v>47.30000000000004</v>
      </c>
    </row>
    <row r="475" spans="49:50" x14ac:dyDescent="0.25">
      <c r="AW475">
        <f t="shared" si="26"/>
        <v>0.47400000000000037</v>
      </c>
      <c r="AX475">
        <f t="shared" si="25"/>
        <v>47.400000000000034</v>
      </c>
    </row>
    <row r="476" spans="49:50" x14ac:dyDescent="0.25">
      <c r="AW476">
        <f t="shared" si="26"/>
        <v>0.47500000000000037</v>
      </c>
      <c r="AX476">
        <f t="shared" si="25"/>
        <v>47.500000000000036</v>
      </c>
    </row>
    <row r="477" spans="49:50" x14ac:dyDescent="0.25">
      <c r="AW477">
        <f t="shared" si="26"/>
        <v>0.47600000000000037</v>
      </c>
      <c r="AX477">
        <f t="shared" si="25"/>
        <v>47.600000000000037</v>
      </c>
    </row>
    <row r="478" spans="49:50" x14ac:dyDescent="0.25">
      <c r="AW478">
        <f t="shared" si="26"/>
        <v>0.47700000000000037</v>
      </c>
      <c r="AX478">
        <f t="shared" si="25"/>
        <v>47.700000000000038</v>
      </c>
    </row>
    <row r="479" spans="49:50" x14ac:dyDescent="0.25">
      <c r="AW479">
        <f t="shared" si="26"/>
        <v>0.47800000000000037</v>
      </c>
      <c r="AX479">
        <f t="shared" si="25"/>
        <v>47.80000000000004</v>
      </c>
    </row>
    <row r="480" spans="49:50" x14ac:dyDescent="0.25">
      <c r="AW480">
        <f t="shared" si="26"/>
        <v>0.47900000000000037</v>
      </c>
      <c r="AX480">
        <f t="shared" si="25"/>
        <v>47.900000000000034</v>
      </c>
    </row>
    <row r="481" spans="49:50" x14ac:dyDescent="0.25">
      <c r="AW481">
        <f t="shared" si="26"/>
        <v>0.48000000000000037</v>
      </c>
      <c r="AX481">
        <f t="shared" si="25"/>
        <v>48.000000000000036</v>
      </c>
    </row>
    <row r="482" spans="49:50" x14ac:dyDescent="0.25">
      <c r="AW482">
        <f t="shared" si="26"/>
        <v>0.48100000000000037</v>
      </c>
      <c r="AX482">
        <f t="shared" si="25"/>
        <v>48.100000000000037</v>
      </c>
    </row>
    <row r="483" spans="49:50" x14ac:dyDescent="0.25">
      <c r="AW483">
        <f t="shared" si="26"/>
        <v>0.48200000000000037</v>
      </c>
      <c r="AX483">
        <f t="shared" si="25"/>
        <v>48.200000000000038</v>
      </c>
    </row>
    <row r="484" spans="49:50" x14ac:dyDescent="0.25">
      <c r="AW484">
        <f t="shared" si="26"/>
        <v>0.48300000000000037</v>
      </c>
      <c r="AX484">
        <f t="shared" si="25"/>
        <v>48.30000000000004</v>
      </c>
    </row>
    <row r="485" spans="49:50" x14ac:dyDescent="0.25">
      <c r="AW485">
        <f t="shared" si="26"/>
        <v>0.48400000000000037</v>
      </c>
      <c r="AX485">
        <f t="shared" si="25"/>
        <v>48.400000000000034</v>
      </c>
    </row>
    <row r="486" spans="49:50" x14ac:dyDescent="0.25">
      <c r="AW486">
        <f t="shared" si="26"/>
        <v>0.48500000000000038</v>
      </c>
      <c r="AX486">
        <f t="shared" si="25"/>
        <v>48.500000000000036</v>
      </c>
    </row>
    <row r="487" spans="49:50" x14ac:dyDescent="0.25">
      <c r="AW487">
        <f t="shared" si="26"/>
        <v>0.48600000000000038</v>
      </c>
      <c r="AX487">
        <f t="shared" si="25"/>
        <v>48.600000000000037</v>
      </c>
    </row>
    <row r="488" spans="49:50" x14ac:dyDescent="0.25">
      <c r="AW488">
        <f t="shared" si="26"/>
        <v>0.48700000000000038</v>
      </c>
      <c r="AX488">
        <f t="shared" si="25"/>
        <v>48.700000000000038</v>
      </c>
    </row>
    <row r="489" spans="49:50" x14ac:dyDescent="0.25">
      <c r="AW489">
        <f t="shared" si="26"/>
        <v>0.48800000000000038</v>
      </c>
      <c r="AX489">
        <f t="shared" si="25"/>
        <v>48.80000000000004</v>
      </c>
    </row>
    <row r="490" spans="49:50" x14ac:dyDescent="0.25">
      <c r="AW490">
        <f t="shared" si="26"/>
        <v>0.48900000000000038</v>
      </c>
      <c r="AX490">
        <f t="shared" si="25"/>
        <v>48.900000000000041</v>
      </c>
    </row>
    <row r="491" spans="49:50" x14ac:dyDescent="0.25">
      <c r="AW491">
        <f t="shared" si="26"/>
        <v>0.49000000000000038</v>
      </c>
      <c r="AX491">
        <f t="shared" si="25"/>
        <v>49.000000000000036</v>
      </c>
    </row>
    <row r="492" spans="49:50" x14ac:dyDescent="0.25">
      <c r="AW492">
        <f t="shared" si="26"/>
        <v>0.49100000000000038</v>
      </c>
      <c r="AX492">
        <f t="shared" si="25"/>
        <v>49.100000000000037</v>
      </c>
    </row>
    <row r="493" spans="49:50" x14ac:dyDescent="0.25">
      <c r="AW493">
        <f t="shared" si="26"/>
        <v>0.49200000000000038</v>
      </c>
      <c r="AX493">
        <f t="shared" si="25"/>
        <v>49.200000000000038</v>
      </c>
    </row>
    <row r="494" spans="49:50" x14ac:dyDescent="0.25">
      <c r="AW494">
        <f t="shared" si="26"/>
        <v>0.49300000000000038</v>
      </c>
      <c r="AX494">
        <f t="shared" si="25"/>
        <v>49.30000000000004</v>
      </c>
    </row>
    <row r="495" spans="49:50" x14ac:dyDescent="0.25">
      <c r="AW495">
        <f t="shared" si="26"/>
        <v>0.49400000000000038</v>
      </c>
      <c r="AX495">
        <f t="shared" si="25"/>
        <v>49.400000000000041</v>
      </c>
    </row>
    <row r="496" spans="49:50" x14ac:dyDescent="0.25">
      <c r="AW496">
        <f t="shared" si="26"/>
        <v>0.49500000000000038</v>
      </c>
      <c r="AX496">
        <f t="shared" si="25"/>
        <v>49.500000000000036</v>
      </c>
    </row>
    <row r="497" spans="49:50" x14ac:dyDescent="0.25">
      <c r="AW497">
        <f t="shared" si="26"/>
        <v>0.49600000000000039</v>
      </c>
      <c r="AX497">
        <f t="shared" si="25"/>
        <v>49.600000000000037</v>
      </c>
    </row>
    <row r="498" spans="49:50" x14ac:dyDescent="0.25">
      <c r="AW498">
        <f t="shared" si="26"/>
        <v>0.49700000000000039</v>
      </c>
      <c r="AX498">
        <f t="shared" si="25"/>
        <v>49.700000000000038</v>
      </c>
    </row>
    <row r="499" spans="49:50" x14ac:dyDescent="0.25">
      <c r="AW499">
        <f t="shared" si="26"/>
        <v>0.49800000000000039</v>
      </c>
      <c r="AX499">
        <f t="shared" si="25"/>
        <v>49.80000000000004</v>
      </c>
    </row>
    <row r="500" spans="49:50" x14ac:dyDescent="0.25">
      <c r="AW500">
        <f t="shared" si="26"/>
        <v>0.49900000000000039</v>
      </c>
      <c r="AX500">
        <f t="shared" si="25"/>
        <v>49.900000000000041</v>
      </c>
    </row>
    <row r="501" spans="49:50" x14ac:dyDescent="0.25">
      <c r="AW501">
        <f t="shared" si="26"/>
        <v>0.50000000000000033</v>
      </c>
      <c r="AX501">
        <f t="shared" si="25"/>
        <v>50.000000000000036</v>
      </c>
    </row>
    <row r="502" spans="49:50" x14ac:dyDescent="0.25">
      <c r="AW502">
        <f t="shared" si="26"/>
        <v>0.50100000000000033</v>
      </c>
      <c r="AX502">
        <f t="shared" si="25"/>
        <v>50.100000000000037</v>
      </c>
    </row>
    <row r="503" spans="49:50" x14ac:dyDescent="0.25">
      <c r="AW503">
        <f t="shared" si="26"/>
        <v>0.50200000000000033</v>
      </c>
      <c r="AX503">
        <f t="shared" si="25"/>
        <v>50.200000000000031</v>
      </c>
    </row>
    <row r="504" spans="49:50" x14ac:dyDescent="0.25">
      <c r="AW504">
        <f t="shared" si="26"/>
        <v>0.50300000000000034</v>
      </c>
      <c r="AX504">
        <f t="shared" si="25"/>
        <v>50.300000000000033</v>
      </c>
    </row>
    <row r="505" spans="49:50" x14ac:dyDescent="0.25">
      <c r="AW505">
        <f t="shared" si="26"/>
        <v>0.50400000000000034</v>
      </c>
      <c r="AX505">
        <f t="shared" si="25"/>
        <v>50.400000000000034</v>
      </c>
    </row>
    <row r="506" spans="49:50" x14ac:dyDescent="0.25">
      <c r="AW506">
        <f t="shared" si="26"/>
        <v>0.50500000000000034</v>
      </c>
      <c r="AX506">
        <f t="shared" si="25"/>
        <v>50.500000000000036</v>
      </c>
    </row>
    <row r="507" spans="49:50" x14ac:dyDescent="0.25">
      <c r="AW507">
        <f t="shared" si="26"/>
        <v>0.50600000000000034</v>
      </c>
      <c r="AX507">
        <f t="shared" si="25"/>
        <v>50.600000000000037</v>
      </c>
    </row>
    <row r="508" spans="49:50" x14ac:dyDescent="0.25">
      <c r="AW508">
        <f t="shared" si="26"/>
        <v>0.50700000000000034</v>
      </c>
      <c r="AX508">
        <f t="shared" si="25"/>
        <v>50.700000000000031</v>
      </c>
    </row>
    <row r="509" spans="49:50" x14ac:dyDescent="0.25">
      <c r="AW509">
        <f t="shared" si="26"/>
        <v>0.50800000000000034</v>
      </c>
      <c r="AX509">
        <f t="shared" si="25"/>
        <v>50.800000000000033</v>
      </c>
    </row>
    <row r="510" spans="49:50" x14ac:dyDescent="0.25">
      <c r="AW510">
        <f t="shared" si="26"/>
        <v>0.50900000000000034</v>
      </c>
      <c r="AX510">
        <f t="shared" si="25"/>
        <v>50.900000000000034</v>
      </c>
    </row>
    <row r="511" spans="49:50" x14ac:dyDescent="0.25">
      <c r="AW511">
        <f t="shared" si="26"/>
        <v>0.51000000000000034</v>
      </c>
      <c r="AX511">
        <f t="shared" si="25"/>
        <v>51.000000000000036</v>
      </c>
    </row>
    <row r="512" spans="49:50" x14ac:dyDescent="0.25">
      <c r="AW512">
        <f t="shared" si="26"/>
        <v>0.51100000000000034</v>
      </c>
      <c r="AX512">
        <f t="shared" si="25"/>
        <v>51.100000000000037</v>
      </c>
    </row>
    <row r="513" spans="49:50" x14ac:dyDescent="0.25">
      <c r="AW513">
        <f t="shared" si="26"/>
        <v>0.51200000000000034</v>
      </c>
      <c r="AX513">
        <f t="shared" si="25"/>
        <v>51.200000000000031</v>
      </c>
    </row>
    <row r="514" spans="49:50" x14ac:dyDescent="0.25">
      <c r="AW514">
        <f t="shared" si="26"/>
        <v>0.51300000000000034</v>
      </c>
      <c r="AX514">
        <f t="shared" si="25"/>
        <v>51.300000000000033</v>
      </c>
    </row>
    <row r="515" spans="49:50" x14ac:dyDescent="0.25">
      <c r="AW515">
        <f t="shared" si="26"/>
        <v>0.51400000000000035</v>
      </c>
      <c r="AX515">
        <f t="shared" ref="AX515:AX532" si="27">AW515*100</f>
        <v>51.400000000000034</v>
      </c>
    </row>
    <row r="516" spans="49:50" x14ac:dyDescent="0.25">
      <c r="AW516">
        <f t="shared" ref="AW516:AW532" si="28">AW515+0.001</f>
        <v>0.51500000000000035</v>
      </c>
      <c r="AX516">
        <f t="shared" si="27"/>
        <v>51.500000000000036</v>
      </c>
    </row>
    <row r="517" spans="49:50" x14ac:dyDescent="0.25">
      <c r="AW517">
        <f t="shared" si="28"/>
        <v>0.51600000000000035</v>
      </c>
      <c r="AX517">
        <f t="shared" si="27"/>
        <v>51.600000000000037</v>
      </c>
    </row>
    <row r="518" spans="49:50" x14ac:dyDescent="0.25">
      <c r="AW518">
        <f t="shared" si="28"/>
        <v>0.51700000000000035</v>
      </c>
      <c r="AX518">
        <f t="shared" si="27"/>
        <v>51.700000000000031</v>
      </c>
    </row>
    <row r="519" spans="49:50" x14ac:dyDescent="0.25">
      <c r="AW519">
        <f t="shared" si="28"/>
        <v>0.51800000000000035</v>
      </c>
      <c r="AX519">
        <f t="shared" si="27"/>
        <v>51.800000000000033</v>
      </c>
    </row>
    <row r="520" spans="49:50" x14ac:dyDescent="0.25">
      <c r="AW520">
        <f t="shared" si="28"/>
        <v>0.51900000000000035</v>
      </c>
      <c r="AX520">
        <f t="shared" si="27"/>
        <v>51.900000000000034</v>
      </c>
    </row>
    <row r="521" spans="49:50" x14ac:dyDescent="0.25">
      <c r="AW521">
        <f t="shared" si="28"/>
        <v>0.52000000000000035</v>
      </c>
      <c r="AX521">
        <f t="shared" si="27"/>
        <v>52.000000000000036</v>
      </c>
    </row>
    <row r="522" spans="49:50" x14ac:dyDescent="0.25">
      <c r="AW522">
        <f t="shared" si="28"/>
        <v>0.52100000000000035</v>
      </c>
      <c r="AX522">
        <f t="shared" si="27"/>
        <v>52.100000000000037</v>
      </c>
    </row>
    <row r="523" spans="49:50" x14ac:dyDescent="0.25">
      <c r="AW523">
        <f t="shared" si="28"/>
        <v>0.52200000000000035</v>
      </c>
      <c r="AX523">
        <f t="shared" si="27"/>
        <v>52.200000000000038</v>
      </c>
    </row>
    <row r="524" spans="49:50" x14ac:dyDescent="0.25">
      <c r="AW524">
        <f t="shared" si="28"/>
        <v>0.52300000000000035</v>
      </c>
      <c r="AX524">
        <f t="shared" si="27"/>
        <v>52.300000000000033</v>
      </c>
    </row>
    <row r="525" spans="49:50" x14ac:dyDescent="0.25">
      <c r="AW525">
        <f t="shared" si="28"/>
        <v>0.52400000000000035</v>
      </c>
      <c r="AX525">
        <f t="shared" si="27"/>
        <v>52.400000000000034</v>
      </c>
    </row>
    <row r="526" spans="49:50" x14ac:dyDescent="0.25">
      <c r="AW526">
        <f t="shared" si="28"/>
        <v>0.52500000000000036</v>
      </c>
      <c r="AX526">
        <f t="shared" si="27"/>
        <v>52.500000000000036</v>
      </c>
    </row>
    <row r="527" spans="49:50" x14ac:dyDescent="0.25">
      <c r="AW527">
        <f t="shared" si="28"/>
        <v>0.52600000000000036</v>
      </c>
      <c r="AX527">
        <f t="shared" si="27"/>
        <v>52.600000000000037</v>
      </c>
    </row>
    <row r="528" spans="49:50" x14ac:dyDescent="0.25">
      <c r="AW528">
        <f t="shared" si="28"/>
        <v>0.52700000000000036</v>
      </c>
      <c r="AX528">
        <f t="shared" si="27"/>
        <v>52.700000000000038</v>
      </c>
    </row>
    <row r="529" spans="49:50" x14ac:dyDescent="0.25">
      <c r="AW529">
        <f t="shared" si="28"/>
        <v>0.52800000000000036</v>
      </c>
      <c r="AX529">
        <f t="shared" si="27"/>
        <v>52.800000000000033</v>
      </c>
    </row>
    <row r="530" spans="49:50" x14ac:dyDescent="0.25">
      <c r="AW530">
        <f t="shared" si="28"/>
        <v>0.52900000000000036</v>
      </c>
      <c r="AX530">
        <f t="shared" si="27"/>
        <v>52.900000000000034</v>
      </c>
    </row>
    <row r="531" spans="49:50" x14ac:dyDescent="0.25">
      <c r="AW531">
        <f t="shared" si="28"/>
        <v>0.53000000000000036</v>
      </c>
      <c r="AX531">
        <f t="shared" si="27"/>
        <v>53.000000000000036</v>
      </c>
    </row>
    <row r="532" spans="49:50" x14ac:dyDescent="0.25">
      <c r="AW532">
        <f t="shared" si="28"/>
        <v>0.53100000000000036</v>
      </c>
      <c r="AX532">
        <f t="shared" si="27"/>
        <v>53.100000000000037</v>
      </c>
    </row>
  </sheetData>
  <autoFilter ref="AZ2:BD22">
    <sortState ref="AZ3:BD22">
      <sortCondition ref="BD2:BD22"/>
    </sortState>
  </autoFilter>
  <sortState ref="AB2:AT22">
    <sortCondition ref="AG2:AG22"/>
  </sortState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Portland State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Erin Schmidt</dc:creator>
  <cp:lastModifiedBy>Erin Schmidt</cp:lastModifiedBy>
  <dcterms:created xsi:type="dcterms:W3CDTF">2016-11-12T23:46:52Z</dcterms:created>
  <dcterms:modified xsi:type="dcterms:W3CDTF">2016-11-18T10:46:23Z</dcterms:modified>
</cp:coreProperties>
</file>