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ptei\Documents\___2019_20 ISCAP\TSI\EXCEL\"/>
    </mc:Choice>
  </mc:AlternateContent>
  <bookViews>
    <workbookView xWindow="0" yWindow="0" windowWidth="23040" windowHeight="9192"/>
  </bookViews>
  <sheets>
    <sheet name="Conteúdos" sheetId="5" r:id="rId1"/>
    <sheet name="FunçõesBD_1" sheetId="2" r:id="rId2"/>
    <sheet name="FunçõesBD_2" sheetId="6" r:id="rId3"/>
  </sheets>
  <definedNames>
    <definedName name="_xlnm._FilterDatabase" localSheetId="1" hidden="1">FunçõesBD_1!$A$1:$F$2</definedName>
    <definedName name="_xlnm._FilterDatabase" localSheetId="2" hidden="1">FunçõesBD_2!$B$3:$J$29</definedName>
    <definedName name="bd" localSheetId="2">FunçõesBD_2!$B$3:$J$29</definedName>
    <definedName name="bd">FunçõesBD_1!$A$1:$F$46</definedName>
    <definedName name="Duração" localSheetId="2">#REF!</definedName>
    <definedName name="Duração">#REF!</definedName>
    <definedName name="intr">FunçõesBD_2!$D$3:$D$29</definedName>
    <definedName name="Mensalidades" localSheetId="2">#REF!</definedName>
    <definedName name="Mensalidades">#REF!</definedName>
    <definedName name="Taxa_anual" localSheetId="2">#REF!</definedName>
    <definedName name="Taxa_anual">#REF!</definedName>
    <definedName name="val">FunçõesBD_2!$H$3:$H$29</definedName>
    <definedName name="Valor_do_empréstimo" localSheetId="2">#REF!</definedName>
    <definedName name="Valor_do_empréstimo">#REF!</definedName>
    <definedName name="Valor_do_imóvel" localSheetId="2">#REF!</definedName>
    <definedName name="Valor_do_imóvel">#REF!</definedName>
    <definedName name="x" localSheetId="2">#REF!</definedName>
    <definedName name="x">#REF!</definedName>
    <definedName name="y" localSheetId="2">#REF!</definedName>
    <definedName name="y">#REF!</definedName>
    <definedName name="z" localSheetId="2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D64" i="6" l="1"/>
  <c r="F64" i="6" s="1"/>
  <c r="E60" i="6"/>
  <c r="D60" i="6"/>
  <c r="C60" i="6"/>
  <c r="F56" i="6"/>
  <c r="E52" i="6"/>
  <c r="E48" i="6"/>
  <c r="E46" i="6"/>
  <c r="E47" i="6"/>
  <c r="D34" i="6"/>
  <c r="E34" i="6" s="1"/>
  <c r="J1" i="6"/>
  <c r="E64" i="6" l="1"/>
  <c r="F48" i="6"/>
  <c r="G48" i="6" s="1"/>
  <c r="E38" i="6"/>
  <c r="E69" i="2" l="1"/>
  <c r="F66" i="2"/>
  <c r="E63" i="2"/>
  <c r="E60" i="2"/>
  <c r="F57" i="2"/>
  <c r="E53" i="2"/>
  <c r="E50" i="2"/>
  <c r="F74" i="2"/>
  <c r="G74" i="2" s="1"/>
  <c r="D69" i="2"/>
  <c r="D63" i="2"/>
</calcChain>
</file>

<file path=xl/sharedStrings.xml><?xml version="1.0" encoding="utf-8"?>
<sst xmlns="http://schemas.openxmlformats.org/spreadsheetml/2006/main" count="386" uniqueCount="192">
  <si>
    <t>Leiria</t>
  </si>
  <si>
    <t>Localidade</t>
  </si>
  <si>
    <t>Vencimento</t>
  </si>
  <si>
    <t>Qual  funcionário que aufere maior vencimento em Leiria</t>
  </si>
  <si>
    <t>Qual  funcionário que aufere maior vencimento</t>
  </si>
  <si>
    <t>R Humanos</t>
  </si>
  <si>
    <t>Departamento</t>
  </si>
  <si>
    <t>Valor máximo auferido pelos funcionários dos R Humanos</t>
  </si>
  <si>
    <t>Quantos funcionários nasceram após 1985</t>
  </si>
  <si>
    <t>Vencimento minimo auferido em Leiria</t>
  </si>
  <si>
    <t>Gestão</t>
  </si>
  <si>
    <t>Média de vencimentos na área de Gestão em Lisboa</t>
  </si>
  <si>
    <t>Média de vencimentos na área de Gestão</t>
  </si>
  <si>
    <t>Porto</t>
  </si>
  <si>
    <t xml:space="preserve">Soma dos Vencimentos do Porto </t>
  </si>
  <si>
    <t>Compras</t>
  </si>
  <si>
    <t>Rui</t>
  </si>
  <si>
    <t>A7</t>
  </si>
  <si>
    <t>Comercial</t>
  </si>
  <si>
    <t>Manuel</t>
  </si>
  <si>
    <t>A36</t>
  </si>
  <si>
    <t>V. N. Gaia</t>
  </si>
  <si>
    <t>Joaquim</t>
  </si>
  <si>
    <t>A41</t>
  </si>
  <si>
    <t>Aveiro</t>
  </si>
  <si>
    <t>A23</t>
  </si>
  <si>
    <t>Santarém</t>
  </si>
  <si>
    <t>Pedro</t>
  </si>
  <si>
    <t>A38</t>
  </si>
  <si>
    <t>Filipe</t>
  </si>
  <si>
    <t>A4</t>
  </si>
  <si>
    <t>Raposo</t>
  </si>
  <si>
    <t>A42</t>
  </si>
  <si>
    <t>Júlia</t>
  </si>
  <si>
    <t>A16</t>
  </si>
  <si>
    <t>Diogo</t>
  </si>
  <si>
    <t>A33</t>
  </si>
  <si>
    <t>Cátia</t>
  </si>
  <si>
    <t>A29</t>
  </si>
  <si>
    <t>Lisboa</t>
  </si>
  <si>
    <t>Maria</t>
  </si>
  <si>
    <t>A2</t>
  </si>
  <si>
    <t>A15</t>
  </si>
  <si>
    <t>Vlia Real</t>
  </si>
  <si>
    <t>Elsa</t>
  </si>
  <si>
    <t>A28</t>
  </si>
  <si>
    <t>Coimbra</t>
  </si>
  <si>
    <t>Carlos</t>
  </si>
  <si>
    <t>A24</t>
  </si>
  <si>
    <t>Silvina</t>
  </si>
  <si>
    <t>A45</t>
  </si>
  <si>
    <t>Ana Maria</t>
  </si>
  <si>
    <t>A19</t>
  </si>
  <si>
    <t>Ana</t>
  </si>
  <si>
    <t>A32</t>
  </si>
  <si>
    <t>Bragança</t>
  </si>
  <si>
    <t>João</t>
  </si>
  <si>
    <t>A11</t>
  </si>
  <si>
    <t>Vila Real</t>
  </si>
  <si>
    <t>A6</t>
  </si>
  <si>
    <t>Marketing</t>
  </si>
  <si>
    <t>António</t>
  </si>
  <si>
    <t>A40</t>
  </si>
  <si>
    <t>Braga</t>
  </si>
  <si>
    <t>Joana</t>
  </si>
  <si>
    <t>A27</t>
  </si>
  <si>
    <t>A14</t>
  </si>
  <si>
    <t>A13</t>
  </si>
  <si>
    <t>Etelvina</t>
  </si>
  <si>
    <t>A26</t>
  </si>
  <si>
    <t>A3</t>
  </si>
  <si>
    <t>A37</t>
  </si>
  <si>
    <t>A1</t>
  </si>
  <si>
    <t>A22</t>
  </si>
  <si>
    <t>Francisco</t>
  </si>
  <si>
    <t>A25</t>
  </si>
  <si>
    <t>A12</t>
  </si>
  <si>
    <t>A17</t>
  </si>
  <si>
    <t>Évora</t>
  </si>
  <si>
    <t>Ramalho</t>
  </si>
  <si>
    <t>A30</t>
  </si>
  <si>
    <t>Paulo</t>
  </si>
  <si>
    <t>A43</t>
  </si>
  <si>
    <t>A9</t>
  </si>
  <si>
    <t>A5</t>
  </si>
  <si>
    <t>A39</t>
  </si>
  <si>
    <t>A10</t>
  </si>
  <si>
    <t>A35</t>
  </si>
  <si>
    <t>A8</t>
  </si>
  <si>
    <t>A21</t>
  </si>
  <si>
    <t>Beja</t>
  </si>
  <si>
    <t>Vesperoso</t>
  </si>
  <si>
    <t>A31</t>
  </si>
  <si>
    <t>Catarina</t>
  </si>
  <si>
    <t>A44</t>
  </si>
  <si>
    <t>A18</t>
  </si>
  <si>
    <t>José</t>
  </si>
  <si>
    <t>A34</t>
  </si>
  <si>
    <t>A20</t>
  </si>
  <si>
    <t>Data de Nascimento</t>
  </si>
  <si>
    <t>Nome</t>
  </si>
  <si>
    <t>Código</t>
  </si>
  <si>
    <t>FUNÇÕES DE BASES DE DADOS</t>
  </si>
  <si>
    <t>BDSoma</t>
  </si>
  <si>
    <t>BDMédia</t>
  </si>
  <si>
    <t>BDMáx</t>
  </si>
  <si>
    <t>BDMín</t>
  </si>
  <si>
    <t>BDContar</t>
  </si>
  <si>
    <t>BDObter</t>
  </si>
  <si>
    <t>BDContarVal</t>
  </si>
  <si>
    <t>Recorrendo a Funções de Bases de Dados, determine:</t>
  </si>
  <si>
    <t>porque não há ocorrencias…</t>
  </si>
  <si>
    <t>SÓMUSICA - Aluguer de instrumentos musicais</t>
  </si>
  <si>
    <t>Data de Processamento</t>
  </si>
  <si>
    <t>Código do Instrumento</t>
  </si>
  <si>
    <t>Data Contrato</t>
  </si>
  <si>
    <t>Designação do instrumento</t>
  </si>
  <si>
    <t>Cliente</t>
  </si>
  <si>
    <t>Zona País</t>
  </si>
  <si>
    <t>Dias de contrato</t>
  </si>
  <si>
    <t>Valor do Contrato</t>
  </si>
  <si>
    <t>Dias de Multa</t>
  </si>
  <si>
    <t>Valor com  Multa e IVA</t>
  </si>
  <si>
    <t>Inst_1</t>
  </si>
  <si>
    <t>Catarina Chaves Pedro</t>
  </si>
  <si>
    <t>Centro</t>
  </si>
  <si>
    <t>Inst_51</t>
  </si>
  <si>
    <t>Fátima Ruivo Moreno</t>
  </si>
  <si>
    <t>Inst_21</t>
  </si>
  <si>
    <t>Isabel Ferreira Martins</t>
  </si>
  <si>
    <t>Sul</t>
  </si>
  <si>
    <t>Inst_64</t>
  </si>
  <si>
    <t>Fernando Carneiro Girbal</t>
  </si>
  <si>
    <t>Inst_46</t>
  </si>
  <si>
    <t>Carlos Alverca Brandão</t>
  </si>
  <si>
    <t>Norte</t>
  </si>
  <si>
    <t>Inst_57</t>
  </si>
  <si>
    <t>Francisco Casqueiro Santos</t>
  </si>
  <si>
    <t>Ana Catarina Sousa Meira</t>
  </si>
  <si>
    <t>Inst_39</t>
  </si>
  <si>
    <t>Filomena Batista Gonçalves</t>
  </si>
  <si>
    <t>António Neves Ruivo</t>
  </si>
  <si>
    <t>Inst_36</t>
  </si>
  <si>
    <t>João Santos Andrade</t>
  </si>
  <si>
    <t>Carlos Correia Silva</t>
  </si>
  <si>
    <t>Inst_25</t>
  </si>
  <si>
    <t>Fernando Sousa Castro</t>
  </si>
  <si>
    <t>Alexandre André Fonseca</t>
  </si>
  <si>
    <t>Inst_16</t>
  </si>
  <si>
    <t>Filipa Alexandra Castro</t>
  </si>
  <si>
    <t>Inst_48</t>
  </si>
  <si>
    <t>Francisco Grilo Oliveira</t>
  </si>
  <si>
    <t>Inst_60</t>
  </si>
  <si>
    <t>João Chaves Marques</t>
  </si>
  <si>
    <t>Inst_33</t>
  </si>
  <si>
    <t>Angela Bento Farinha</t>
  </si>
  <si>
    <t>JoãoPaulo Mena Neves</t>
  </si>
  <si>
    <t>Inst_9</t>
  </si>
  <si>
    <t>Diogo Pedro Grilo</t>
  </si>
  <si>
    <t>Edmund Marques Oliveira</t>
  </si>
  <si>
    <t>Fernando Brites Marques</t>
  </si>
  <si>
    <t>Inst_42</t>
  </si>
  <si>
    <t>Sandro Miranda</t>
  </si>
  <si>
    <t>Inst_59</t>
  </si>
  <si>
    <t>Rodrigo Rodrigues</t>
  </si>
  <si>
    <t>Inst_6</t>
  </si>
  <si>
    <t xml:space="preserve">Maria Vasconcelos </t>
  </si>
  <si>
    <t>Inst_40</t>
  </si>
  <si>
    <t>Miguel Corte Real</t>
  </si>
  <si>
    <t>Inst_53</t>
  </si>
  <si>
    <t>Rafael Gomes</t>
  </si>
  <si>
    <t>Qual o valor do maior contrato? A que Cliente pertence?</t>
  </si>
  <si>
    <t>Total gasto com contratos de Violoncelo</t>
  </si>
  <si>
    <t>Qual a zona do país onde se gastou mais dinheiro?</t>
  </si>
  <si>
    <t>Nome do Cliente e zona do Contrato com menor valor</t>
  </si>
  <si>
    <t>Nome do Cliente e zona do Contrato com menor valor num contrato de Trompete</t>
  </si>
  <si>
    <t>Violoncelo</t>
  </si>
  <si>
    <t>Valor</t>
  </si>
  <si>
    <t>Valores totais da Zona Centro com mais de 15 dias de contrato</t>
  </si>
  <si>
    <t>N.º de Contratos com valores entre 1000 e 1500 e sem multas</t>
  </si>
  <si>
    <t>&gt;15</t>
  </si>
  <si>
    <t>&gt;=1000</t>
  </si>
  <si>
    <t>&lt;=1500</t>
  </si>
  <si>
    <t>Trompete</t>
  </si>
  <si>
    <t>Violino</t>
  </si>
  <si>
    <t>Piano</t>
  </si>
  <si>
    <t>Trombone</t>
  </si>
  <si>
    <t>Viola</t>
  </si>
  <si>
    <t>Fagote</t>
  </si>
  <si>
    <t>Flauta transversal</t>
  </si>
  <si>
    <t>Contrabaixo</t>
  </si>
  <si>
    <t>Clarinete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</si>
</sst>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]_-;\-* #,##0.00\ [$€]_-;_-* &quot;-&quot;??\ [$€]_-;_-@_-"/>
    <numFmt numFmtId="165" formatCode="dd/mm/yyyy;@"/>
    <numFmt numFmtId="166" formatCode="_-* #,##0.00\ [$€-816]_-;\-* #,##0.00\ [$€-816]_-;_-* &quot;-&quot;??\ [$€-816]_-;_-@_-"/>
    <numFmt numFmtId="167" formatCode="_-* #,##0\ _€_-;\-* #,##0\ _€_-;_-* &quot;-&quot;??\ _€_-;_-@_-"/>
    <numFmt numFmtId="168" formatCode="_([$€]* #,##0.00_);_([$€]* \(#,##0.00\);_([$€]* &quot;-&quot;??_);_(@_)"/>
    <numFmt numFmtId="169" formatCode="_-* #,##0.00\ _E_s_c_._-;\-* #,##0.00\ _E_s_c_._-;_-* &quot;-&quot;??\ _E_s_c_._-;_-@_-"/>
  </numFmts>
  <fonts count="24" x14ac:knownFonts="1">
    <font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b/>
      <i/>
      <sz val="10"/>
      <name val="Arial"/>
      <family val="2"/>
    </font>
    <font>
      <b/>
      <i/>
      <sz val="10"/>
      <color theme="3"/>
      <name val="Arial"/>
      <family val="2"/>
    </font>
    <font>
      <b/>
      <sz val="11"/>
      <color theme="0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  <font>
      <sz val="16"/>
      <color theme="0"/>
      <name val="Arial"/>
      <family val="2"/>
    </font>
    <font>
      <sz val="10"/>
      <color rgb="FF002060"/>
      <name val="Cambria"/>
      <family val="1"/>
      <scheme val="major"/>
    </font>
    <font>
      <sz val="10"/>
      <color theme="1"/>
      <name val="Arial"/>
      <family val="2"/>
    </font>
    <font>
      <sz val="9"/>
      <color rgb="FF0070C0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i/>
      <sz val="10"/>
      <color rgb="FF0070C0"/>
      <name val="Arial"/>
      <family val="2"/>
    </font>
    <font>
      <sz val="11"/>
      <color rgb="FF0070C0"/>
      <name val="Arial"/>
      <family val="2"/>
    </font>
    <font>
      <sz val="11"/>
      <color theme="1"/>
      <name val="Arial"/>
      <family val="2"/>
    </font>
    <font>
      <b/>
      <sz val="18"/>
      <color rgb="FF0070C0"/>
      <name val="Arial"/>
      <family val="2"/>
    </font>
    <font>
      <b/>
      <sz val="10"/>
      <color theme="0"/>
      <name val="Arial"/>
      <family val="2"/>
    </font>
    <font>
      <sz val="10"/>
      <color theme="1"/>
      <name val="Calibri"/>
      <family val="2"/>
      <scheme val="minor"/>
    </font>
    <font>
      <sz val="12"/>
      <color rgb="FF0070C0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rgb="FFE6E6FF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13"/>
      </left>
      <right style="thin">
        <color indexed="13"/>
      </right>
      <top style="thin">
        <color indexed="13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/>
    <xf numFmtId="165" fontId="0" fillId="0" borderId="0" xfId="0" applyNumberFormat="1" applyAlignment="1">
      <alignment horizontal="center"/>
    </xf>
    <xf numFmtId="167" fontId="4" fillId="0" borderId="0" xfId="2" applyNumberFormat="1" applyFont="1"/>
    <xf numFmtId="44" fontId="4" fillId="0" borderId="0" xfId="3" applyFont="1"/>
    <xf numFmtId="0" fontId="1" fillId="0" borderId="0" xfId="0" applyFont="1"/>
    <xf numFmtId="165" fontId="0" fillId="0" borderId="0" xfId="0" applyNumberFormat="1"/>
    <xf numFmtId="0" fontId="5" fillId="2" borderId="1" xfId="0" applyFont="1" applyFill="1" applyBorder="1"/>
    <xf numFmtId="0" fontId="6" fillId="0" borderId="0" xfId="0" applyFont="1"/>
    <xf numFmtId="0" fontId="9" fillId="3" borderId="2" xfId="0" applyFont="1" applyFill="1" applyBorder="1"/>
    <xf numFmtId="0" fontId="9" fillId="3" borderId="0" xfId="0" applyFont="1" applyFill="1" applyBorder="1"/>
    <xf numFmtId="165" fontId="9" fillId="3" borderId="0" xfId="0" applyNumberFormat="1" applyFont="1" applyFill="1" applyBorder="1" applyAlignment="1">
      <alignment horizontal="center"/>
    </xf>
    <xf numFmtId="166" fontId="9" fillId="3" borderId="0" xfId="4" applyNumberFormat="1" applyFont="1" applyFill="1" applyBorder="1"/>
    <xf numFmtId="0" fontId="11" fillId="0" borderId="0" xfId="0" applyFont="1"/>
    <xf numFmtId="0" fontId="12" fillId="0" borderId="0" xfId="0" applyFont="1"/>
    <xf numFmtId="0" fontId="14" fillId="0" borderId="0" xfId="0" applyFont="1"/>
    <xf numFmtId="0" fontId="15" fillId="0" borderId="0" xfId="0" applyFont="1"/>
    <xf numFmtId="165" fontId="0" fillId="2" borderId="0" xfId="0" applyNumberFormat="1" applyFill="1" applyAlignment="1">
      <alignment horizontal="center"/>
    </xf>
    <xf numFmtId="0" fontId="0" fillId="4" borderId="11" xfId="0" applyFill="1" applyBorder="1"/>
    <xf numFmtId="44" fontId="0" fillId="4" borderId="11" xfId="3" applyFont="1" applyFill="1" applyBorder="1"/>
    <xf numFmtId="0" fontId="10" fillId="0" borderId="0" xfId="7" applyFont="1" applyBorder="1"/>
    <xf numFmtId="0" fontId="13" fillId="0" borderId="0" xfId="7" applyFont="1" applyBorder="1" applyAlignment="1">
      <alignment horizontal="right"/>
    </xf>
    <xf numFmtId="0" fontId="10" fillId="0" borderId="0" xfId="7" applyFont="1" applyBorder="1" applyAlignment="1">
      <alignment horizontal="right"/>
    </xf>
    <xf numFmtId="14" fontId="12" fillId="3" borderId="12" xfId="7" applyNumberFormat="1" applyFont="1" applyFill="1" applyBorder="1"/>
    <xf numFmtId="0" fontId="16" fillId="0" borderId="0" xfId="7"/>
    <xf numFmtId="0" fontId="10" fillId="0" borderId="0" xfId="7" applyFont="1"/>
    <xf numFmtId="0" fontId="13" fillId="0" borderId="0" xfId="7" applyFont="1"/>
    <xf numFmtId="0" fontId="18" fillId="5" borderId="13" xfId="7" applyFont="1" applyFill="1" applyBorder="1" applyAlignment="1">
      <alignment horizontal="left" vertical="center" wrapText="1"/>
    </xf>
    <xf numFmtId="0" fontId="18" fillId="5" borderId="14" xfId="7" applyFont="1" applyFill="1" applyBorder="1" applyAlignment="1">
      <alignment horizontal="center" vertical="center" wrapText="1"/>
    </xf>
    <xf numFmtId="0" fontId="18" fillId="5" borderId="13" xfId="7" applyFont="1" applyFill="1" applyBorder="1" applyAlignment="1">
      <alignment horizontal="center" vertical="center" wrapText="1"/>
    </xf>
    <xf numFmtId="0" fontId="19" fillId="3" borderId="12" xfId="7" applyFont="1" applyFill="1" applyBorder="1" applyAlignment="1">
      <alignment horizontal="left"/>
    </xf>
    <xf numFmtId="14" fontId="19" fillId="3" borderId="12" xfId="7" applyNumberFormat="1" applyFont="1" applyFill="1" applyBorder="1" applyAlignment="1">
      <alignment horizontal="center"/>
    </xf>
    <xf numFmtId="0" fontId="19" fillId="3" borderId="12" xfId="7" applyFont="1" applyFill="1" applyBorder="1"/>
    <xf numFmtId="43" fontId="19" fillId="3" borderId="12" xfId="8" applyFont="1" applyFill="1" applyBorder="1" applyAlignment="1">
      <alignment horizontal="center"/>
    </xf>
    <xf numFmtId="43" fontId="19" fillId="3" borderId="12" xfId="7" applyNumberFormat="1" applyFont="1" applyFill="1" applyBorder="1"/>
    <xf numFmtId="167" fontId="19" fillId="3" borderId="12" xfId="8" applyNumberFormat="1" applyFont="1" applyFill="1" applyBorder="1" applyAlignment="1">
      <alignment horizontal="right"/>
    </xf>
    <xf numFmtId="44" fontId="19" fillId="3" borderId="12" xfId="9" applyFont="1" applyFill="1" applyBorder="1"/>
    <xf numFmtId="0" fontId="10" fillId="0" borderId="0" xfId="7" applyFont="1" applyAlignment="1">
      <alignment horizontal="left"/>
    </xf>
    <xf numFmtId="0" fontId="10" fillId="0" borderId="0" xfId="7" applyFont="1" applyAlignment="1">
      <alignment horizontal="center"/>
    </xf>
    <xf numFmtId="0" fontId="10" fillId="0" borderId="0" xfId="7" applyFont="1" applyAlignment="1">
      <alignment horizontal="right"/>
    </xf>
    <xf numFmtId="0" fontId="10" fillId="6" borderId="0" xfId="7" applyFont="1" applyFill="1" applyAlignment="1">
      <alignment horizontal="left"/>
    </xf>
    <xf numFmtId="0" fontId="10" fillId="6" borderId="0" xfId="7" applyFont="1" applyFill="1"/>
    <xf numFmtId="0" fontId="13" fillId="6" borderId="0" xfId="7" applyFont="1" applyFill="1" applyAlignment="1">
      <alignment horizontal="left"/>
    </xf>
    <xf numFmtId="0" fontId="13" fillId="6" borderId="0" xfId="7" applyFont="1" applyFill="1"/>
    <xf numFmtId="0" fontId="20" fillId="0" borderId="0" xfId="0" applyFont="1"/>
    <xf numFmtId="44" fontId="13" fillId="6" borderId="0" xfId="7" applyNumberFormat="1" applyFont="1" applyFill="1"/>
    <xf numFmtId="0" fontId="10" fillId="4" borderId="0" xfId="7" applyFont="1" applyFill="1" applyAlignment="1">
      <alignment horizontal="left"/>
    </xf>
    <xf numFmtId="44" fontId="10" fillId="4" borderId="0" xfId="3" applyFont="1" applyFill="1" applyAlignment="1">
      <alignment horizontal="left"/>
    </xf>
    <xf numFmtId="44" fontId="10" fillId="4" borderId="12" xfId="3" applyFont="1" applyFill="1" applyBorder="1" applyAlignment="1">
      <alignment horizontal="left"/>
    </xf>
    <xf numFmtId="0" fontId="13" fillId="7" borderId="0" xfId="7" applyFont="1" applyFill="1"/>
    <xf numFmtId="44" fontId="10" fillId="6" borderId="0" xfId="7" applyNumberFormat="1" applyFont="1" applyFill="1" applyAlignment="1">
      <alignment horizontal="left"/>
    </xf>
    <xf numFmtId="0" fontId="18" fillId="5" borderId="14" xfId="7" applyFont="1" applyFill="1" applyBorder="1" applyAlignment="1">
      <alignment horizontal="left" vertical="center" wrapText="1"/>
    </xf>
    <xf numFmtId="0" fontId="18" fillId="5" borderId="13" xfId="7" applyFont="1" applyFill="1" applyBorder="1" applyAlignment="1">
      <alignment horizontal="right" vertical="center" wrapText="1"/>
    </xf>
    <xf numFmtId="0" fontId="17" fillId="0" borderId="0" xfId="7" applyFont="1" applyAlignment="1">
      <alignment horizontal="left"/>
    </xf>
    <xf numFmtId="0" fontId="7" fillId="0" borderId="0" xfId="0" applyFont="1" applyFill="1"/>
    <xf numFmtId="0" fontId="8" fillId="0" borderId="0" xfId="0" applyFont="1" applyFill="1"/>
    <xf numFmtId="0" fontId="21" fillId="8" borderId="4" xfId="0" applyFont="1" applyFill="1" applyBorder="1"/>
    <xf numFmtId="0" fontId="21" fillId="8" borderId="5" xfId="0" applyFont="1" applyFill="1" applyBorder="1"/>
    <xf numFmtId="0" fontId="22" fillId="8" borderId="0" xfId="0" applyFont="1" applyFill="1" applyBorder="1"/>
    <xf numFmtId="0" fontId="21" fillId="8" borderId="0" xfId="0" applyFont="1" applyFill="1" applyBorder="1"/>
    <xf numFmtId="0" fontId="21" fillId="8" borderId="7" xfId="0" applyFont="1" applyFill="1" applyBorder="1"/>
    <xf numFmtId="0" fontId="23" fillId="8" borderId="0" xfId="0" applyFont="1" applyFill="1" applyBorder="1"/>
    <xf numFmtId="0" fontId="21" fillId="8" borderId="9" xfId="0" applyFont="1" applyFill="1" applyBorder="1"/>
    <xf numFmtId="0" fontId="21" fillId="8" borderId="10" xfId="0" applyFont="1" applyFill="1" applyBorder="1"/>
    <xf numFmtId="0" fontId="8" fillId="9" borderId="3" xfId="0" applyFont="1" applyFill="1" applyBorder="1"/>
    <xf numFmtId="0" fontId="8" fillId="9" borderId="6" xfId="0" applyFont="1" applyFill="1" applyBorder="1"/>
    <xf numFmtId="0" fontId="8" fillId="9" borderId="8" xfId="0" applyFont="1" applyFill="1" applyBorder="1"/>
    <xf numFmtId="0" fontId="10" fillId="0" borderId="0" xfId="7" applyFont="1" applyFill="1"/>
    <xf numFmtId="0" fontId="11" fillId="0" borderId="0" xfId="0" applyFont="1" applyFill="1"/>
    <xf numFmtId="0" fontId="0" fillId="0" borderId="0" xfId="0" applyFill="1"/>
    <xf numFmtId="0" fontId="13" fillId="0" borderId="0" xfId="7" applyFont="1" applyFill="1"/>
    <xf numFmtId="0" fontId="10" fillId="0" borderId="0" xfId="7" applyFont="1" applyFill="1" applyAlignment="1">
      <alignment horizontal="center"/>
    </xf>
    <xf numFmtId="0" fontId="10" fillId="0" borderId="0" xfId="7" applyFont="1" applyFill="1" applyAlignment="1">
      <alignment horizontal="left"/>
    </xf>
    <xf numFmtId="0" fontId="13" fillId="0" borderId="0" xfId="7" applyFont="1" applyFill="1" applyAlignment="1">
      <alignment horizontal="left"/>
    </xf>
    <xf numFmtId="0" fontId="16" fillId="0" borderId="0" xfId="7" applyFill="1"/>
    <xf numFmtId="0" fontId="10" fillId="0" borderId="0" xfId="7" applyFont="1" applyFill="1" applyAlignment="1">
      <alignment horizontal="right"/>
    </xf>
    <xf numFmtId="44" fontId="10" fillId="0" borderId="0" xfId="9" applyFont="1" applyFill="1"/>
  </cellXfs>
  <cellStyles count="10">
    <cellStyle name="Comma_Sheet3" xfId="5"/>
    <cellStyle name="Euro" xfId="1"/>
    <cellStyle name="Euro 2" xfId="4"/>
    <cellStyle name="Euro_999.BasesDados" xfId="6"/>
    <cellStyle name="Moeda" xfId="3" builtinId="4"/>
    <cellStyle name="Moeda 2" xfId="9"/>
    <cellStyle name="Normal" xfId="0" builtinId="0"/>
    <cellStyle name="Normal 2" xfId="7"/>
    <cellStyle name="Vírgula" xfId="2" builtinId="3"/>
    <cellStyle name="Vírgula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showGridLines="0" showRowColHeaders="0" tabSelected="1" zoomScale="115" zoomScaleNormal="115" workbookViewId="0">
      <selection activeCell="P19" sqref="P19"/>
    </sheetView>
  </sheetViews>
  <sheetFormatPr defaultColWidth="9.109375" defaultRowHeight="13.2" x14ac:dyDescent="0.25"/>
  <cols>
    <col min="1" max="1" width="9.109375" style="54"/>
    <col min="2" max="2" width="2" style="54" customWidth="1"/>
    <col min="3" max="3" width="3.5546875" style="54" customWidth="1"/>
    <col min="4" max="4" width="61.109375" style="54" customWidth="1"/>
    <col min="5" max="5" width="2.21875" style="54" customWidth="1"/>
    <col min="6" max="16384" width="9.109375" style="54"/>
  </cols>
  <sheetData>
    <row r="1" spans="2:5" ht="13.8" thickBot="1" x14ac:dyDescent="0.3"/>
    <row r="2" spans="2:5" s="55" customFormat="1" ht="28.2" customHeight="1" x14ac:dyDescent="0.35">
      <c r="B2" s="64"/>
      <c r="C2" s="56"/>
      <c r="D2" s="56"/>
      <c r="E2" s="57"/>
    </row>
    <row r="3" spans="2:5" s="55" customFormat="1" ht="28.2" customHeight="1" x14ac:dyDescent="0.4">
      <c r="B3" s="65"/>
      <c r="C3" s="58" t="s">
        <v>102</v>
      </c>
      <c r="D3" s="59"/>
      <c r="E3" s="60"/>
    </row>
    <row r="4" spans="2:5" s="55" customFormat="1" ht="28.2" customHeight="1" x14ac:dyDescent="0.35">
      <c r="B4" s="65"/>
      <c r="C4" s="59"/>
      <c r="D4" s="61" t="s">
        <v>103</v>
      </c>
      <c r="E4" s="60"/>
    </row>
    <row r="5" spans="2:5" s="55" customFormat="1" ht="28.2" customHeight="1" x14ac:dyDescent="0.35">
      <c r="B5" s="65"/>
      <c r="C5" s="59"/>
      <c r="D5" s="61" t="s">
        <v>104</v>
      </c>
      <c r="E5" s="60"/>
    </row>
    <row r="6" spans="2:5" s="55" customFormat="1" ht="28.2" customHeight="1" x14ac:dyDescent="0.35">
      <c r="B6" s="65"/>
      <c r="C6" s="59"/>
      <c r="D6" s="61" t="s">
        <v>105</v>
      </c>
      <c r="E6" s="60"/>
    </row>
    <row r="7" spans="2:5" s="55" customFormat="1" ht="28.2" customHeight="1" x14ac:dyDescent="0.35">
      <c r="B7" s="65"/>
      <c r="C7" s="59"/>
      <c r="D7" s="61" t="s">
        <v>106</v>
      </c>
      <c r="E7" s="60"/>
    </row>
    <row r="8" spans="2:5" s="55" customFormat="1" ht="28.2" customHeight="1" x14ac:dyDescent="0.35">
      <c r="B8" s="65"/>
      <c r="C8" s="59"/>
      <c r="D8" s="61" t="s">
        <v>107</v>
      </c>
      <c r="E8" s="60"/>
    </row>
    <row r="9" spans="2:5" s="55" customFormat="1" ht="28.2" customHeight="1" x14ac:dyDescent="0.35">
      <c r="B9" s="65"/>
      <c r="C9" s="59"/>
      <c r="D9" s="61" t="s">
        <v>109</v>
      </c>
      <c r="E9" s="60"/>
    </row>
    <row r="10" spans="2:5" s="55" customFormat="1" ht="28.2" customHeight="1" x14ac:dyDescent="0.35">
      <c r="B10" s="65"/>
      <c r="C10" s="59"/>
      <c r="D10" s="61" t="s">
        <v>108</v>
      </c>
      <c r="E10" s="60"/>
    </row>
    <row r="11" spans="2:5" s="55" customFormat="1" ht="28.2" customHeight="1" thickBot="1" x14ac:dyDescent="0.4">
      <c r="B11" s="66"/>
      <c r="C11" s="62"/>
      <c r="D11" s="62"/>
      <c r="E11" s="63"/>
    </row>
  </sheetData>
  <sheetProtection algorithmName="SHA-512" hashValue="J9bRyEFKDMTUnaHijhLEVWyDop2RCuhcVMEg7hRqf9S8FaTICiL3PXJ+5KpkATmZqKd1ZpfmoIWF2Pyj8nTaFA==" saltValue="WAPXvLHxZQ7IiDKeNdc9Jg==" spinCount="100000" sheet="1" objects="1" scenarios="1"/>
  <pageMargins left="0.7" right="0.7" top="0.75" bottom="0.75" header="0.3" footer="0.3"/>
  <pageSetup paperSize="9" orientation="portrait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showGridLines="0" zoomScaleNormal="100" workbookViewId="0">
      <selection activeCell="F33" sqref="F33"/>
    </sheetView>
  </sheetViews>
  <sheetFormatPr defaultRowHeight="13.2" x14ac:dyDescent="0.25"/>
  <cols>
    <col min="2" max="2" width="12.44140625" bestFit="1" customWidth="1"/>
    <col min="3" max="3" width="13.44140625" bestFit="1" customWidth="1"/>
    <col min="4" max="4" width="21.5546875" style="2" bestFit="1" customWidth="1"/>
    <col min="5" max="5" width="14.88671875" bestFit="1" customWidth="1"/>
    <col min="6" max="6" width="15.44140625" bestFit="1" customWidth="1"/>
    <col min="7" max="7" width="12.77734375" customWidth="1"/>
    <col min="8" max="8" width="5.33203125" style="8" customWidth="1"/>
    <col min="9" max="9" width="12.88671875" bestFit="1" customWidth="1"/>
  </cols>
  <sheetData>
    <row r="1" spans="1:9" ht="19.2" customHeight="1" x14ac:dyDescent="0.25">
      <c r="A1" s="27" t="s">
        <v>101</v>
      </c>
      <c r="B1" s="27" t="s">
        <v>100</v>
      </c>
      <c r="C1" s="27" t="s">
        <v>6</v>
      </c>
      <c r="D1" s="29" t="s">
        <v>99</v>
      </c>
      <c r="E1" s="27" t="s">
        <v>1</v>
      </c>
      <c r="F1" s="52" t="s">
        <v>2</v>
      </c>
    </row>
    <row r="2" spans="1:9" x14ac:dyDescent="0.25">
      <c r="A2" s="9" t="s">
        <v>72</v>
      </c>
      <c r="B2" s="10" t="s">
        <v>53</v>
      </c>
      <c r="C2" s="10" t="s">
        <v>60</v>
      </c>
      <c r="D2" s="11">
        <v>30890</v>
      </c>
      <c r="E2" s="10" t="s">
        <v>13</v>
      </c>
      <c r="F2" s="12">
        <v>1175</v>
      </c>
      <c r="G2" s="6"/>
    </row>
    <row r="3" spans="1:9" x14ac:dyDescent="0.25">
      <c r="A3" s="9" t="s">
        <v>86</v>
      </c>
      <c r="B3" s="10" t="s">
        <v>40</v>
      </c>
      <c r="C3" s="10" t="s">
        <v>18</v>
      </c>
      <c r="D3" s="11">
        <v>32193</v>
      </c>
      <c r="E3" s="10" t="s">
        <v>21</v>
      </c>
      <c r="F3" s="12">
        <v>740</v>
      </c>
      <c r="G3" s="6"/>
    </row>
    <row r="4" spans="1:9" ht="13.8" x14ac:dyDescent="0.25">
      <c r="A4" s="9" t="s">
        <v>57</v>
      </c>
      <c r="B4" s="10" t="s">
        <v>56</v>
      </c>
      <c r="C4" s="10" t="s">
        <v>10</v>
      </c>
      <c r="D4" s="11">
        <v>35178</v>
      </c>
      <c r="E4" s="10" t="s">
        <v>55</v>
      </c>
      <c r="F4" s="12">
        <v>1725</v>
      </c>
      <c r="G4" s="6"/>
      <c r="H4" s="16" t="s">
        <v>110</v>
      </c>
      <c r="I4" s="14"/>
    </row>
    <row r="5" spans="1:9" x14ac:dyDescent="0.25">
      <c r="A5" s="9" t="s">
        <v>76</v>
      </c>
      <c r="B5" s="10" t="s">
        <v>61</v>
      </c>
      <c r="C5" s="10" t="s">
        <v>5</v>
      </c>
      <c r="D5" s="11">
        <v>30161</v>
      </c>
      <c r="E5" s="10" t="s">
        <v>58</v>
      </c>
      <c r="F5" s="12">
        <v>1165</v>
      </c>
      <c r="G5" s="6"/>
      <c r="H5" s="13">
        <v>1</v>
      </c>
      <c r="I5" s="15" t="s">
        <v>14</v>
      </c>
    </row>
    <row r="6" spans="1:9" x14ac:dyDescent="0.25">
      <c r="A6" s="9" t="s">
        <v>67</v>
      </c>
      <c r="B6" s="10" t="s">
        <v>19</v>
      </c>
      <c r="C6" s="10" t="s">
        <v>60</v>
      </c>
      <c r="D6" s="11">
        <v>36034</v>
      </c>
      <c r="E6" s="10" t="s">
        <v>13</v>
      </c>
      <c r="F6" s="12">
        <v>1285</v>
      </c>
      <c r="G6" s="6"/>
      <c r="H6" s="13">
        <v>2</v>
      </c>
      <c r="I6" s="15" t="s">
        <v>12</v>
      </c>
    </row>
    <row r="7" spans="1:9" x14ac:dyDescent="0.25">
      <c r="A7" s="9" t="s">
        <v>66</v>
      </c>
      <c r="B7" s="10" t="s">
        <v>29</v>
      </c>
      <c r="C7" s="10" t="s">
        <v>60</v>
      </c>
      <c r="D7" s="11">
        <v>31984</v>
      </c>
      <c r="E7" s="10" t="s">
        <v>39</v>
      </c>
      <c r="F7" s="12">
        <v>1405</v>
      </c>
      <c r="G7" s="6"/>
      <c r="H7" s="13">
        <v>3</v>
      </c>
      <c r="I7" s="15" t="s">
        <v>11</v>
      </c>
    </row>
    <row r="8" spans="1:9" x14ac:dyDescent="0.25">
      <c r="A8" s="9" t="s">
        <v>42</v>
      </c>
      <c r="B8" s="10" t="s">
        <v>27</v>
      </c>
      <c r="C8" s="10" t="s">
        <v>10</v>
      </c>
      <c r="D8" s="11">
        <v>32651</v>
      </c>
      <c r="E8" s="10" t="s">
        <v>13</v>
      </c>
      <c r="F8" s="12">
        <v>1755</v>
      </c>
      <c r="G8" s="6"/>
      <c r="H8" s="13">
        <v>4</v>
      </c>
      <c r="I8" s="15" t="s">
        <v>9</v>
      </c>
    </row>
    <row r="9" spans="1:9" x14ac:dyDescent="0.25">
      <c r="A9" s="9" t="s">
        <v>34</v>
      </c>
      <c r="B9" s="10" t="s">
        <v>33</v>
      </c>
      <c r="C9" s="10" t="s">
        <v>18</v>
      </c>
      <c r="D9" s="11">
        <v>31511</v>
      </c>
      <c r="E9" s="10" t="s">
        <v>21</v>
      </c>
      <c r="F9" s="12">
        <v>1785</v>
      </c>
      <c r="G9" s="6"/>
      <c r="H9" s="13">
        <v>5</v>
      </c>
      <c r="I9" s="15" t="s">
        <v>8</v>
      </c>
    </row>
    <row r="10" spans="1:9" x14ac:dyDescent="0.25">
      <c r="A10" s="9" t="s">
        <v>77</v>
      </c>
      <c r="B10" s="10" t="s">
        <v>16</v>
      </c>
      <c r="C10" s="10" t="s">
        <v>60</v>
      </c>
      <c r="D10" s="11">
        <v>34845</v>
      </c>
      <c r="E10" s="10" t="s">
        <v>55</v>
      </c>
      <c r="F10" s="12">
        <v>1050</v>
      </c>
      <c r="G10" s="6"/>
      <c r="H10" s="13">
        <v>6</v>
      </c>
      <c r="I10" s="15" t="s">
        <v>7</v>
      </c>
    </row>
    <row r="11" spans="1:9" x14ac:dyDescent="0.25">
      <c r="A11" s="9" t="s">
        <v>95</v>
      </c>
      <c r="B11" s="10" t="s">
        <v>61</v>
      </c>
      <c r="C11" s="10" t="s">
        <v>10</v>
      </c>
      <c r="D11" s="11">
        <v>31227</v>
      </c>
      <c r="E11" s="10" t="s">
        <v>58</v>
      </c>
      <c r="F11" s="12">
        <v>665</v>
      </c>
      <c r="G11" s="6"/>
      <c r="H11" s="13">
        <v>7</v>
      </c>
      <c r="I11" s="15" t="s">
        <v>4</v>
      </c>
    </row>
    <row r="12" spans="1:9" x14ac:dyDescent="0.25">
      <c r="A12" s="9" t="s">
        <v>52</v>
      </c>
      <c r="B12" s="10" t="s">
        <v>51</v>
      </c>
      <c r="C12" s="10" t="s">
        <v>15</v>
      </c>
      <c r="D12" s="11">
        <v>30129</v>
      </c>
      <c r="E12" s="10" t="s">
        <v>13</v>
      </c>
      <c r="F12" s="12">
        <v>1745</v>
      </c>
      <c r="G12" s="6"/>
      <c r="H12" s="13">
        <v>8</v>
      </c>
      <c r="I12" s="15" t="s">
        <v>3</v>
      </c>
    </row>
    <row r="13" spans="1:9" x14ac:dyDescent="0.25">
      <c r="A13" s="9" t="s">
        <v>41</v>
      </c>
      <c r="B13" s="10" t="s">
        <v>40</v>
      </c>
      <c r="C13" s="10" t="s">
        <v>15</v>
      </c>
      <c r="D13" s="11">
        <v>30632</v>
      </c>
      <c r="E13" s="10" t="s">
        <v>39</v>
      </c>
      <c r="F13" s="12">
        <v>1775</v>
      </c>
      <c r="G13" s="6"/>
      <c r="H13" s="13"/>
    </row>
    <row r="14" spans="1:9" x14ac:dyDescent="0.25">
      <c r="A14" s="9" t="s">
        <v>98</v>
      </c>
      <c r="B14" s="10" t="s">
        <v>56</v>
      </c>
      <c r="C14" s="10" t="s">
        <v>60</v>
      </c>
      <c r="D14" s="11">
        <v>30631</v>
      </c>
      <c r="E14" s="10" t="s">
        <v>39</v>
      </c>
      <c r="F14" s="12">
        <v>645</v>
      </c>
      <c r="G14" s="6"/>
      <c r="H14"/>
    </row>
    <row r="15" spans="1:9" x14ac:dyDescent="0.25">
      <c r="A15" s="9" t="s">
        <v>89</v>
      </c>
      <c r="B15" s="10" t="s">
        <v>61</v>
      </c>
      <c r="C15" s="10" t="s">
        <v>10</v>
      </c>
      <c r="D15" s="11">
        <v>32141</v>
      </c>
      <c r="E15" s="10" t="s">
        <v>13</v>
      </c>
      <c r="F15" s="12">
        <v>695</v>
      </c>
      <c r="G15" s="6"/>
      <c r="H15"/>
    </row>
    <row r="16" spans="1:9" x14ac:dyDescent="0.25">
      <c r="A16" s="9" t="s">
        <v>73</v>
      </c>
      <c r="B16" s="10" t="s">
        <v>22</v>
      </c>
      <c r="C16" s="10" t="s">
        <v>10</v>
      </c>
      <c r="D16" s="11">
        <v>30746</v>
      </c>
      <c r="E16" s="10" t="s">
        <v>24</v>
      </c>
      <c r="F16" s="12">
        <v>1165</v>
      </c>
      <c r="G16" s="6"/>
    </row>
    <row r="17" spans="1:8" x14ac:dyDescent="0.25">
      <c r="A17" s="9" t="s">
        <v>25</v>
      </c>
      <c r="B17" s="10" t="s">
        <v>22</v>
      </c>
      <c r="C17" s="10" t="s">
        <v>5</v>
      </c>
      <c r="D17" s="11">
        <v>30746</v>
      </c>
      <c r="E17" s="10" t="s">
        <v>24</v>
      </c>
      <c r="F17" s="12">
        <v>2500</v>
      </c>
      <c r="G17" s="6"/>
    </row>
    <row r="18" spans="1:8" x14ac:dyDescent="0.25">
      <c r="A18" s="9" t="s">
        <v>48</v>
      </c>
      <c r="B18" s="10" t="s">
        <v>47</v>
      </c>
      <c r="C18" s="10" t="s">
        <v>10</v>
      </c>
      <c r="D18" s="11">
        <v>31983</v>
      </c>
      <c r="E18" s="10" t="s">
        <v>46</v>
      </c>
      <c r="F18" s="12">
        <v>1755</v>
      </c>
      <c r="G18" s="6"/>
    </row>
    <row r="19" spans="1:8" x14ac:dyDescent="0.25">
      <c r="A19" s="9" t="s">
        <v>75</v>
      </c>
      <c r="B19" s="10" t="s">
        <v>74</v>
      </c>
      <c r="C19" s="10" t="s">
        <v>18</v>
      </c>
      <c r="D19" s="11">
        <v>35546</v>
      </c>
      <c r="E19" s="10" t="s">
        <v>39</v>
      </c>
      <c r="F19" s="12">
        <v>1165</v>
      </c>
      <c r="G19" s="6"/>
    </row>
    <row r="20" spans="1:8" x14ac:dyDescent="0.25">
      <c r="A20" s="9" t="s">
        <v>69</v>
      </c>
      <c r="B20" s="10" t="s">
        <v>68</v>
      </c>
      <c r="C20" s="10" t="s">
        <v>18</v>
      </c>
      <c r="D20" s="11">
        <v>32141</v>
      </c>
      <c r="E20" s="10" t="s">
        <v>55</v>
      </c>
      <c r="F20" s="12">
        <v>1285</v>
      </c>
      <c r="G20" s="6"/>
    </row>
    <row r="21" spans="1:8" x14ac:dyDescent="0.25">
      <c r="A21" s="9" t="s">
        <v>65</v>
      </c>
      <c r="B21" s="10" t="s">
        <v>64</v>
      </c>
      <c r="C21" s="10" t="s">
        <v>18</v>
      </c>
      <c r="D21" s="11">
        <v>30837</v>
      </c>
      <c r="E21" s="10" t="s">
        <v>63</v>
      </c>
      <c r="F21" s="12">
        <v>1405</v>
      </c>
      <c r="G21" s="6"/>
    </row>
    <row r="22" spans="1:8" x14ac:dyDescent="0.25">
      <c r="A22" s="9" t="s">
        <v>45</v>
      </c>
      <c r="B22" s="10" t="s">
        <v>44</v>
      </c>
      <c r="C22" s="10" t="s">
        <v>10</v>
      </c>
      <c r="D22" s="11">
        <v>31983</v>
      </c>
      <c r="E22" s="10" t="s">
        <v>43</v>
      </c>
      <c r="F22" s="12">
        <v>1755</v>
      </c>
      <c r="G22" s="6"/>
    </row>
    <row r="23" spans="1:8" x14ac:dyDescent="0.25">
      <c r="A23" s="9" t="s">
        <v>38</v>
      </c>
      <c r="B23" s="10" t="s">
        <v>37</v>
      </c>
      <c r="C23" s="10" t="s">
        <v>5</v>
      </c>
      <c r="D23" s="11">
        <v>30837</v>
      </c>
      <c r="E23" s="10" t="s">
        <v>26</v>
      </c>
      <c r="F23" s="12">
        <v>1785</v>
      </c>
      <c r="G23" s="6"/>
    </row>
    <row r="24" spans="1:8" x14ac:dyDescent="0.25">
      <c r="A24" s="9" t="s">
        <v>70</v>
      </c>
      <c r="B24" s="10" t="s">
        <v>19</v>
      </c>
      <c r="C24" s="10" t="s">
        <v>10</v>
      </c>
      <c r="D24" s="11">
        <v>35546</v>
      </c>
      <c r="E24" s="10" t="s">
        <v>13</v>
      </c>
      <c r="F24" s="12">
        <v>1245</v>
      </c>
      <c r="G24" s="6"/>
    </row>
    <row r="25" spans="1:8" x14ac:dyDescent="0.25">
      <c r="A25" s="9" t="s">
        <v>80</v>
      </c>
      <c r="B25" s="10" t="s">
        <v>79</v>
      </c>
      <c r="C25" s="10" t="s">
        <v>18</v>
      </c>
      <c r="D25" s="11">
        <v>32141</v>
      </c>
      <c r="E25" s="10" t="s">
        <v>78</v>
      </c>
      <c r="F25" s="12">
        <v>1050</v>
      </c>
      <c r="G25" s="6"/>
    </row>
    <row r="26" spans="1:8" x14ac:dyDescent="0.25">
      <c r="A26" s="9" t="s">
        <v>92</v>
      </c>
      <c r="B26" s="10" t="s">
        <v>91</v>
      </c>
      <c r="C26" s="10" t="s">
        <v>60</v>
      </c>
      <c r="D26" s="11">
        <v>31983</v>
      </c>
      <c r="E26" s="10" t="s">
        <v>90</v>
      </c>
      <c r="F26" s="12">
        <v>665</v>
      </c>
      <c r="G26" s="6"/>
    </row>
    <row r="27" spans="1:8" x14ac:dyDescent="0.25">
      <c r="A27" s="9" t="s">
        <v>54</v>
      </c>
      <c r="B27" s="10" t="s">
        <v>53</v>
      </c>
      <c r="C27" s="10" t="s">
        <v>18</v>
      </c>
      <c r="D27" s="11">
        <v>30837</v>
      </c>
      <c r="E27" s="10" t="s">
        <v>39</v>
      </c>
      <c r="F27" s="12">
        <v>1745</v>
      </c>
      <c r="G27" s="6"/>
    </row>
    <row r="28" spans="1:8" x14ac:dyDescent="0.25">
      <c r="A28" s="9" t="s">
        <v>36</v>
      </c>
      <c r="B28" s="10" t="s">
        <v>35</v>
      </c>
      <c r="C28" s="10" t="s">
        <v>18</v>
      </c>
      <c r="D28" s="11">
        <v>35546</v>
      </c>
      <c r="E28" s="10" t="s">
        <v>26</v>
      </c>
      <c r="F28" s="12">
        <v>1785</v>
      </c>
      <c r="G28" s="6"/>
    </row>
    <row r="29" spans="1:8" x14ac:dyDescent="0.25">
      <c r="A29" s="9" t="s">
        <v>97</v>
      </c>
      <c r="B29" s="10" t="s">
        <v>96</v>
      </c>
      <c r="C29" s="10" t="s">
        <v>15</v>
      </c>
      <c r="D29" s="11">
        <v>30837</v>
      </c>
      <c r="E29" s="10" t="s">
        <v>0</v>
      </c>
      <c r="F29" s="12">
        <v>645</v>
      </c>
      <c r="G29" s="6"/>
    </row>
    <row r="30" spans="1:8" x14ac:dyDescent="0.25">
      <c r="A30" s="9" t="s">
        <v>87</v>
      </c>
      <c r="B30" s="10" t="s">
        <v>22</v>
      </c>
      <c r="C30" s="10" t="s">
        <v>18</v>
      </c>
      <c r="D30" s="11">
        <v>32141</v>
      </c>
      <c r="E30" s="10" t="s">
        <v>13</v>
      </c>
      <c r="F30" s="12">
        <v>695</v>
      </c>
      <c r="G30" s="6"/>
      <c r="H30"/>
    </row>
    <row r="31" spans="1:8" x14ac:dyDescent="0.25">
      <c r="A31" s="9" t="s">
        <v>20</v>
      </c>
      <c r="B31" s="10" t="s">
        <v>19</v>
      </c>
      <c r="C31" s="10" t="s">
        <v>18</v>
      </c>
      <c r="D31" s="11">
        <v>31983</v>
      </c>
      <c r="E31" s="10" t="s">
        <v>13</v>
      </c>
      <c r="F31" s="12">
        <v>2500</v>
      </c>
      <c r="G31" s="6"/>
    </row>
    <row r="32" spans="1:8" x14ac:dyDescent="0.25">
      <c r="A32" s="9" t="s">
        <v>71</v>
      </c>
      <c r="B32" s="10" t="s">
        <v>29</v>
      </c>
      <c r="C32" s="10" t="s">
        <v>5</v>
      </c>
      <c r="D32" s="11">
        <v>30837</v>
      </c>
      <c r="E32" s="10" t="s">
        <v>21</v>
      </c>
      <c r="F32" s="12">
        <v>1245</v>
      </c>
      <c r="G32" s="6"/>
    </row>
    <row r="33" spans="1:9" x14ac:dyDescent="0.25">
      <c r="A33" s="9" t="s">
        <v>28</v>
      </c>
      <c r="B33" s="10" t="s">
        <v>27</v>
      </c>
      <c r="C33" s="10" t="s">
        <v>5</v>
      </c>
      <c r="D33" s="11">
        <v>32141</v>
      </c>
      <c r="E33" s="10" t="s">
        <v>26</v>
      </c>
      <c r="F33" s="12">
        <v>1865</v>
      </c>
      <c r="G33" s="6"/>
    </row>
    <row r="34" spans="1:9" x14ac:dyDescent="0.25">
      <c r="A34" s="9" t="s">
        <v>85</v>
      </c>
      <c r="B34" s="10" t="s">
        <v>56</v>
      </c>
      <c r="C34" s="10" t="s">
        <v>10</v>
      </c>
      <c r="D34" s="11">
        <v>30837</v>
      </c>
      <c r="E34" s="10" t="s">
        <v>0</v>
      </c>
      <c r="F34" s="12">
        <v>765</v>
      </c>
      <c r="G34" s="6"/>
    </row>
    <row r="35" spans="1:9" x14ac:dyDescent="0.25">
      <c r="A35" s="9" t="s">
        <v>30</v>
      </c>
      <c r="B35" s="10" t="s">
        <v>29</v>
      </c>
      <c r="C35" s="10" t="s">
        <v>10</v>
      </c>
      <c r="D35" s="11">
        <v>32117</v>
      </c>
      <c r="E35" s="10" t="s">
        <v>21</v>
      </c>
      <c r="F35" s="12">
        <v>1865</v>
      </c>
      <c r="G35" s="6"/>
    </row>
    <row r="36" spans="1:9" x14ac:dyDescent="0.25">
      <c r="A36" s="9" t="s">
        <v>62</v>
      </c>
      <c r="B36" s="10" t="s">
        <v>61</v>
      </c>
      <c r="C36" s="10" t="s">
        <v>60</v>
      </c>
      <c r="D36" s="11">
        <v>31983</v>
      </c>
      <c r="E36" s="10" t="s">
        <v>13</v>
      </c>
      <c r="F36" s="12">
        <v>1435</v>
      </c>
      <c r="G36" s="6"/>
    </row>
    <row r="37" spans="1:9" x14ac:dyDescent="0.25">
      <c r="A37" s="9" t="s">
        <v>23</v>
      </c>
      <c r="B37" s="10" t="s">
        <v>22</v>
      </c>
      <c r="C37" s="10" t="s">
        <v>18</v>
      </c>
      <c r="D37" s="11">
        <v>30837</v>
      </c>
      <c r="E37" s="10" t="s">
        <v>21</v>
      </c>
      <c r="F37" s="12">
        <v>2500</v>
      </c>
      <c r="G37" s="6"/>
    </row>
    <row r="38" spans="1:9" x14ac:dyDescent="0.25">
      <c r="A38" s="9" t="s">
        <v>32</v>
      </c>
      <c r="B38" s="10" t="s">
        <v>31</v>
      </c>
      <c r="C38" s="10" t="s">
        <v>10</v>
      </c>
      <c r="D38" s="11">
        <v>35546</v>
      </c>
      <c r="E38" s="10" t="s">
        <v>0</v>
      </c>
      <c r="F38" s="12">
        <v>1785</v>
      </c>
      <c r="G38" s="6"/>
    </row>
    <row r="39" spans="1:9" x14ac:dyDescent="0.25">
      <c r="A39" s="9" t="s">
        <v>82</v>
      </c>
      <c r="B39" s="10" t="s">
        <v>81</v>
      </c>
      <c r="C39" s="10" t="s">
        <v>60</v>
      </c>
      <c r="D39" s="11">
        <v>32141</v>
      </c>
      <c r="E39" s="10" t="s">
        <v>13</v>
      </c>
      <c r="F39" s="12">
        <v>1050</v>
      </c>
      <c r="G39" s="6"/>
    </row>
    <row r="40" spans="1:9" x14ac:dyDescent="0.25">
      <c r="A40" s="9" t="s">
        <v>94</v>
      </c>
      <c r="B40" s="10" t="s">
        <v>93</v>
      </c>
      <c r="C40" s="10" t="s">
        <v>15</v>
      </c>
      <c r="D40" s="11">
        <v>31983</v>
      </c>
      <c r="E40" s="10" t="s">
        <v>21</v>
      </c>
      <c r="F40" s="12">
        <v>665</v>
      </c>
      <c r="G40" s="6"/>
    </row>
    <row r="41" spans="1:9" x14ac:dyDescent="0.25">
      <c r="A41" s="9" t="s">
        <v>50</v>
      </c>
      <c r="B41" s="10" t="s">
        <v>49</v>
      </c>
      <c r="C41" s="10" t="s">
        <v>10</v>
      </c>
      <c r="D41" s="11">
        <v>35546</v>
      </c>
      <c r="E41" s="10" t="s">
        <v>0</v>
      </c>
      <c r="F41" s="12">
        <v>1745</v>
      </c>
      <c r="G41" s="6"/>
    </row>
    <row r="42" spans="1:9" x14ac:dyDescent="0.25">
      <c r="A42" s="9" t="s">
        <v>84</v>
      </c>
      <c r="B42" s="10" t="s">
        <v>27</v>
      </c>
      <c r="C42" s="10" t="s">
        <v>15</v>
      </c>
      <c r="D42" s="11">
        <v>35296</v>
      </c>
      <c r="E42" s="10" t="s">
        <v>55</v>
      </c>
      <c r="F42" s="12">
        <v>765</v>
      </c>
      <c r="G42" s="6"/>
    </row>
    <row r="43" spans="1:9" x14ac:dyDescent="0.25">
      <c r="A43" s="9" t="s">
        <v>59</v>
      </c>
      <c r="B43" s="10" t="s">
        <v>33</v>
      </c>
      <c r="C43" s="10" t="s">
        <v>18</v>
      </c>
      <c r="D43" s="11">
        <v>30837</v>
      </c>
      <c r="E43" s="10" t="s">
        <v>58</v>
      </c>
      <c r="F43" s="12">
        <v>1435</v>
      </c>
      <c r="G43" s="6"/>
    </row>
    <row r="44" spans="1:9" x14ac:dyDescent="0.25">
      <c r="A44" s="9" t="s">
        <v>17</v>
      </c>
      <c r="B44" s="10" t="s">
        <v>16</v>
      </c>
      <c r="C44" s="10" t="s">
        <v>15</v>
      </c>
      <c r="D44" s="11">
        <v>33721</v>
      </c>
      <c r="E44" s="10" t="s">
        <v>13</v>
      </c>
      <c r="F44" s="12">
        <v>2580</v>
      </c>
      <c r="G44" s="6"/>
    </row>
    <row r="45" spans="1:9" x14ac:dyDescent="0.25">
      <c r="A45" s="9" t="s">
        <v>88</v>
      </c>
      <c r="B45" s="10" t="s">
        <v>61</v>
      </c>
      <c r="C45" s="10" t="s">
        <v>18</v>
      </c>
      <c r="D45" s="11">
        <v>31983</v>
      </c>
      <c r="E45" s="10" t="s">
        <v>39</v>
      </c>
      <c r="F45" s="12">
        <v>695</v>
      </c>
      <c r="G45" s="6"/>
    </row>
    <row r="46" spans="1:9" x14ac:dyDescent="0.25">
      <c r="A46" s="9" t="s">
        <v>83</v>
      </c>
      <c r="B46" s="10" t="s">
        <v>61</v>
      </c>
      <c r="C46" s="10" t="s">
        <v>5</v>
      </c>
      <c r="D46" s="11">
        <v>31124</v>
      </c>
      <c r="E46" s="10" t="s">
        <v>13</v>
      </c>
      <c r="F46" s="12">
        <v>795</v>
      </c>
      <c r="G46" s="6"/>
    </row>
    <row r="47" spans="1:9" x14ac:dyDescent="0.25">
      <c r="I47" s="8"/>
    </row>
    <row r="48" spans="1:9" x14ac:dyDescent="0.25">
      <c r="I48" s="8"/>
    </row>
    <row r="49" spans="1:9" ht="14.4" thickBot="1" x14ac:dyDescent="0.3">
      <c r="A49" s="1" t="s">
        <v>14</v>
      </c>
      <c r="D49" s="7" t="s">
        <v>1</v>
      </c>
      <c r="I49" s="8"/>
    </row>
    <row r="50" spans="1:9" ht="13.8" thickBot="1" x14ac:dyDescent="0.3">
      <c r="B50" s="4"/>
      <c r="D50" s="10" t="s">
        <v>13</v>
      </c>
      <c r="E50" s="19">
        <f>DSUM(bd,6,D49:D50)</f>
        <v>16955</v>
      </c>
      <c r="I50" s="8"/>
    </row>
    <row r="51" spans="1:9" x14ac:dyDescent="0.25">
      <c r="I51" s="8"/>
    </row>
    <row r="52" spans="1:9" ht="14.4" thickBot="1" x14ac:dyDescent="0.3">
      <c r="A52" s="1" t="s">
        <v>12</v>
      </c>
      <c r="D52" s="7" t="s">
        <v>6</v>
      </c>
      <c r="I52" s="8"/>
    </row>
    <row r="53" spans="1:9" ht="13.8" thickBot="1" x14ac:dyDescent="0.3">
      <c r="B53" s="4"/>
      <c r="D53" s="10" t="s">
        <v>10</v>
      </c>
      <c r="E53" s="19">
        <f>DAVERAGE(bd,6,D52:D53)</f>
        <v>1410</v>
      </c>
      <c r="I53" s="8"/>
    </row>
    <row r="54" spans="1:9" x14ac:dyDescent="0.25">
      <c r="I54" s="8"/>
    </row>
    <row r="55" spans="1:9" x14ac:dyDescent="0.25">
      <c r="A55" s="1" t="s">
        <v>11</v>
      </c>
      <c r="I55" s="8"/>
    </row>
    <row r="56" spans="1:9" ht="14.4" thickBot="1" x14ac:dyDescent="0.3">
      <c r="B56" s="4"/>
      <c r="D56" s="7" t="s">
        <v>6</v>
      </c>
      <c r="E56" s="7" t="s">
        <v>1</v>
      </c>
      <c r="I56" s="8"/>
    </row>
    <row r="57" spans="1:9" ht="13.8" thickBot="1" x14ac:dyDescent="0.3">
      <c r="D57" s="10" t="s">
        <v>10</v>
      </c>
      <c r="E57" s="10" t="s">
        <v>39</v>
      </c>
      <c r="F57" s="18" t="e">
        <f>DAVERAGE(bd,6,D56:E57)</f>
        <v>#DIV/0!</v>
      </c>
      <c r="G57" t="s">
        <v>111</v>
      </c>
      <c r="I57" s="8"/>
    </row>
    <row r="58" spans="1:9" x14ac:dyDescent="0.25">
      <c r="A58" s="5"/>
      <c r="I58" s="8"/>
    </row>
    <row r="59" spans="1:9" ht="14.4" thickBot="1" x14ac:dyDescent="0.3">
      <c r="A59" s="1" t="s">
        <v>9</v>
      </c>
      <c r="D59" s="7" t="s">
        <v>1</v>
      </c>
      <c r="I59" s="8"/>
    </row>
    <row r="60" spans="1:9" ht="13.8" thickBot="1" x14ac:dyDescent="0.3">
      <c r="B60" s="4"/>
      <c r="D60" s="10" t="s">
        <v>0</v>
      </c>
      <c r="E60" s="19">
        <f>DMIN(bd,6,D59:D60)</f>
        <v>645</v>
      </c>
      <c r="I60" s="8"/>
    </row>
    <row r="61" spans="1:9" x14ac:dyDescent="0.25">
      <c r="I61" s="8"/>
    </row>
    <row r="62" spans="1:9" ht="13.8" thickBot="1" x14ac:dyDescent="0.3">
      <c r="A62" s="1" t="s">
        <v>8</v>
      </c>
      <c r="D62" s="17"/>
      <c r="I62" s="8"/>
    </row>
    <row r="63" spans="1:9" ht="13.8" thickBot="1" x14ac:dyDescent="0.3">
      <c r="B63" s="3"/>
      <c r="D63" s="2" t="b">
        <f>YEAR(D2)&gt;1985</f>
        <v>0</v>
      </c>
      <c r="E63" s="18">
        <f>DCOUNTA(bd,1,D62:D63)</f>
        <v>28</v>
      </c>
      <c r="I63" s="8"/>
    </row>
    <row r="64" spans="1:9" x14ac:dyDescent="0.25">
      <c r="I64" s="8"/>
    </row>
    <row r="65" spans="1:9" ht="14.4" thickBot="1" x14ac:dyDescent="0.3">
      <c r="A65" s="1" t="s">
        <v>7</v>
      </c>
      <c r="E65" s="7" t="s">
        <v>6</v>
      </c>
      <c r="I65" s="8"/>
    </row>
    <row r="66" spans="1:9" ht="13.8" thickBot="1" x14ac:dyDescent="0.3">
      <c r="A66" s="5"/>
      <c r="B66" s="4"/>
      <c r="E66" s="10" t="s">
        <v>5</v>
      </c>
      <c r="F66" s="18">
        <f>DMAX(bd,6,E65:E66)</f>
        <v>2500</v>
      </c>
      <c r="I66" s="8"/>
    </row>
    <row r="67" spans="1:9" x14ac:dyDescent="0.25">
      <c r="I67" s="8"/>
    </row>
    <row r="68" spans="1:9" ht="14.4" thickBot="1" x14ac:dyDescent="0.3">
      <c r="A68" s="1" t="s">
        <v>4</v>
      </c>
      <c r="D68" s="7" t="s">
        <v>2</v>
      </c>
      <c r="I68" s="8"/>
    </row>
    <row r="69" spans="1:9" ht="13.8" thickBot="1" x14ac:dyDescent="0.3">
      <c r="B69" s="3"/>
      <c r="D69" s="12">
        <f>MAX(F2:F46)</f>
        <v>2580</v>
      </c>
      <c r="E69" s="18" t="str">
        <f>DGET(bd,2,D68:D69)</f>
        <v>Rui</v>
      </c>
      <c r="I69" s="8"/>
    </row>
    <row r="70" spans="1:9" x14ac:dyDescent="0.25">
      <c r="I70" s="8"/>
    </row>
    <row r="71" spans="1:9" x14ac:dyDescent="0.25">
      <c r="I71" s="8"/>
    </row>
    <row r="72" spans="1:9" x14ac:dyDescent="0.25">
      <c r="I72" s="8"/>
    </row>
    <row r="73" spans="1:9" ht="14.4" thickBot="1" x14ac:dyDescent="0.3">
      <c r="A73" s="1" t="s">
        <v>3</v>
      </c>
      <c r="E73" s="7" t="s">
        <v>1</v>
      </c>
      <c r="F73" s="7" t="s">
        <v>2</v>
      </c>
      <c r="I73" s="8"/>
    </row>
    <row r="74" spans="1:9" ht="13.8" thickBot="1" x14ac:dyDescent="0.3">
      <c r="B74" s="3"/>
      <c r="E74" s="10" t="s">
        <v>0</v>
      </c>
      <c r="F74" s="12">
        <f>DMAX(A1:F46,6,E73:E74)</f>
        <v>1785</v>
      </c>
      <c r="G74" s="18" t="str">
        <f>DGET(bd,2,E73:F74)</f>
        <v>Raposo</v>
      </c>
      <c r="I74" s="8"/>
    </row>
    <row r="75" spans="1:9" x14ac:dyDescent="0.25">
      <c r="I75" s="8"/>
    </row>
  </sheetData>
  <sortState ref="A2:F46">
    <sortCondition ref="A1"/>
  </sortState>
  <pageMargins left="0.75" right="0.75" top="1" bottom="1" header="0.5" footer="0.5"/>
  <pageSetup paperSize="9" orientation="portrait" r:id="rId1"/>
  <headerFooter alignWithMargins="0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0"/>
  <sheetViews>
    <sheetView showGridLines="0" zoomScale="85" zoomScaleNormal="85" workbookViewId="0">
      <selection activeCell="I39" sqref="I39"/>
    </sheetView>
  </sheetViews>
  <sheetFormatPr defaultColWidth="9.109375" defaultRowHeight="13.8" x14ac:dyDescent="0.25"/>
  <cols>
    <col min="1" max="1" width="2.6640625" style="26" customWidth="1"/>
    <col min="2" max="2" width="11.44140625" style="37" customWidth="1"/>
    <col min="3" max="3" width="14.109375" style="38" customWidth="1"/>
    <col min="4" max="4" width="21.5546875" style="25" customWidth="1"/>
    <col min="5" max="5" width="24.88671875" style="25" bestFit="1" customWidth="1"/>
    <col min="6" max="6" width="12" style="38" bestFit="1" customWidth="1"/>
    <col min="7" max="7" width="17.33203125" style="25" customWidth="1"/>
    <col min="8" max="8" width="13.44140625" style="25" customWidth="1"/>
    <col min="9" max="9" width="9" style="39" customWidth="1"/>
    <col min="10" max="10" width="14" style="25" customWidth="1"/>
    <col min="11" max="11" width="3.44140625" style="24" customWidth="1"/>
    <col min="12" max="12" width="3.33203125" style="24" customWidth="1"/>
    <col min="13" max="13" width="3.88671875" style="25" customWidth="1"/>
    <col min="14" max="16384" width="9.109375" style="25"/>
  </cols>
  <sheetData>
    <row r="1" spans="1:31" ht="22.8" x14ac:dyDescent="0.4">
      <c r="A1" s="53" t="s">
        <v>112</v>
      </c>
      <c r="B1" s="53"/>
      <c r="C1" s="53"/>
      <c r="D1" s="53"/>
      <c r="E1" s="53"/>
      <c r="F1" s="53"/>
      <c r="G1" s="20"/>
      <c r="H1" s="21" t="s">
        <v>113</v>
      </c>
      <c r="I1" s="22"/>
      <c r="J1" s="23">
        <f>DATE(2016,6,28)</f>
        <v>42549</v>
      </c>
    </row>
    <row r="3" spans="1:31" ht="31.8" customHeight="1" x14ac:dyDescent="0.25">
      <c r="B3" s="27" t="s">
        <v>114</v>
      </c>
      <c r="C3" s="28" t="s">
        <v>115</v>
      </c>
      <c r="D3" s="51" t="s">
        <v>116</v>
      </c>
      <c r="E3" s="27" t="s">
        <v>117</v>
      </c>
      <c r="F3" s="51" t="s">
        <v>118</v>
      </c>
      <c r="G3" s="28" t="s">
        <v>119</v>
      </c>
      <c r="H3" s="28" t="s">
        <v>120</v>
      </c>
      <c r="I3" s="28" t="s">
        <v>121</v>
      </c>
      <c r="J3" s="28" t="s">
        <v>122</v>
      </c>
      <c r="K3" s="25"/>
      <c r="L3" s="44" t="s">
        <v>110</v>
      </c>
    </row>
    <row r="4" spans="1:31" ht="14.4" x14ac:dyDescent="0.3">
      <c r="B4" s="30" t="s">
        <v>123</v>
      </c>
      <c r="C4" s="31">
        <v>42536</v>
      </c>
      <c r="D4" s="32" t="s">
        <v>183</v>
      </c>
      <c r="E4" s="30" t="s">
        <v>124</v>
      </c>
      <c r="F4" s="30" t="s">
        <v>125</v>
      </c>
      <c r="G4" s="33">
        <v>19</v>
      </c>
      <c r="H4" s="34">
        <v>1425</v>
      </c>
      <c r="I4" s="35">
        <v>6</v>
      </c>
      <c r="J4" s="36">
        <v>1998.75</v>
      </c>
      <c r="K4" s="25"/>
      <c r="M4" s="13">
        <v>1</v>
      </c>
      <c r="N4" s="15" t="s">
        <v>171</v>
      </c>
    </row>
    <row r="5" spans="1:31" x14ac:dyDescent="0.3">
      <c r="B5" s="30" t="s">
        <v>126</v>
      </c>
      <c r="C5" s="31">
        <v>42536</v>
      </c>
      <c r="D5" s="32" t="s">
        <v>176</v>
      </c>
      <c r="E5" s="30" t="s">
        <v>127</v>
      </c>
      <c r="F5" s="30" t="s">
        <v>125</v>
      </c>
      <c r="G5" s="33">
        <v>19</v>
      </c>
      <c r="H5" s="34">
        <v>2185</v>
      </c>
      <c r="I5" s="35">
        <v>6</v>
      </c>
      <c r="J5" s="36">
        <v>2933.55</v>
      </c>
      <c r="K5" s="25"/>
      <c r="L5" s="25"/>
      <c r="M5" s="13">
        <v>2</v>
      </c>
      <c r="N5" s="15" t="s">
        <v>172</v>
      </c>
      <c r="O5" s="41"/>
      <c r="P5" s="41"/>
    </row>
    <row r="6" spans="1:31" x14ac:dyDescent="0.3">
      <c r="B6" s="30" t="s">
        <v>128</v>
      </c>
      <c r="C6" s="31">
        <v>42536</v>
      </c>
      <c r="D6" s="32" t="s">
        <v>184</v>
      </c>
      <c r="E6" s="30" t="s">
        <v>129</v>
      </c>
      <c r="F6" s="30" t="s">
        <v>130</v>
      </c>
      <c r="G6" s="33">
        <v>14</v>
      </c>
      <c r="H6" s="34">
        <v>1050</v>
      </c>
      <c r="I6" s="35">
        <v>1</v>
      </c>
      <c r="J6" s="36">
        <v>1476</v>
      </c>
      <c r="K6" s="25"/>
      <c r="L6" s="25"/>
      <c r="M6" s="13">
        <v>3</v>
      </c>
      <c r="N6" s="15" t="s">
        <v>173</v>
      </c>
      <c r="O6" s="41"/>
      <c r="P6" s="41"/>
    </row>
    <row r="7" spans="1:31" x14ac:dyDescent="0.3">
      <c r="B7" s="30" t="s">
        <v>131</v>
      </c>
      <c r="C7" s="31">
        <v>42536</v>
      </c>
      <c r="D7" s="32" t="s">
        <v>185</v>
      </c>
      <c r="E7" s="30" t="s">
        <v>132</v>
      </c>
      <c r="F7" s="30" t="s">
        <v>125</v>
      </c>
      <c r="G7" s="33">
        <v>7</v>
      </c>
      <c r="H7" s="34">
        <v>1365</v>
      </c>
      <c r="I7" s="35">
        <v>0</v>
      </c>
      <c r="J7" s="36">
        <v>1678.95</v>
      </c>
      <c r="K7" s="25"/>
      <c r="L7" s="25"/>
      <c r="M7" s="13">
        <v>4</v>
      </c>
      <c r="N7" s="15" t="s">
        <v>178</v>
      </c>
      <c r="O7" s="43"/>
      <c r="P7" s="43"/>
    </row>
    <row r="8" spans="1:31" x14ac:dyDescent="0.3">
      <c r="B8" s="30" t="s">
        <v>133</v>
      </c>
      <c r="C8" s="31">
        <v>42537</v>
      </c>
      <c r="D8" s="32" t="s">
        <v>176</v>
      </c>
      <c r="E8" s="30" t="s">
        <v>134</v>
      </c>
      <c r="F8" s="30" t="s">
        <v>135</v>
      </c>
      <c r="G8" s="33">
        <v>5</v>
      </c>
      <c r="H8" s="34">
        <v>275</v>
      </c>
      <c r="I8" s="35">
        <v>0</v>
      </c>
      <c r="J8" s="36">
        <v>338.25</v>
      </c>
      <c r="K8" s="25"/>
      <c r="L8" s="25"/>
      <c r="M8" s="13">
        <v>5</v>
      </c>
      <c r="N8" s="15" t="s">
        <v>179</v>
      </c>
      <c r="O8" s="41"/>
      <c r="P8" s="41"/>
    </row>
    <row r="9" spans="1:31" x14ac:dyDescent="0.3">
      <c r="B9" s="30" t="s">
        <v>136</v>
      </c>
      <c r="C9" s="31">
        <v>42537</v>
      </c>
      <c r="D9" s="32" t="s">
        <v>186</v>
      </c>
      <c r="E9" s="30" t="s">
        <v>137</v>
      </c>
      <c r="F9" s="30" t="s">
        <v>130</v>
      </c>
      <c r="G9" s="33">
        <v>15</v>
      </c>
      <c r="H9" s="34">
        <v>525</v>
      </c>
      <c r="I9" s="35">
        <v>3</v>
      </c>
      <c r="J9" s="36">
        <v>830.25</v>
      </c>
      <c r="K9" s="25"/>
      <c r="L9" s="25"/>
      <c r="M9" s="13">
        <v>6</v>
      </c>
      <c r="N9" s="15" t="s">
        <v>174</v>
      </c>
      <c r="O9" s="40"/>
      <c r="P9" s="40"/>
    </row>
    <row r="10" spans="1:31" x14ac:dyDescent="0.3">
      <c r="B10" s="30" t="s">
        <v>128</v>
      </c>
      <c r="C10" s="31">
        <v>42538</v>
      </c>
      <c r="D10" s="32" t="s">
        <v>184</v>
      </c>
      <c r="E10" s="30" t="s">
        <v>138</v>
      </c>
      <c r="F10" s="30" t="s">
        <v>130</v>
      </c>
      <c r="G10" s="33">
        <v>1</v>
      </c>
      <c r="H10" s="34">
        <v>75</v>
      </c>
      <c r="I10" s="35">
        <v>0</v>
      </c>
      <c r="J10" s="36">
        <v>92.25</v>
      </c>
      <c r="K10" s="25"/>
      <c r="L10" s="25"/>
      <c r="M10" s="13">
        <v>7</v>
      </c>
      <c r="N10" s="15" t="s">
        <v>175</v>
      </c>
      <c r="O10" s="41"/>
      <c r="P10" s="40"/>
    </row>
    <row r="11" spans="1:31" x14ac:dyDescent="0.3">
      <c r="B11" s="30" t="s">
        <v>139</v>
      </c>
      <c r="C11" s="31">
        <v>42538</v>
      </c>
      <c r="D11" s="32" t="s">
        <v>187</v>
      </c>
      <c r="E11" s="30" t="s">
        <v>140</v>
      </c>
      <c r="F11" s="30" t="s">
        <v>135</v>
      </c>
      <c r="G11" s="33">
        <v>20</v>
      </c>
      <c r="H11" s="34">
        <v>2100</v>
      </c>
      <c r="I11" s="35">
        <v>9</v>
      </c>
      <c r="J11" s="36">
        <v>2829</v>
      </c>
      <c r="K11" s="25"/>
      <c r="L11" s="25"/>
      <c r="M11" s="13"/>
      <c r="N11" s="15"/>
      <c r="O11" s="43"/>
      <c r="P11" s="43"/>
    </row>
    <row r="12" spans="1:31" x14ac:dyDescent="0.3">
      <c r="B12" s="30" t="s">
        <v>133</v>
      </c>
      <c r="C12" s="31">
        <v>42538</v>
      </c>
      <c r="D12" s="32" t="s">
        <v>176</v>
      </c>
      <c r="E12" s="30" t="s">
        <v>141</v>
      </c>
      <c r="F12" s="30" t="s">
        <v>130</v>
      </c>
      <c r="G12" s="33">
        <v>3</v>
      </c>
      <c r="H12" s="34">
        <v>165</v>
      </c>
      <c r="I12" s="35">
        <v>0</v>
      </c>
      <c r="J12" s="36">
        <v>202.95</v>
      </c>
      <c r="K12" s="67"/>
      <c r="L12" s="67"/>
      <c r="M12" s="68"/>
      <c r="N12" s="69"/>
      <c r="O12" s="70"/>
      <c r="P12" s="70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</row>
    <row r="13" spans="1:31" x14ac:dyDescent="0.3">
      <c r="B13" s="30" t="s">
        <v>142</v>
      </c>
      <c r="C13" s="31">
        <v>42539</v>
      </c>
      <c r="D13" s="32" t="s">
        <v>187</v>
      </c>
      <c r="E13" s="30" t="s">
        <v>143</v>
      </c>
      <c r="F13" s="30" t="s">
        <v>125</v>
      </c>
      <c r="G13" s="33">
        <v>10</v>
      </c>
      <c r="H13" s="34">
        <v>650</v>
      </c>
      <c r="I13" s="35">
        <v>0</v>
      </c>
      <c r="J13" s="36">
        <v>799.5</v>
      </c>
      <c r="K13" s="67"/>
      <c r="L13" s="67"/>
      <c r="M13" s="69"/>
      <c r="N13" s="69"/>
      <c r="O13" s="71"/>
      <c r="P13" s="72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</row>
    <row r="14" spans="1:31" x14ac:dyDescent="0.3">
      <c r="B14" s="30" t="s">
        <v>123</v>
      </c>
      <c r="C14" s="31">
        <v>42540</v>
      </c>
      <c r="D14" s="32" t="s">
        <v>183</v>
      </c>
      <c r="E14" s="30" t="s">
        <v>144</v>
      </c>
      <c r="F14" s="30" t="s">
        <v>135</v>
      </c>
      <c r="G14" s="33">
        <v>14</v>
      </c>
      <c r="H14" s="34">
        <v>1050</v>
      </c>
      <c r="I14" s="35">
        <v>5</v>
      </c>
      <c r="J14" s="36">
        <v>1537.5</v>
      </c>
      <c r="K14" s="67"/>
      <c r="L14" s="67"/>
      <c r="M14" s="67"/>
      <c r="N14" s="67"/>
      <c r="O14" s="72"/>
      <c r="P14" s="72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</row>
    <row r="15" spans="1:31" x14ac:dyDescent="0.3">
      <c r="B15" s="30" t="s">
        <v>145</v>
      </c>
      <c r="C15" s="31">
        <v>42540</v>
      </c>
      <c r="D15" s="32" t="s">
        <v>184</v>
      </c>
      <c r="E15" s="30" t="s">
        <v>146</v>
      </c>
      <c r="F15" s="30" t="s">
        <v>135</v>
      </c>
      <c r="G15" s="33">
        <v>1</v>
      </c>
      <c r="H15" s="34">
        <v>65</v>
      </c>
      <c r="I15" s="35">
        <v>0</v>
      </c>
      <c r="J15" s="36">
        <v>79.95</v>
      </c>
      <c r="K15" s="67"/>
      <c r="L15" s="67"/>
      <c r="M15" s="67"/>
      <c r="N15" s="67"/>
      <c r="O15" s="72"/>
      <c r="P15" s="72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</row>
    <row r="16" spans="1:31" x14ac:dyDescent="0.3">
      <c r="B16" s="30" t="s">
        <v>133</v>
      </c>
      <c r="C16" s="31">
        <v>42541</v>
      </c>
      <c r="D16" s="32" t="s">
        <v>176</v>
      </c>
      <c r="E16" s="30" t="s">
        <v>147</v>
      </c>
      <c r="F16" s="30" t="s">
        <v>125</v>
      </c>
      <c r="G16" s="33">
        <v>1</v>
      </c>
      <c r="H16" s="34">
        <v>55</v>
      </c>
      <c r="I16" s="35">
        <v>0</v>
      </c>
      <c r="J16" s="36">
        <v>67.650000000000006</v>
      </c>
      <c r="K16" s="67"/>
      <c r="L16" s="67"/>
      <c r="M16" s="67"/>
      <c r="N16" s="67"/>
      <c r="O16" s="67"/>
      <c r="P16" s="72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</row>
    <row r="17" spans="1:31" x14ac:dyDescent="0.3">
      <c r="B17" s="30" t="s">
        <v>148</v>
      </c>
      <c r="C17" s="31">
        <v>42541</v>
      </c>
      <c r="D17" s="32" t="s">
        <v>184</v>
      </c>
      <c r="E17" s="30" t="s">
        <v>149</v>
      </c>
      <c r="F17" s="30" t="s">
        <v>130</v>
      </c>
      <c r="G17" s="33">
        <v>6</v>
      </c>
      <c r="H17" s="34">
        <v>570</v>
      </c>
      <c r="I17" s="35">
        <v>0</v>
      </c>
      <c r="J17" s="36">
        <v>701.1</v>
      </c>
      <c r="K17" s="67"/>
      <c r="L17" s="67"/>
      <c r="M17" s="67"/>
      <c r="N17" s="67"/>
      <c r="O17" s="67"/>
      <c r="P17" s="72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</row>
    <row r="18" spans="1:31" x14ac:dyDescent="0.3">
      <c r="B18" s="30" t="s">
        <v>150</v>
      </c>
      <c r="C18" s="31">
        <v>42542</v>
      </c>
      <c r="D18" s="32" t="s">
        <v>176</v>
      </c>
      <c r="E18" s="30" t="s">
        <v>151</v>
      </c>
      <c r="F18" s="30" t="s">
        <v>125</v>
      </c>
      <c r="G18" s="33">
        <v>17</v>
      </c>
      <c r="H18" s="34">
        <v>1955</v>
      </c>
      <c r="I18" s="35">
        <v>10</v>
      </c>
      <c r="J18" s="36">
        <v>2712.15</v>
      </c>
      <c r="K18" s="67"/>
      <c r="L18" s="67"/>
      <c r="M18" s="67"/>
      <c r="N18" s="67"/>
      <c r="O18" s="67"/>
      <c r="P18" s="72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</row>
    <row r="19" spans="1:31" x14ac:dyDescent="0.3">
      <c r="B19" s="30" t="s">
        <v>152</v>
      </c>
      <c r="C19" s="31">
        <v>42542</v>
      </c>
      <c r="D19" s="32" t="s">
        <v>188</v>
      </c>
      <c r="E19" s="30" t="s">
        <v>153</v>
      </c>
      <c r="F19" s="30" t="s">
        <v>135</v>
      </c>
      <c r="G19" s="33">
        <v>9</v>
      </c>
      <c r="H19" s="34">
        <v>405</v>
      </c>
      <c r="I19" s="35">
        <v>2</v>
      </c>
      <c r="J19" s="36">
        <v>682.65</v>
      </c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</row>
    <row r="20" spans="1:31" x14ac:dyDescent="0.3">
      <c r="B20" s="30" t="s">
        <v>154</v>
      </c>
      <c r="C20" s="31">
        <v>42543</v>
      </c>
      <c r="D20" s="32" t="s">
        <v>187</v>
      </c>
      <c r="E20" s="30" t="s">
        <v>155</v>
      </c>
      <c r="F20" s="30" t="s">
        <v>125</v>
      </c>
      <c r="G20" s="33">
        <v>14</v>
      </c>
      <c r="H20" s="34">
        <v>1330</v>
      </c>
      <c r="I20" s="35">
        <v>8</v>
      </c>
      <c r="J20" s="36">
        <v>1881.8999999999999</v>
      </c>
      <c r="K20" s="67"/>
      <c r="L20" s="67"/>
      <c r="M20" s="67"/>
      <c r="N20" s="67"/>
      <c r="O20" s="71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</row>
    <row r="21" spans="1:31" x14ac:dyDescent="0.3">
      <c r="B21" s="30" t="s">
        <v>154</v>
      </c>
      <c r="C21" s="31">
        <v>42543</v>
      </c>
      <c r="D21" s="32" t="s">
        <v>187</v>
      </c>
      <c r="E21" s="30" t="s">
        <v>156</v>
      </c>
      <c r="F21" s="30" t="s">
        <v>130</v>
      </c>
      <c r="G21" s="33">
        <v>5</v>
      </c>
      <c r="H21" s="34">
        <v>475</v>
      </c>
      <c r="I21" s="35">
        <v>0</v>
      </c>
      <c r="J21" s="36">
        <v>584.25</v>
      </c>
      <c r="K21" s="67"/>
      <c r="L21" s="67"/>
      <c r="M21" s="67"/>
      <c r="N21" s="67"/>
      <c r="O21" s="72"/>
      <c r="P21" s="72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</row>
    <row r="22" spans="1:31" x14ac:dyDescent="0.3">
      <c r="B22" s="30" t="s">
        <v>157</v>
      </c>
      <c r="C22" s="31">
        <v>42544</v>
      </c>
      <c r="D22" s="32" t="s">
        <v>189</v>
      </c>
      <c r="E22" s="30" t="s">
        <v>158</v>
      </c>
      <c r="F22" s="30" t="s">
        <v>135</v>
      </c>
      <c r="G22" s="33">
        <v>16</v>
      </c>
      <c r="H22" s="34">
        <v>880</v>
      </c>
      <c r="I22" s="35">
        <v>11</v>
      </c>
      <c r="J22" s="36">
        <v>1389.9</v>
      </c>
      <c r="K22" s="67"/>
      <c r="L22" s="67"/>
      <c r="M22" s="67"/>
      <c r="N22" s="67"/>
      <c r="O22" s="67"/>
      <c r="P22" s="72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</row>
    <row r="23" spans="1:31" x14ac:dyDescent="0.3">
      <c r="B23" s="30" t="s">
        <v>152</v>
      </c>
      <c r="C23" s="31">
        <v>42545</v>
      </c>
      <c r="D23" s="32" t="s">
        <v>188</v>
      </c>
      <c r="E23" s="30" t="s">
        <v>159</v>
      </c>
      <c r="F23" s="30" t="s">
        <v>135</v>
      </c>
      <c r="G23" s="33">
        <v>17</v>
      </c>
      <c r="H23" s="34">
        <v>765</v>
      </c>
      <c r="I23" s="35">
        <v>13</v>
      </c>
      <c r="J23" s="36">
        <v>1248.45</v>
      </c>
      <c r="K23" s="67"/>
      <c r="L23" s="67"/>
      <c r="M23" s="67"/>
      <c r="N23" s="67"/>
      <c r="O23" s="67"/>
      <c r="P23" s="72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</row>
    <row r="24" spans="1:31" x14ac:dyDescent="0.3">
      <c r="B24" s="30" t="s">
        <v>133</v>
      </c>
      <c r="C24" s="31">
        <v>42545</v>
      </c>
      <c r="D24" s="32" t="s">
        <v>176</v>
      </c>
      <c r="E24" s="30" t="s">
        <v>160</v>
      </c>
      <c r="F24" s="30" t="s">
        <v>125</v>
      </c>
      <c r="G24" s="33">
        <v>10</v>
      </c>
      <c r="H24" s="34">
        <v>550</v>
      </c>
      <c r="I24" s="35">
        <v>6</v>
      </c>
      <c r="J24" s="36">
        <v>922.5</v>
      </c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</row>
    <row r="25" spans="1:31" x14ac:dyDescent="0.3">
      <c r="B25" s="30" t="s">
        <v>161</v>
      </c>
      <c r="C25" s="31">
        <v>42545</v>
      </c>
      <c r="D25" s="32" t="s">
        <v>190</v>
      </c>
      <c r="E25" s="30" t="s">
        <v>162</v>
      </c>
      <c r="F25" s="30" t="s">
        <v>135</v>
      </c>
      <c r="G25" s="33">
        <v>7</v>
      </c>
      <c r="H25" s="34">
        <v>385</v>
      </c>
      <c r="I25" s="35">
        <v>3</v>
      </c>
      <c r="J25" s="36">
        <v>658.05</v>
      </c>
      <c r="K25" s="67"/>
      <c r="L25" s="67"/>
      <c r="M25" s="67"/>
      <c r="N25" s="67"/>
      <c r="O25" s="70"/>
      <c r="P25" s="70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</row>
    <row r="26" spans="1:31" x14ac:dyDescent="0.3">
      <c r="B26" s="30" t="s">
        <v>163</v>
      </c>
      <c r="C26" s="31">
        <v>42546</v>
      </c>
      <c r="D26" s="32" t="s">
        <v>186</v>
      </c>
      <c r="E26" s="30" t="s">
        <v>164</v>
      </c>
      <c r="F26" s="30" t="s">
        <v>135</v>
      </c>
      <c r="G26" s="33">
        <v>2</v>
      </c>
      <c r="H26" s="34">
        <v>150</v>
      </c>
      <c r="I26" s="35">
        <v>0</v>
      </c>
      <c r="J26" s="36">
        <v>184.5</v>
      </c>
      <c r="K26" s="67"/>
      <c r="L26" s="67"/>
      <c r="M26" s="67"/>
      <c r="N26" s="67"/>
      <c r="O26" s="70"/>
      <c r="P26" s="70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</row>
    <row r="27" spans="1:31" x14ac:dyDescent="0.3">
      <c r="B27" s="30" t="s">
        <v>165</v>
      </c>
      <c r="C27" s="31">
        <v>42546</v>
      </c>
      <c r="D27" s="32" t="s">
        <v>191</v>
      </c>
      <c r="E27" s="30" t="s">
        <v>166</v>
      </c>
      <c r="F27" s="30" t="s">
        <v>125</v>
      </c>
      <c r="G27" s="33">
        <v>12</v>
      </c>
      <c r="H27" s="34">
        <v>1020</v>
      </c>
      <c r="I27" s="35">
        <v>9</v>
      </c>
      <c r="J27" s="36">
        <v>1500.6</v>
      </c>
      <c r="K27" s="67"/>
      <c r="L27" s="67"/>
      <c r="M27" s="70"/>
      <c r="N27" s="73"/>
      <c r="O27" s="70"/>
      <c r="P27" s="70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</row>
    <row r="28" spans="1:31" x14ac:dyDescent="0.3">
      <c r="B28" s="30" t="s">
        <v>167</v>
      </c>
      <c r="C28" s="31">
        <v>42547</v>
      </c>
      <c r="D28" s="32" t="s">
        <v>190</v>
      </c>
      <c r="E28" s="30" t="s">
        <v>168</v>
      </c>
      <c r="F28" s="30" t="s">
        <v>130</v>
      </c>
      <c r="G28" s="33">
        <v>1</v>
      </c>
      <c r="H28" s="34">
        <v>105</v>
      </c>
      <c r="I28" s="35">
        <v>0</v>
      </c>
      <c r="J28" s="36">
        <v>129.15</v>
      </c>
      <c r="K28" s="67"/>
      <c r="L28" s="67"/>
      <c r="M28" s="70"/>
      <c r="N28" s="73"/>
      <c r="O28" s="70"/>
      <c r="P28" s="70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</row>
    <row r="29" spans="1:31" x14ac:dyDescent="0.3">
      <c r="B29" s="30" t="s">
        <v>169</v>
      </c>
      <c r="C29" s="31">
        <v>42547</v>
      </c>
      <c r="D29" s="32" t="s">
        <v>176</v>
      </c>
      <c r="E29" s="30" t="s">
        <v>170</v>
      </c>
      <c r="F29" s="30" t="s">
        <v>125</v>
      </c>
      <c r="G29" s="33">
        <v>8</v>
      </c>
      <c r="H29" s="34">
        <v>920</v>
      </c>
      <c r="I29" s="35">
        <v>6</v>
      </c>
      <c r="J29" s="36">
        <v>1377.6</v>
      </c>
      <c r="K29" s="67"/>
      <c r="L29" s="67"/>
      <c r="M29" s="70"/>
      <c r="N29" s="73"/>
      <c r="O29" s="70"/>
      <c r="P29" s="70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</row>
    <row r="30" spans="1:31" ht="13.2" x14ac:dyDescent="0.25">
      <c r="I30" s="75"/>
      <c r="J30" s="67"/>
      <c r="K30" s="67"/>
      <c r="L30" s="67"/>
      <c r="M30" s="70"/>
      <c r="N30" s="73"/>
      <c r="O30" s="70"/>
      <c r="P30" s="70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</row>
    <row r="31" spans="1:31" ht="7.5" customHeight="1" x14ac:dyDescent="0.25">
      <c r="I31" s="75"/>
      <c r="J31" s="76"/>
      <c r="K31" s="67"/>
      <c r="L31" s="67"/>
      <c r="M31" s="67"/>
      <c r="N31" s="67"/>
      <c r="O31" s="70"/>
      <c r="P31" s="70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</row>
    <row r="32" spans="1:31" x14ac:dyDescent="0.25">
      <c r="A32" s="26">
        <v>1</v>
      </c>
      <c r="B32" s="40" t="s">
        <v>171</v>
      </c>
      <c r="C32" s="41"/>
      <c r="D32" s="41"/>
      <c r="I32" s="75"/>
      <c r="J32" s="67"/>
      <c r="K32" s="74"/>
      <c r="L32" s="67"/>
      <c r="M32" s="67"/>
      <c r="N32" s="67"/>
      <c r="O32" s="70"/>
      <c r="P32" s="70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</row>
    <row r="33" spans="1:31" x14ac:dyDescent="0.25">
      <c r="B33" s="25"/>
      <c r="C33" s="41"/>
      <c r="D33" s="28" t="s">
        <v>122</v>
      </c>
      <c r="I33" s="75"/>
      <c r="J33" s="67"/>
      <c r="K33" s="74"/>
      <c r="L33" s="67"/>
      <c r="M33" s="67"/>
      <c r="N33" s="67"/>
      <c r="O33" s="70"/>
      <c r="P33" s="70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</row>
    <row r="34" spans="1:31" x14ac:dyDescent="0.25">
      <c r="B34" s="42"/>
      <c r="C34" s="43"/>
      <c r="D34" s="45">
        <f>MAX(J4:J29)</f>
        <v>2933.55</v>
      </c>
      <c r="E34" s="46" t="str">
        <f>DGET(bd,4,D33:D34)</f>
        <v>Fátima Ruivo Moreno</v>
      </c>
      <c r="F34" s="37"/>
      <c r="G34" s="37"/>
      <c r="I34" s="75"/>
      <c r="J34" s="67"/>
      <c r="K34" s="74"/>
      <c r="L34" s="67"/>
      <c r="M34" s="67"/>
      <c r="N34" s="67"/>
      <c r="O34" s="72"/>
      <c r="P34" s="72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</row>
    <row r="35" spans="1:31" x14ac:dyDescent="0.25">
      <c r="B35" s="40"/>
      <c r="C35" s="41"/>
      <c r="D35" s="41"/>
      <c r="E35" s="37"/>
      <c r="F35" s="37"/>
      <c r="G35" s="37"/>
      <c r="I35" s="75"/>
      <c r="J35" s="67"/>
      <c r="K35" s="74"/>
      <c r="L35" s="67"/>
      <c r="M35" s="67"/>
      <c r="N35" s="67"/>
      <c r="O35" s="72"/>
      <c r="P35" s="72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</row>
    <row r="36" spans="1:31" x14ac:dyDescent="0.25">
      <c r="A36" s="26">
        <v>2</v>
      </c>
      <c r="B36" s="40" t="s">
        <v>172</v>
      </c>
      <c r="C36" s="41"/>
      <c r="D36" s="40"/>
      <c r="E36" s="37"/>
      <c r="F36" s="37"/>
      <c r="G36" s="37"/>
      <c r="I36" s="75"/>
      <c r="J36" s="67"/>
      <c r="K36" s="74"/>
      <c r="L36" s="74"/>
      <c r="M36" s="70"/>
      <c r="N36" s="72"/>
      <c r="O36" s="72"/>
      <c r="P36" s="72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</row>
    <row r="37" spans="1:31" ht="26.4" x14ac:dyDescent="0.25">
      <c r="B37" s="40"/>
      <c r="C37" s="41"/>
      <c r="D37" s="28" t="s">
        <v>116</v>
      </c>
      <c r="E37" s="37"/>
      <c r="F37" s="37"/>
      <c r="G37" s="37"/>
      <c r="I37" s="75"/>
      <c r="J37" s="67"/>
      <c r="K37" s="74"/>
      <c r="L37" s="74"/>
      <c r="M37" s="67"/>
      <c r="N37" s="67"/>
      <c r="O37" s="72"/>
      <c r="P37" s="72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</row>
    <row r="38" spans="1:31" ht="14.4" x14ac:dyDescent="0.3">
      <c r="A38" s="25"/>
      <c r="B38" s="40"/>
      <c r="C38" s="41"/>
      <c r="D38" s="32" t="s">
        <v>176</v>
      </c>
      <c r="E38" s="47">
        <f>DSUM(bd,9,D37:D38)</f>
        <v>8554.65</v>
      </c>
      <c r="F38" s="37"/>
      <c r="G38" s="37"/>
      <c r="I38" s="67"/>
      <c r="J38" s="67"/>
      <c r="K38" s="74"/>
      <c r="L38" s="74"/>
      <c r="M38" s="67"/>
      <c r="N38" s="67"/>
      <c r="O38" s="67"/>
      <c r="P38" s="67"/>
      <c r="Q38" s="67"/>
      <c r="R38" s="67"/>
      <c r="S38" s="67"/>
    </row>
    <row r="39" spans="1:31" x14ac:dyDescent="0.25">
      <c r="B39" s="40"/>
      <c r="C39" s="41"/>
      <c r="D39" s="41"/>
      <c r="F39" s="37"/>
      <c r="G39" s="37"/>
      <c r="I39" s="25"/>
    </row>
    <row r="40" spans="1:31" x14ac:dyDescent="0.25">
      <c r="A40" s="26">
        <v>3</v>
      </c>
      <c r="B40" s="40" t="s">
        <v>173</v>
      </c>
      <c r="C40" s="40"/>
      <c r="D40" s="40"/>
      <c r="E40" s="37"/>
      <c r="F40" s="37"/>
      <c r="G40" s="37"/>
      <c r="I40" s="25"/>
    </row>
    <row r="41" spans="1:31" x14ac:dyDescent="0.25">
      <c r="A41" s="25"/>
      <c r="B41" s="40"/>
      <c r="C41" s="41"/>
      <c r="D41" s="40"/>
      <c r="E41" s="37"/>
      <c r="F41" s="37"/>
      <c r="G41" s="37"/>
      <c r="I41" s="25"/>
    </row>
    <row r="42" spans="1:31" x14ac:dyDescent="0.25">
      <c r="A42" s="25"/>
      <c r="B42" s="40"/>
      <c r="C42" s="41"/>
      <c r="D42" s="28" t="s">
        <v>118</v>
      </c>
      <c r="E42" s="28" t="s">
        <v>118</v>
      </c>
      <c r="F42" s="28" t="s">
        <v>118</v>
      </c>
      <c r="G42" s="37"/>
    </row>
    <row r="43" spans="1:31" ht="14.4" x14ac:dyDescent="0.3">
      <c r="A43" s="25"/>
      <c r="B43" s="40"/>
      <c r="C43" s="41"/>
      <c r="D43" s="30" t="s">
        <v>135</v>
      </c>
      <c r="E43" s="30" t="s">
        <v>125</v>
      </c>
      <c r="F43" s="30" t="s">
        <v>130</v>
      </c>
      <c r="G43" s="37"/>
    </row>
    <row r="44" spans="1:31" x14ac:dyDescent="0.25">
      <c r="B44" s="42"/>
      <c r="C44" s="43"/>
      <c r="D44" s="43"/>
      <c r="E44" s="43"/>
      <c r="F44" s="43"/>
      <c r="G44" s="43"/>
      <c r="H44" s="43"/>
    </row>
    <row r="45" spans="1:31" x14ac:dyDescent="0.25">
      <c r="B45" s="42"/>
      <c r="C45" s="43"/>
      <c r="D45" s="28" t="s">
        <v>118</v>
      </c>
      <c r="E45" s="28" t="s">
        <v>177</v>
      </c>
      <c r="F45" s="43"/>
      <c r="G45" s="43"/>
      <c r="H45" s="43"/>
    </row>
    <row r="46" spans="1:31" ht="14.4" x14ac:dyDescent="0.3">
      <c r="B46" s="42"/>
      <c r="C46" s="43"/>
      <c r="D46" s="30" t="s">
        <v>135</v>
      </c>
      <c r="E46" s="48">
        <f>DSUM(bd,9,D42:D43)</f>
        <v>8948.25</v>
      </c>
      <c r="F46" s="43"/>
      <c r="G46" s="43"/>
      <c r="H46" s="43"/>
    </row>
    <row r="47" spans="1:31" ht="14.4" x14ac:dyDescent="0.3">
      <c r="B47" s="42"/>
      <c r="C47" s="43"/>
      <c r="D47" s="30" t="s">
        <v>125</v>
      </c>
      <c r="E47" s="48">
        <f>DSUM(bd,9,E42:E43)</f>
        <v>15873.15</v>
      </c>
      <c r="F47" s="28" t="s">
        <v>177</v>
      </c>
      <c r="G47" s="43"/>
      <c r="H47" s="43"/>
    </row>
    <row r="48" spans="1:31" ht="14.4" x14ac:dyDescent="0.3">
      <c r="B48" s="42"/>
      <c r="C48" s="43"/>
      <c r="D48" s="30" t="s">
        <v>130</v>
      </c>
      <c r="E48" s="48">
        <f>DSUM(bd,9,F42:F43)</f>
        <v>4015.95</v>
      </c>
      <c r="F48" s="45">
        <f>MAX(E46:E48)</f>
        <v>15873.15</v>
      </c>
      <c r="G48" s="49" t="str">
        <f>DGET(D45:E48,D45,F47:F48)</f>
        <v>Centro</v>
      </c>
      <c r="H48" s="43"/>
    </row>
    <row r="49" spans="1:8" x14ac:dyDescent="0.25">
      <c r="B49" s="42"/>
      <c r="C49" s="43"/>
      <c r="D49" s="43"/>
      <c r="E49" s="43"/>
      <c r="F49" s="43"/>
      <c r="G49" s="43"/>
      <c r="H49" s="43"/>
    </row>
    <row r="50" spans="1:8" x14ac:dyDescent="0.25">
      <c r="A50" s="26">
        <v>4</v>
      </c>
      <c r="B50" s="40" t="s">
        <v>178</v>
      </c>
      <c r="C50" s="43"/>
      <c r="D50" s="43"/>
      <c r="E50" s="26"/>
      <c r="F50" s="37"/>
      <c r="G50" s="37"/>
    </row>
    <row r="51" spans="1:8" x14ac:dyDescent="0.25">
      <c r="B51" s="25"/>
      <c r="C51" s="28" t="s">
        <v>118</v>
      </c>
      <c r="D51" s="28" t="s">
        <v>119</v>
      </c>
      <c r="E51" s="26"/>
      <c r="F51" s="37"/>
      <c r="G51" s="37"/>
    </row>
    <row r="52" spans="1:8" ht="14.4" x14ac:dyDescent="0.3">
      <c r="B52" s="42"/>
      <c r="C52" s="30" t="s">
        <v>125</v>
      </c>
      <c r="D52" s="33" t="s">
        <v>180</v>
      </c>
      <c r="E52" s="47">
        <f>DSUM(bd,6,C51:D52)</f>
        <v>55</v>
      </c>
      <c r="F52" s="37"/>
      <c r="G52" s="37"/>
    </row>
    <row r="53" spans="1:8" x14ac:dyDescent="0.25">
      <c r="B53" s="42"/>
      <c r="C53" s="43"/>
      <c r="D53" s="43"/>
      <c r="E53" s="26"/>
      <c r="F53" s="37"/>
      <c r="G53" s="37"/>
    </row>
    <row r="54" spans="1:8" x14ac:dyDescent="0.25">
      <c r="A54" s="26">
        <v>5</v>
      </c>
      <c r="B54" s="40" t="s">
        <v>179</v>
      </c>
      <c r="C54" s="43"/>
      <c r="D54" s="43"/>
      <c r="E54" s="26"/>
      <c r="F54" s="37"/>
      <c r="G54" s="37"/>
    </row>
    <row r="55" spans="1:8" ht="26.4" x14ac:dyDescent="0.25">
      <c r="B55" s="42"/>
      <c r="C55" s="28" t="s">
        <v>122</v>
      </c>
      <c r="D55" s="28" t="s">
        <v>122</v>
      </c>
      <c r="E55" s="28" t="s">
        <v>121</v>
      </c>
      <c r="F55" s="37"/>
      <c r="G55" s="37"/>
    </row>
    <row r="56" spans="1:8" ht="14.4" x14ac:dyDescent="0.3">
      <c r="B56" s="42"/>
      <c r="C56" s="43" t="s">
        <v>181</v>
      </c>
      <c r="D56" s="43" t="s">
        <v>182</v>
      </c>
      <c r="E56" s="35">
        <v>0</v>
      </c>
      <c r="F56" s="46">
        <f>DCOUNTA(bd,1,C55:E56)</f>
        <v>0</v>
      </c>
      <c r="G56" s="37"/>
    </row>
    <row r="57" spans="1:8" x14ac:dyDescent="0.25">
      <c r="B57" s="40"/>
      <c r="C57" s="40"/>
      <c r="D57" s="40"/>
      <c r="E57" s="40"/>
      <c r="F57" s="37"/>
      <c r="G57" s="37"/>
    </row>
    <row r="58" spans="1:8" x14ac:dyDescent="0.25">
      <c r="A58" s="26">
        <v>6</v>
      </c>
      <c r="B58" s="40" t="s">
        <v>174</v>
      </c>
      <c r="C58" s="40"/>
      <c r="D58" s="40"/>
      <c r="E58" s="37"/>
      <c r="F58" s="37"/>
      <c r="G58" s="37"/>
    </row>
    <row r="59" spans="1:8" ht="26.4" x14ac:dyDescent="0.25">
      <c r="B59" s="40"/>
      <c r="C59" s="28" t="s">
        <v>122</v>
      </c>
      <c r="D59" s="40"/>
      <c r="E59" s="40"/>
      <c r="F59" s="37"/>
      <c r="G59" s="37"/>
    </row>
    <row r="60" spans="1:8" x14ac:dyDescent="0.25">
      <c r="B60" s="40"/>
      <c r="C60" s="50">
        <f>MIN(J4:J29)</f>
        <v>67.650000000000006</v>
      </c>
      <c r="D60" s="46" t="str">
        <f>DGET(bd,4,C59:C60)</f>
        <v>Alexandre André Fonseca</v>
      </c>
      <c r="E60" s="46" t="str">
        <f>DGET(bd,5,C59:C60)</f>
        <v>Centro</v>
      </c>
      <c r="F60" s="37"/>
      <c r="G60" s="37"/>
    </row>
    <row r="61" spans="1:8" x14ac:dyDescent="0.25">
      <c r="B61" s="40"/>
      <c r="C61" s="40"/>
      <c r="D61" s="40"/>
      <c r="E61" s="40"/>
      <c r="F61" s="37"/>
      <c r="G61" s="37"/>
    </row>
    <row r="62" spans="1:8" x14ac:dyDescent="0.25">
      <c r="A62" s="26">
        <v>7</v>
      </c>
      <c r="B62" s="40" t="s">
        <v>175</v>
      </c>
      <c r="C62" s="40"/>
      <c r="D62" s="40"/>
      <c r="E62" s="37"/>
      <c r="F62" s="37"/>
      <c r="G62" s="37"/>
    </row>
    <row r="63" spans="1:8" ht="26.4" x14ac:dyDescent="0.25">
      <c r="B63" s="40"/>
      <c r="C63" s="28" t="s">
        <v>116</v>
      </c>
      <c r="D63" s="28" t="s">
        <v>122</v>
      </c>
      <c r="E63" s="37"/>
      <c r="F63" s="37"/>
      <c r="G63" s="37"/>
    </row>
    <row r="64" spans="1:8" x14ac:dyDescent="0.25">
      <c r="B64" s="40"/>
      <c r="C64" s="40" t="s">
        <v>183</v>
      </c>
      <c r="D64" s="47">
        <f>DMIN(bd,9,C63:C64)</f>
        <v>1537.5</v>
      </c>
      <c r="E64" s="46" t="str">
        <f>DGET(bd,4,C63:D64)</f>
        <v>Carlos Correia Silva</v>
      </c>
      <c r="F64" s="46" t="str">
        <f>DGET(bd,5,C63:D64)</f>
        <v>Norte</v>
      </c>
      <c r="G64" s="37"/>
    </row>
    <row r="65" spans="1:16" x14ac:dyDescent="0.25">
      <c r="B65" s="40"/>
      <c r="C65" s="25"/>
      <c r="D65" s="40"/>
      <c r="E65" s="37"/>
      <c r="F65" s="37"/>
      <c r="G65" s="37"/>
    </row>
    <row r="66" spans="1:16" x14ac:dyDescent="0.25">
      <c r="B66" s="40"/>
      <c r="C66" s="40"/>
      <c r="D66" s="40"/>
      <c r="E66" s="37"/>
    </row>
    <row r="67" spans="1:16" x14ac:dyDescent="0.25">
      <c r="B67" s="40"/>
      <c r="C67" s="40"/>
      <c r="D67" s="40"/>
      <c r="E67" s="37"/>
    </row>
    <row r="68" spans="1:16" x14ac:dyDescent="0.25">
      <c r="C68" s="37"/>
      <c r="D68" s="37"/>
      <c r="E68" s="37"/>
    </row>
    <row r="69" spans="1:16" x14ac:dyDescent="0.25">
      <c r="C69" s="37"/>
      <c r="D69" s="37"/>
      <c r="E69" s="37"/>
    </row>
    <row r="70" spans="1:16" s="38" customFormat="1" x14ac:dyDescent="0.25">
      <c r="A70" s="26"/>
      <c r="B70" s="37"/>
      <c r="C70" s="37"/>
      <c r="D70" s="37"/>
      <c r="E70" s="37"/>
      <c r="G70" s="25"/>
      <c r="H70" s="25"/>
      <c r="I70" s="39"/>
      <c r="J70" s="25"/>
      <c r="K70" s="24"/>
      <c r="L70" s="24"/>
      <c r="M70" s="25"/>
      <c r="N70" s="25"/>
      <c r="O70" s="25"/>
      <c r="P70" s="25"/>
    </row>
  </sheetData>
  <mergeCells count="1">
    <mergeCell ref="A1:F1"/>
  </mergeCells>
  <pageMargins left="0" right="0" top="0.39409448818897641" bottom="0.39409448818897641" header="0" footer="0"/>
  <pageSetup paperSize="9" orientation="portrait" r:id="rId1"/>
  <headerFooter>
    <oddHeader>&amp;C&amp;A</oddHeader>
    <oddFooter>&amp;CPage &amp;P</oddFooter>
  </headerFooter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4</vt:i4>
      </vt:variant>
    </vt:vector>
  </HeadingPairs>
  <TitlesOfParts>
    <vt:vector size="7" baseType="lpstr">
      <vt:lpstr>Conteúdos</vt:lpstr>
      <vt:lpstr>FunçõesBD_1</vt:lpstr>
      <vt:lpstr>FunçõesBD_2</vt:lpstr>
      <vt:lpstr>FunçõesBD_2!bd</vt:lpstr>
      <vt:lpstr>bd</vt:lpstr>
      <vt:lpstr>intr</vt:lpstr>
      <vt:lpstr>val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 Camarinha</dc:creator>
  <cp:lastModifiedBy>ANA PAULA CAMARINHA TEIXEIRA</cp:lastModifiedBy>
  <dcterms:created xsi:type="dcterms:W3CDTF">2015-11-11T20:19:31Z</dcterms:created>
  <dcterms:modified xsi:type="dcterms:W3CDTF">2020-01-16T20:44:32Z</dcterms:modified>
</cp:coreProperties>
</file>