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x Kaspar\Documents\Felix\Thermodynamics Paper\External Supplementary Material\"/>
    </mc:Choice>
  </mc:AlternateContent>
  <xr:revisionPtr revIDLastSave="0" documentId="13_ncr:1_{F30F531F-0787-4231-A32D-77317B01A9F1}" xr6:coauthVersionLast="44" xr6:coauthVersionMax="44" xr10:uidLastSave="{00000000-0000-0000-0000-000000000000}"/>
  <bookViews>
    <workbookView xWindow="28680" yWindow="-120" windowWidth="29040" windowHeight="17640" xr2:uid="{50DBE85F-A78E-4F0E-9454-0F972BE518B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1" i="1" l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10" i="1"/>
  <c r="X10" i="1" s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10" i="1"/>
  <c r="X22" i="1" l="1"/>
  <c r="X11" i="1"/>
  <c r="X12" i="1"/>
  <c r="X13" i="1"/>
  <c r="X14" i="1"/>
  <c r="X15" i="1"/>
  <c r="X16" i="1"/>
  <c r="X17" i="1"/>
  <c r="X18" i="1"/>
  <c r="X19" i="1"/>
  <c r="X20" i="1"/>
  <c r="X21" i="1"/>
  <c r="X23" i="1"/>
  <c r="X24" i="1"/>
  <c r="X25" i="1"/>
  <c r="X26" i="1"/>
  <c r="X27" i="1"/>
  <c r="X28" i="1"/>
  <c r="X29" i="1"/>
  <c r="X30" i="1"/>
  <c r="X31" i="1"/>
  <c r="X32" i="1"/>
  <c r="X33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8" i="1"/>
  <c r="S29" i="1"/>
  <c r="S30" i="1"/>
  <c r="S31" i="1"/>
  <c r="S32" i="1"/>
  <c r="S33" i="1"/>
  <c r="S27" i="1"/>
  <c r="K10" i="1"/>
  <c r="M10" i="1" s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K11" i="1"/>
  <c r="M11" i="1" s="1"/>
  <c r="K12" i="1"/>
  <c r="M12" i="1" s="1"/>
  <c r="K13" i="1"/>
  <c r="M13" i="1" s="1"/>
  <c r="K14" i="1"/>
  <c r="M14" i="1" s="1"/>
  <c r="K15" i="1"/>
  <c r="M15" i="1" s="1"/>
  <c r="K16" i="1"/>
  <c r="M16" i="1" s="1"/>
  <c r="K17" i="1"/>
  <c r="M17" i="1" s="1"/>
  <c r="K18" i="1"/>
  <c r="M18" i="1" s="1"/>
  <c r="K19" i="1"/>
  <c r="M19" i="1" s="1"/>
  <c r="K20" i="1"/>
  <c r="M20" i="1" s="1"/>
  <c r="K21" i="1"/>
  <c r="M21" i="1" s="1"/>
  <c r="K22" i="1"/>
  <c r="M22" i="1" s="1"/>
  <c r="K23" i="1"/>
  <c r="M23" i="1" s="1"/>
  <c r="K24" i="1"/>
  <c r="M24" i="1" s="1"/>
  <c r="K25" i="1"/>
  <c r="M25" i="1" s="1"/>
  <c r="K26" i="1"/>
  <c r="M26" i="1" s="1"/>
  <c r="K27" i="1"/>
  <c r="M27" i="1" s="1"/>
  <c r="K28" i="1"/>
  <c r="M28" i="1" s="1"/>
  <c r="K29" i="1"/>
  <c r="M29" i="1" s="1"/>
  <c r="K30" i="1"/>
  <c r="M30" i="1" s="1"/>
  <c r="K31" i="1"/>
  <c r="M31" i="1" s="1"/>
  <c r="K32" i="1"/>
  <c r="M32" i="1" s="1"/>
  <c r="K33" i="1"/>
  <c r="M33" i="1" s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S10" i="1"/>
  <c r="J10" i="1"/>
  <c r="I10" i="1"/>
  <c r="L10" i="1"/>
  <c r="U31" i="1" l="1"/>
  <c r="U15" i="1"/>
  <c r="U23" i="1"/>
  <c r="U10" i="1"/>
  <c r="U20" i="1"/>
  <c r="U12" i="1"/>
  <c r="U19" i="1"/>
  <c r="U32" i="1"/>
  <c r="U24" i="1"/>
  <c r="U16" i="1"/>
  <c r="U27" i="1"/>
  <c r="U28" i="1"/>
  <c r="U11" i="1"/>
  <c r="U30" i="1"/>
  <c r="U26" i="1"/>
  <c r="U22" i="1"/>
  <c r="U18" i="1"/>
  <c r="U14" i="1"/>
  <c r="U33" i="1"/>
  <c r="U29" i="1"/>
  <c r="U25" i="1"/>
  <c r="U21" i="1"/>
  <c r="U17" i="1"/>
  <c r="U13" i="1"/>
</calcChain>
</file>

<file path=xl/sharedStrings.xml><?xml version="1.0" encoding="utf-8"?>
<sst xmlns="http://schemas.openxmlformats.org/spreadsheetml/2006/main" count="131" uniqueCount="81">
  <si>
    <t>Standard Temperature [K]</t>
  </si>
  <si>
    <t>Substrate</t>
  </si>
  <si>
    <t>R-Square</t>
  </si>
  <si>
    <t>Calculated values (standard temp.)</t>
  </si>
  <si>
    <t>K(T)</t>
  </si>
  <si>
    <t>Calculated conversions via equation (3)</t>
  </si>
  <si>
    <t>Please enter reaction conditions</t>
  </si>
  <si>
    <t>Nucleoside [mM]</t>
  </si>
  <si>
    <t>Phosphate [mM]</t>
  </si>
  <si>
    <t>Conversion [%]</t>
  </si>
  <si>
    <t>Conversion Error [%]</t>
  </si>
  <si>
    <t>±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</si>
  <si>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G'* [k</t>
    </r>
    <r>
      <rPr>
        <b/>
        <sz val="11"/>
        <color theme="1"/>
        <rFont val="Calibri"/>
        <family val="1"/>
        <charset val="2"/>
        <scheme val="minor"/>
      </rPr>
      <t>J/mol]</t>
    </r>
  </si>
  <si>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G'*</t>
    </r>
    <r>
      <rPr>
        <b/>
        <sz val="11"/>
        <color theme="1"/>
        <rFont val="Calibri"/>
        <family val="1"/>
        <charset val="2"/>
        <scheme val="minor"/>
      </rPr>
      <t xml:space="preserve"> [kJ/mol]</t>
    </r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</si>
  <si>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G(T)' [k</t>
    </r>
    <r>
      <rPr>
        <b/>
        <sz val="11"/>
        <color theme="1"/>
        <rFont val="Calibri"/>
        <family val="1"/>
        <charset val="2"/>
        <scheme val="minor"/>
      </rPr>
      <t>J/mol]</t>
    </r>
  </si>
  <si>
    <r>
      <rPr>
        <b/>
        <sz val="11"/>
        <color theme="1"/>
        <rFont val="Symbol"/>
        <family val="1"/>
        <charset val="2"/>
      </rPr>
      <t>DD</t>
    </r>
    <r>
      <rPr>
        <b/>
        <sz val="11"/>
        <color theme="1"/>
        <rFont val="Calibri"/>
        <family val="2"/>
        <scheme val="minor"/>
      </rPr>
      <t>G(T)'</t>
    </r>
    <r>
      <rPr>
        <b/>
        <sz val="11"/>
        <color theme="1"/>
        <rFont val="Calibri"/>
        <family val="1"/>
        <charset val="2"/>
        <scheme val="minor"/>
      </rPr>
      <t xml:space="preserve"> [kJ/mol]</t>
    </r>
  </si>
  <si>
    <r>
      <t>Urd (</t>
    </r>
    <r>
      <rPr>
        <b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</si>
  <si>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dUrd (</t>
    </r>
    <r>
      <rPr>
        <b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</si>
  <si>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5MUrd (</t>
    </r>
    <r>
      <rPr>
        <b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)</t>
    </r>
  </si>
  <si>
    <r>
      <t>Thd (</t>
    </r>
    <r>
      <rPr>
        <b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)</t>
    </r>
  </si>
  <si>
    <r>
      <t>5FUrd (</t>
    </r>
    <r>
      <rPr>
        <b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</si>
  <si>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5FdUrd (</t>
    </r>
    <r>
      <rPr>
        <b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)</t>
    </r>
  </si>
  <si>
    <r>
      <t>5BrUrd (</t>
    </r>
    <r>
      <rPr>
        <b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)</t>
    </r>
  </si>
  <si>
    <r>
      <t>5BrdUrd (</t>
    </r>
    <r>
      <rPr>
        <b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)</t>
    </r>
  </si>
  <si>
    <r>
      <t>5IUrd (</t>
    </r>
    <r>
      <rPr>
        <b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)</t>
    </r>
  </si>
  <si>
    <r>
      <t>5IdUrd (</t>
    </r>
    <r>
      <rPr>
        <b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)</t>
    </r>
  </si>
  <si>
    <r>
      <t>5EUrd (</t>
    </r>
    <r>
      <rPr>
        <b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)</t>
    </r>
  </si>
  <si>
    <r>
      <t>5EdUrd (</t>
    </r>
    <r>
      <rPr>
        <b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)</t>
    </r>
  </si>
  <si>
    <r>
      <t>Ado (</t>
    </r>
    <r>
      <rPr>
        <b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)</t>
    </r>
  </si>
  <si>
    <r>
      <t>dAdo (</t>
    </r>
    <r>
      <rPr>
        <b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)</t>
    </r>
  </si>
  <si>
    <r>
      <t>2FAdo (</t>
    </r>
    <r>
      <rPr>
        <b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)</t>
    </r>
  </si>
  <si>
    <r>
      <t>2FdAdo (</t>
    </r>
    <r>
      <rPr>
        <b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)</t>
    </r>
  </si>
  <si>
    <r>
      <t>2ClAdo (</t>
    </r>
    <r>
      <rPr>
        <b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)</t>
    </r>
  </si>
  <si>
    <r>
      <t>2CldAdo (</t>
    </r>
    <r>
      <rPr>
        <b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)</t>
    </r>
  </si>
  <si>
    <r>
      <t>2AAdo (</t>
    </r>
    <r>
      <rPr>
        <b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)</t>
    </r>
  </si>
  <si>
    <r>
      <t>2AdAdo (</t>
    </r>
    <r>
      <rPr>
        <b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)</t>
    </r>
  </si>
  <si>
    <r>
      <t>Guo (</t>
    </r>
    <r>
      <rPr>
        <b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)</t>
    </r>
  </si>
  <si>
    <r>
      <t>dGuo (</t>
    </r>
    <r>
      <rPr>
        <b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)</t>
    </r>
  </si>
  <si>
    <r>
      <t>Ino (</t>
    </r>
    <r>
      <rPr>
        <b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)</t>
    </r>
  </si>
  <si>
    <r>
      <t>dIno (</t>
    </r>
    <r>
      <rPr>
        <b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)</t>
    </r>
  </si>
  <si>
    <t>Reaction Temp. [°C]</t>
  </si>
  <si>
    <t>K [ ]</t>
  </si>
  <si>
    <t>Calculated for T [K]=</t>
  </si>
  <si>
    <r>
      <t>*calculated as exp(-(</t>
    </r>
    <r>
      <rPr>
        <sz val="11"/>
        <color theme="0" tint="-0.34998626667073579"/>
        <rFont val="Symbol"/>
        <family val="1"/>
        <charset val="2"/>
      </rPr>
      <t>D</t>
    </r>
    <r>
      <rPr>
        <sz val="11"/>
        <color theme="0" tint="-0.34998626667073579"/>
        <rFont val="Calibri"/>
        <family val="2"/>
        <scheme val="minor"/>
      </rPr>
      <t>G(T)-</t>
    </r>
    <r>
      <rPr>
        <sz val="11"/>
        <color theme="0" tint="-0.34998626667073579"/>
        <rFont val="Symbol"/>
        <family val="1"/>
        <charset val="2"/>
      </rPr>
      <t>DD</t>
    </r>
    <r>
      <rPr>
        <sz val="11"/>
        <color theme="0" tint="-0.34998626667073579"/>
        <rFont val="Calibri"/>
        <family val="2"/>
        <scheme val="minor"/>
      </rPr>
      <t>G(T))/RT)</t>
    </r>
  </si>
  <si>
    <r>
      <rPr>
        <b/>
        <sz val="11"/>
        <color theme="0" tint="-0.34998626667073579"/>
        <rFont val="Calibri"/>
        <family val="2"/>
        <scheme val="minor"/>
      </rPr>
      <t>K</t>
    </r>
    <r>
      <rPr>
        <b/>
        <sz val="11"/>
        <color theme="0" tint="-0.34998626667073579"/>
        <rFont val="Symbol"/>
        <family val="1"/>
        <charset val="2"/>
      </rPr>
      <t xml:space="preserve"> + D</t>
    </r>
    <r>
      <rPr>
        <b/>
        <sz val="11"/>
        <color theme="0" tint="-0.34998626667073579"/>
        <rFont val="Calibri"/>
        <family val="2"/>
        <scheme val="minor"/>
      </rPr>
      <t>K [ ]</t>
    </r>
    <r>
      <rPr>
        <b/>
        <sz val="11"/>
        <color theme="0" tint="-0.34998626667073579"/>
        <rFont val="Calibri"/>
        <family val="2"/>
        <charset val="2"/>
        <scheme val="minor"/>
      </rPr>
      <t>*</t>
    </r>
  </si>
  <si>
    <r>
      <rPr>
        <b/>
        <sz val="11"/>
        <color theme="0" tint="-0.34998626667073579"/>
        <rFont val="Calibri"/>
        <family val="2"/>
        <scheme val="minor"/>
      </rPr>
      <t xml:space="preserve">Conversion + </t>
    </r>
    <r>
      <rPr>
        <b/>
        <sz val="11"/>
        <color theme="0" tint="-0.34998626667073579"/>
        <rFont val="Symbol"/>
        <family val="1"/>
        <charset val="2"/>
      </rPr>
      <t>D</t>
    </r>
    <r>
      <rPr>
        <b/>
        <sz val="11"/>
        <color theme="0" tint="-0.34998626667073579"/>
        <rFont val="Calibri"/>
        <family val="2"/>
        <scheme val="minor"/>
      </rPr>
      <t>Conversion [%]</t>
    </r>
  </si>
  <si>
    <r>
      <rPr>
        <b/>
        <sz val="11"/>
        <color theme="0" tint="-0.34998626667073579"/>
        <rFont val="Symbol"/>
        <family val="1"/>
        <charset val="2"/>
      </rPr>
      <t>D</t>
    </r>
    <r>
      <rPr>
        <b/>
        <sz val="11"/>
        <color theme="0" tint="-0.34998626667073579"/>
        <rFont val="Calibri"/>
        <family val="2"/>
        <scheme val="minor"/>
      </rPr>
      <t>H'* [k</t>
    </r>
    <r>
      <rPr>
        <b/>
        <sz val="11"/>
        <color theme="0" tint="-0.34998626667073579"/>
        <rFont val="Calibri"/>
        <family val="1"/>
        <charset val="2"/>
        <scheme val="minor"/>
      </rPr>
      <t>J/mol]</t>
    </r>
  </si>
  <si>
    <r>
      <rPr>
        <b/>
        <sz val="11"/>
        <color theme="0" tint="-0.34998626667073579"/>
        <rFont val="Symbol"/>
        <family val="1"/>
        <charset val="2"/>
      </rPr>
      <t>DD</t>
    </r>
    <r>
      <rPr>
        <b/>
        <sz val="11"/>
        <color theme="0" tint="-0.34998626667073579"/>
        <rFont val="Calibri"/>
        <family val="2"/>
        <scheme val="minor"/>
      </rPr>
      <t>H'*</t>
    </r>
    <r>
      <rPr>
        <b/>
        <sz val="11"/>
        <color theme="0" tint="-0.34998626667073579"/>
        <rFont val="Calibri"/>
        <family val="1"/>
        <charset val="2"/>
        <scheme val="minor"/>
      </rPr>
      <t xml:space="preserve"> [kJ/mol]</t>
    </r>
  </si>
  <si>
    <r>
      <rPr>
        <b/>
        <sz val="11"/>
        <color theme="0" tint="-0.34998626667073579"/>
        <rFont val="Symbol"/>
        <family val="1"/>
        <charset val="2"/>
      </rPr>
      <t>D</t>
    </r>
    <r>
      <rPr>
        <b/>
        <sz val="11"/>
        <color theme="0" tint="-0.34998626667073579"/>
        <rFont val="Calibri"/>
        <family val="2"/>
        <scheme val="minor"/>
      </rPr>
      <t>S'* [</t>
    </r>
    <r>
      <rPr>
        <b/>
        <sz val="11"/>
        <color theme="0" tint="-0.34998626667073579"/>
        <rFont val="Calibri"/>
        <family val="1"/>
        <charset val="2"/>
        <scheme val="minor"/>
      </rPr>
      <t>J/mol/K]</t>
    </r>
  </si>
  <si>
    <r>
      <rPr>
        <b/>
        <sz val="11"/>
        <color theme="0" tint="-0.34998626667073579"/>
        <rFont val="Symbol"/>
        <family val="1"/>
        <charset val="2"/>
      </rPr>
      <t>DD</t>
    </r>
    <r>
      <rPr>
        <b/>
        <sz val="11"/>
        <color theme="0" tint="-0.34998626667073579"/>
        <rFont val="Calibri"/>
        <family val="2"/>
        <scheme val="minor"/>
      </rPr>
      <t>S'*</t>
    </r>
    <r>
      <rPr>
        <b/>
        <sz val="11"/>
        <color theme="0" tint="-0.34998626667073579"/>
        <rFont val="Calibri"/>
        <family val="1"/>
        <charset val="2"/>
        <scheme val="minor"/>
      </rPr>
      <t xml:space="preserve"> [J/mol/K]</t>
    </r>
  </si>
  <si>
    <t>Box 1. Values obtained by fitting of experimental data</t>
  </si>
  <si>
    <t>Enthalpy and entropy and their fitting errors</t>
  </si>
  <si>
    <t xml:space="preserve">Box 2. Calcuated apparent transformed Gibbs free energy </t>
  </si>
  <si>
    <t>Box 3. Implementation of calculation of conversion from equilibrium constants with variable reaction conditions</t>
  </si>
  <si>
    <r>
      <t xml:space="preserve">Note that in this sheet, </t>
    </r>
    <r>
      <rPr>
        <sz val="11"/>
        <color rgb="FF0070C0"/>
        <rFont val="Calibri"/>
        <family val="2"/>
        <scheme val="minor"/>
      </rPr>
      <t>input values are marked in blue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calculated output values are bold black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0" tint="-0.34998626667073579"/>
        <rFont val="Calibri"/>
        <family val="2"/>
        <scheme val="minor"/>
      </rPr>
      <t>and fitted data as well as auxillary calculations are grey and may be ignored.</t>
    </r>
  </si>
  <si>
    <t>Furthermore, equations (3) and (4) were implemented for the available data to derive predicted conversion rates with given (variable) reaction conditions for phosphorolysis (Box 3).</t>
  </si>
  <si>
    <r>
      <t>Urd (</t>
    </r>
    <r>
      <rPr>
        <b/>
        <sz val="11"/>
        <color theme="0" tint="-0.34998626667073579"/>
        <rFont val="Calibri"/>
        <family val="2"/>
        <scheme val="minor"/>
      </rPr>
      <t>1</t>
    </r>
    <r>
      <rPr>
        <sz val="11"/>
        <color theme="0" tint="-0.34998626667073579"/>
        <rFont val="Calibri"/>
        <family val="2"/>
        <scheme val="minor"/>
      </rPr>
      <t>)</t>
    </r>
  </si>
  <si>
    <r>
      <t>dUrd (</t>
    </r>
    <r>
      <rPr>
        <b/>
        <sz val="11"/>
        <color theme="0" tint="-0.34998626667073579"/>
        <rFont val="Calibri"/>
        <family val="2"/>
        <scheme val="minor"/>
      </rPr>
      <t>2</t>
    </r>
    <r>
      <rPr>
        <sz val="11"/>
        <color theme="0" tint="-0.34998626667073579"/>
        <rFont val="Calibri"/>
        <family val="2"/>
        <scheme val="minor"/>
      </rPr>
      <t>)</t>
    </r>
  </si>
  <si>
    <r>
      <t>5MUrd (</t>
    </r>
    <r>
      <rPr>
        <b/>
        <sz val="11"/>
        <color theme="0" tint="-0.34998626667073579"/>
        <rFont val="Calibri"/>
        <family val="2"/>
        <scheme val="minor"/>
      </rPr>
      <t>9</t>
    </r>
    <r>
      <rPr>
        <sz val="11"/>
        <color theme="0" tint="-0.34998626667073579"/>
        <rFont val="Calibri"/>
        <family val="2"/>
        <scheme val="minor"/>
      </rPr>
      <t>)</t>
    </r>
  </si>
  <si>
    <r>
      <t>Thd (</t>
    </r>
    <r>
      <rPr>
        <b/>
        <sz val="11"/>
        <color theme="0" tint="-0.34998626667073579"/>
        <rFont val="Calibri"/>
        <family val="2"/>
        <scheme val="minor"/>
      </rPr>
      <t>10</t>
    </r>
    <r>
      <rPr>
        <sz val="11"/>
        <color theme="0" tint="-0.34998626667073579"/>
        <rFont val="Calibri"/>
        <family val="2"/>
        <scheme val="minor"/>
      </rPr>
      <t>)</t>
    </r>
  </si>
  <si>
    <r>
      <t>5FUrd (</t>
    </r>
    <r>
      <rPr>
        <b/>
        <sz val="11"/>
        <color theme="0" tint="-0.34998626667073579"/>
        <rFont val="Calibri"/>
        <family val="2"/>
        <scheme val="minor"/>
      </rPr>
      <t>3</t>
    </r>
    <r>
      <rPr>
        <sz val="11"/>
        <color theme="0" tint="-0.34998626667073579"/>
        <rFont val="Calibri"/>
        <family val="2"/>
        <scheme val="minor"/>
      </rPr>
      <t>)</t>
    </r>
  </si>
  <si>
    <r>
      <t>5FdUrd (</t>
    </r>
    <r>
      <rPr>
        <b/>
        <sz val="11"/>
        <color theme="0" tint="-0.34998626667073579"/>
        <rFont val="Calibri"/>
        <family val="2"/>
        <scheme val="minor"/>
      </rPr>
      <t>4</t>
    </r>
    <r>
      <rPr>
        <sz val="11"/>
        <color theme="0" tint="-0.34998626667073579"/>
        <rFont val="Calibri"/>
        <family val="2"/>
        <scheme val="minor"/>
      </rPr>
      <t>)</t>
    </r>
  </si>
  <si>
    <r>
      <t>5BrUrd (</t>
    </r>
    <r>
      <rPr>
        <b/>
        <sz val="11"/>
        <color theme="0" tint="-0.34998626667073579"/>
        <rFont val="Calibri"/>
        <family val="2"/>
        <scheme val="minor"/>
      </rPr>
      <t>11</t>
    </r>
    <r>
      <rPr>
        <sz val="11"/>
        <color theme="0" tint="-0.34998626667073579"/>
        <rFont val="Calibri"/>
        <family val="2"/>
        <scheme val="minor"/>
      </rPr>
      <t>)</t>
    </r>
  </si>
  <si>
    <r>
      <t>5BrdUrd (</t>
    </r>
    <r>
      <rPr>
        <b/>
        <sz val="11"/>
        <color theme="0" tint="-0.34998626667073579"/>
        <rFont val="Calibri"/>
        <family val="2"/>
        <scheme val="minor"/>
      </rPr>
      <t>12</t>
    </r>
    <r>
      <rPr>
        <sz val="11"/>
        <color theme="0" tint="-0.34998626667073579"/>
        <rFont val="Calibri"/>
        <family val="2"/>
        <scheme val="minor"/>
      </rPr>
      <t>)</t>
    </r>
  </si>
  <si>
    <r>
      <t>5IUrd (</t>
    </r>
    <r>
      <rPr>
        <b/>
        <sz val="11"/>
        <color theme="0" tint="-0.34998626667073579"/>
        <rFont val="Calibri"/>
        <family val="2"/>
        <scheme val="minor"/>
      </rPr>
      <t>13</t>
    </r>
    <r>
      <rPr>
        <sz val="11"/>
        <color theme="0" tint="-0.34998626667073579"/>
        <rFont val="Calibri"/>
        <family val="2"/>
        <scheme val="minor"/>
      </rPr>
      <t>)</t>
    </r>
  </si>
  <si>
    <r>
      <t>5IdUrd (</t>
    </r>
    <r>
      <rPr>
        <b/>
        <sz val="11"/>
        <color theme="0" tint="-0.34998626667073579"/>
        <rFont val="Calibri"/>
        <family val="2"/>
        <scheme val="minor"/>
      </rPr>
      <t>14</t>
    </r>
    <r>
      <rPr>
        <sz val="11"/>
        <color theme="0" tint="-0.34998626667073579"/>
        <rFont val="Calibri"/>
        <family val="2"/>
        <scheme val="minor"/>
      </rPr>
      <t>)</t>
    </r>
  </si>
  <si>
    <r>
      <t>5EUrd (</t>
    </r>
    <r>
      <rPr>
        <b/>
        <sz val="11"/>
        <color theme="0" tint="-0.34998626667073579"/>
        <rFont val="Calibri"/>
        <family val="2"/>
        <scheme val="minor"/>
      </rPr>
      <t>15</t>
    </r>
    <r>
      <rPr>
        <sz val="11"/>
        <color theme="0" tint="-0.34998626667073579"/>
        <rFont val="Calibri"/>
        <family val="2"/>
        <scheme val="minor"/>
      </rPr>
      <t>)</t>
    </r>
  </si>
  <si>
    <r>
      <t>5EdUrd (</t>
    </r>
    <r>
      <rPr>
        <b/>
        <sz val="11"/>
        <color theme="0" tint="-0.34998626667073579"/>
        <rFont val="Calibri"/>
        <family val="2"/>
        <scheme val="minor"/>
      </rPr>
      <t>16</t>
    </r>
    <r>
      <rPr>
        <sz val="11"/>
        <color theme="0" tint="-0.34998626667073579"/>
        <rFont val="Calibri"/>
        <family val="2"/>
        <scheme val="minor"/>
      </rPr>
      <t>)</t>
    </r>
  </si>
  <si>
    <r>
      <t>Ado (</t>
    </r>
    <r>
      <rPr>
        <b/>
        <sz val="11"/>
        <color theme="0" tint="-0.34998626667073579"/>
        <rFont val="Calibri"/>
        <family val="2"/>
        <scheme val="minor"/>
      </rPr>
      <t>5</t>
    </r>
    <r>
      <rPr>
        <sz val="11"/>
        <color theme="0" tint="-0.34998626667073579"/>
        <rFont val="Calibri"/>
        <family val="2"/>
        <scheme val="minor"/>
      </rPr>
      <t>)</t>
    </r>
  </si>
  <si>
    <r>
      <t>dAdo (</t>
    </r>
    <r>
      <rPr>
        <b/>
        <sz val="11"/>
        <color theme="0" tint="-0.34998626667073579"/>
        <rFont val="Calibri"/>
        <family val="2"/>
        <scheme val="minor"/>
      </rPr>
      <t>6</t>
    </r>
    <r>
      <rPr>
        <sz val="11"/>
        <color theme="0" tint="-0.34998626667073579"/>
        <rFont val="Calibri"/>
        <family val="2"/>
        <scheme val="minor"/>
      </rPr>
      <t>)</t>
    </r>
  </si>
  <si>
    <r>
      <t>2FAdo (</t>
    </r>
    <r>
      <rPr>
        <b/>
        <sz val="11"/>
        <color theme="0" tint="-0.34998626667073579"/>
        <rFont val="Calibri"/>
        <family val="2"/>
        <scheme val="minor"/>
      </rPr>
      <t>17</t>
    </r>
    <r>
      <rPr>
        <sz val="11"/>
        <color theme="0" tint="-0.34998626667073579"/>
        <rFont val="Calibri"/>
        <family val="2"/>
        <scheme val="minor"/>
      </rPr>
      <t>)</t>
    </r>
  </si>
  <si>
    <r>
      <t>2FdAdo (</t>
    </r>
    <r>
      <rPr>
        <b/>
        <sz val="11"/>
        <color theme="0" tint="-0.34998626667073579"/>
        <rFont val="Calibri"/>
        <family val="2"/>
        <scheme val="minor"/>
      </rPr>
      <t>18</t>
    </r>
    <r>
      <rPr>
        <sz val="11"/>
        <color theme="0" tint="-0.34998626667073579"/>
        <rFont val="Calibri"/>
        <family val="2"/>
        <scheme val="minor"/>
      </rPr>
      <t>)</t>
    </r>
  </si>
  <si>
    <r>
      <t>2ClAdo (</t>
    </r>
    <r>
      <rPr>
        <b/>
        <sz val="11"/>
        <color theme="0" tint="-0.34998626667073579"/>
        <rFont val="Calibri"/>
        <family val="2"/>
        <scheme val="minor"/>
      </rPr>
      <t>7</t>
    </r>
    <r>
      <rPr>
        <sz val="11"/>
        <color theme="0" tint="-0.34998626667073579"/>
        <rFont val="Calibri"/>
        <family val="2"/>
        <scheme val="minor"/>
      </rPr>
      <t>)</t>
    </r>
  </si>
  <si>
    <r>
      <t>2CldAdo (</t>
    </r>
    <r>
      <rPr>
        <b/>
        <sz val="11"/>
        <color theme="0" tint="-0.34998626667073579"/>
        <rFont val="Calibri"/>
        <family val="2"/>
        <scheme val="minor"/>
      </rPr>
      <t>8</t>
    </r>
    <r>
      <rPr>
        <sz val="11"/>
        <color theme="0" tint="-0.34998626667073579"/>
        <rFont val="Calibri"/>
        <family val="2"/>
        <scheme val="minor"/>
      </rPr>
      <t>)</t>
    </r>
  </si>
  <si>
    <r>
      <t>2AAdo (</t>
    </r>
    <r>
      <rPr>
        <b/>
        <sz val="11"/>
        <color theme="0" tint="-0.34998626667073579"/>
        <rFont val="Calibri"/>
        <family val="2"/>
        <scheme val="minor"/>
      </rPr>
      <t>19</t>
    </r>
    <r>
      <rPr>
        <sz val="11"/>
        <color theme="0" tint="-0.34998626667073579"/>
        <rFont val="Calibri"/>
        <family val="2"/>
        <scheme val="minor"/>
      </rPr>
      <t>)</t>
    </r>
  </si>
  <si>
    <r>
      <t>2AdAdo (</t>
    </r>
    <r>
      <rPr>
        <b/>
        <sz val="11"/>
        <color theme="0" tint="-0.34998626667073579"/>
        <rFont val="Calibri"/>
        <family val="2"/>
        <scheme val="minor"/>
      </rPr>
      <t>20</t>
    </r>
    <r>
      <rPr>
        <sz val="11"/>
        <color theme="0" tint="-0.34998626667073579"/>
        <rFont val="Calibri"/>
        <family val="2"/>
        <scheme val="minor"/>
      </rPr>
      <t>)</t>
    </r>
  </si>
  <si>
    <r>
      <t>Guo (</t>
    </r>
    <r>
      <rPr>
        <b/>
        <sz val="11"/>
        <color theme="0" tint="-0.34998626667073579"/>
        <rFont val="Calibri"/>
        <family val="2"/>
        <scheme val="minor"/>
      </rPr>
      <t>21</t>
    </r>
    <r>
      <rPr>
        <sz val="11"/>
        <color theme="0" tint="-0.34998626667073579"/>
        <rFont val="Calibri"/>
        <family val="2"/>
        <scheme val="minor"/>
      </rPr>
      <t>)</t>
    </r>
  </si>
  <si>
    <r>
      <t>dGuo (</t>
    </r>
    <r>
      <rPr>
        <b/>
        <sz val="11"/>
        <color theme="0" tint="-0.34998626667073579"/>
        <rFont val="Calibri"/>
        <family val="2"/>
        <scheme val="minor"/>
      </rPr>
      <t>22</t>
    </r>
    <r>
      <rPr>
        <sz val="11"/>
        <color theme="0" tint="-0.34998626667073579"/>
        <rFont val="Calibri"/>
        <family val="2"/>
        <scheme val="minor"/>
      </rPr>
      <t>)</t>
    </r>
  </si>
  <si>
    <r>
      <t>Ino (</t>
    </r>
    <r>
      <rPr>
        <b/>
        <sz val="11"/>
        <color theme="0" tint="-0.34998626667073579"/>
        <rFont val="Calibri"/>
        <family val="2"/>
        <scheme val="minor"/>
      </rPr>
      <t>23</t>
    </r>
    <r>
      <rPr>
        <sz val="11"/>
        <color theme="0" tint="-0.34998626667073579"/>
        <rFont val="Calibri"/>
        <family val="2"/>
        <scheme val="minor"/>
      </rPr>
      <t>)</t>
    </r>
  </si>
  <si>
    <r>
      <t>dIno (</t>
    </r>
    <r>
      <rPr>
        <b/>
        <sz val="11"/>
        <color theme="0" tint="-0.34998626667073579"/>
        <rFont val="Calibri"/>
        <family val="2"/>
        <scheme val="minor"/>
      </rPr>
      <t>24</t>
    </r>
    <r>
      <rPr>
        <sz val="11"/>
        <color theme="0" tint="-0.34998626667073579"/>
        <rFont val="Calibri"/>
        <family val="2"/>
        <scheme val="minor"/>
      </rPr>
      <t>)</t>
    </r>
  </si>
  <si>
    <t xml:space="preserve">This sheet contains the results of all fitted data (Box 1; see sheet "Compiled_Raw_Data_Figure_4" for raw data) with the subsequent calculations (Box 2). dH*' and dS'* were obtained via direct fitting of the raw data as described in the Experimental Section.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</si>
</sst>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1"/>
      <charset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0" tint="-0.34998626667073579"/>
      <name val="Symbol"/>
      <family val="1"/>
      <charset val="2"/>
    </font>
    <font>
      <b/>
      <sz val="11"/>
      <color theme="0" tint="-0.34998626667073579"/>
      <name val="Calibri"/>
      <family val="2"/>
      <scheme val="minor"/>
    </font>
    <font>
      <b/>
      <sz val="11"/>
      <color theme="0" tint="-0.34998626667073579"/>
      <name val="Calibri"/>
      <family val="2"/>
      <charset val="2"/>
      <scheme val="minor"/>
    </font>
    <font>
      <b/>
      <sz val="11"/>
      <color theme="0" tint="-0.34998626667073579"/>
      <name val="Symbol"/>
      <family val="1"/>
      <charset val="2"/>
    </font>
    <font>
      <b/>
      <sz val="11"/>
      <color theme="0" tint="-0.34998626667073579"/>
      <name val="Calibri"/>
      <family val="1"/>
      <charset val="2"/>
      <scheme val="minor"/>
    </font>
    <font>
      <b/>
      <sz val="18"/>
      <color theme="1"/>
      <name val="Calibri"/>
      <family val="2"/>
      <scheme val="minor"/>
    </font>
    <font>
      <b/>
      <sz val="14"/>
      <color theme="0" tint="-0.34998626667073579"/>
      <name val="Calibri"/>
      <family val="2"/>
      <scheme val="minor"/>
    </font>
    <font>
      <b/>
      <sz val="18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Border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2" xfId="0" applyBorder="1"/>
    <xf numFmtId="0" fontId="10" fillId="0" borderId="6" xfId="0" applyFont="1" applyBorder="1"/>
    <xf numFmtId="0" fontId="13" fillId="0" borderId="0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Border="1"/>
    <xf numFmtId="0" fontId="6" fillId="0" borderId="6" xfId="0" applyFont="1" applyBorder="1"/>
    <xf numFmtId="0" fontId="15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6" fillId="0" borderId="0" xfId="0" applyFont="1" applyBorder="1" applyAlignment="1"/>
    <xf numFmtId="0" fontId="1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4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left"/>
    </xf>
    <xf numFmtId="165" fontId="1" fillId="0" borderId="1" xfId="0" applyNumberFormat="1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/>
    <xf numFmtId="0" fontId="6" fillId="0" borderId="2" xfId="0" applyFont="1" applyBorder="1"/>
    <xf numFmtId="0" fontId="6" fillId="0" borderId="5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8" fillId="0" borderId="0" xfId="0" applyFont="1" applyBorder="1" applyAlignment="1">
      <alignment horizontal="center"/>
    </xf>
    <xf numFmtId="0" fontId="16" fillId="0" borderId="5" xfId="0" applyFont="1" applyBorder="1" applyAlignment="1">
      <alignment horizontal="left" vertic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A4285-B63E-4C15-878E-3D0601BA9138}">
  <dimension ref="A1:X34"/>
  <sheetViews>
    <sheetView tabSelected="1" topLeftCell="G1" workbookViewId="0">
      <selection activeCell="X31" sqref="X31"/>
    </sheetView>
  </sheetViews>
  <sheetFormatPr baseColWidth="10" defaultRowHeight="15"/>
  <cols>
    <col min="1" max="1" width="15.5703125" customWidth="1"/>
    <col min="2" max="2" width="12.85546875" bestFit="1" customWidth="1"/>
    <col min="3" max="3" width="14.140625" bestFit="1" customWidth="1"/>
    <col min="4" max="4" width="13.28515625" customWidth="1"/>
    <col min="5" max="5" width="15" customWidth="1"/>
    <col min="7" max="7" width="4.28515625" customWidth="1"/>
    <col min="8" max="8" width="15" bestFit="1" customWidth="1"/>
    <col min="9" max="9" width="15.28515625" customWidth="1"/>
    <col min="10" max="10" width="18" customWidth="1"/>
    <col min="11" max="11" width="14.28515625" bestFit="1" customWidth="1"/>
    <col min="12" max="12" width="15.5703125" bestFit="1" customWidth="1"/>
    <col min="14" max="14" width="4.5703125" customWidth="1"/>
    <col min="15" max="15" width="15" bestFit="1" customWidth="1"/>
    <col min="16" max="16" width="16.140625" customWidth="1"/>
    <col min="17" max="17" width="15.85546875" customWidth="1"/>
    <col min="18" max="18" width="18.5703125" bestFit="1" customWidth="1"/>
    <col min="19" max="19" width="14.7109375" customWidth="1"/>
    <col min="20" max="20" width="4" customWidth="1"/>
    <col min="21" max="21" width="19.140625" customWidth="1"/>
    <col min="22" max="22" width="13.28515625" customWidth="1"/>
    <col min="23" max="23" width="10.85546875" customWidth="1"/>
    <col min="24" max="24" width="28" bestFit="1" customWidth="1"/>
  </cols>
  <sheetData>
    <row r="1" spans="1:24">
      <c r="A1" s="51" t="s">
        <v>80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1:24">
      <c r="A2" s="51" t="s">
        <v>55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"/>
      <c r="O2" s="4"/>
      <c r="P2" s="4"/>
      <c r="Q2" s="4"/>
      <c r="R2" s="4"/>
    </row>
    <row r="3" spans="1:24">
      <c r="A3" s="52" t="s">
        <v>54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4"/>
      <c r="N3" s="4"/>
      <c r="O3" s="4"/>
      <c r="P3" s="4"/>
      <c r="Q3" s="4"/>
      <c r="R3" s="4"/>
    </row>
    <row r="5" spans="1:24" ht="15.75" thickBot="1">
      <c r="A5" s="5" t="s">
        <v>0</v>
      </c>
      <c r="B5" s="5"/>
      <c r="C5" s="6">
        <v>298.14999999999998</v>
      </c>
    </row>
    <row r="6" spans="1:24" ht="19.5" thickBot="1">
      <c r="A6" s="5"/>
      <c r="B6" s="5"/>
      <c r="C6" s="6"/>
      <c r="O6" s="7"/>
      <c r="P6" s="57" t="s">
        <v>53</v>
      </c>
      <c r="Q6" s="57"/>
      <c r="R6" s="57"/>
      <c r="S6" s="57"/>
      <c r="T6" s="57"/>
      <c r="U6" s="57"/>
      <c r="V6" s="57"/>
      <c r="W6" s="57"/>
      <c r="X6" s="58"/>
    </row>
    <row r="7" spans="1:24" ht="18.75" customHeight="1">
      <c r="A7" s="45"/>
      <c r="B7" s="55" t="s">
        <v>50</v>
      </c>
      <c r="C7" s="55"/>
      <c r="D7" s="55"/>
      <c r="E7" s="55"/>
      <c r="F7" s="56"/>
      <c r="G7" s="15"/>
      <c r="H7" s="41"/>
      <c r="I7" s="57" t="s">
        <v>52</v>
      </c>
      <c r="J7" s="57"/>
      <c r="K7" s="57"/>
      <c r="L7" s="57"/>
      <c r="M7" s="58"/>
      <c r="O7" s="44"/>
      <c r="P7" s="62" t="s">
        <v>5</v>
      </c>
      <c r="Q7" s="62"/>
      <c r="R7" s="62"/>
      <c r="S7" s="62"/>
      <c r="T7" s="62"/>
      <c r="U7" s="62"/>
      <c r="V7" s="23" t="s">
        <v>43</v>
      </c>
      <c r="W7" s="23"/>
      <c r="X7" s="14"/>
    </row>
    <row r="8" spans="1:24" s="2" customFormat="1" ht="15" customHeight="1">
      <c r="A8" s="54" t="s">
        <v>1</v>
      </c>
      <c r="B8" s="59" t="s">
        <v>51</v>
      </c>
      <c r="C8" s="59"/>
      <c r="D8" s="59"/>
      <c r="E8" s="59"/>
      <c r="F8" s="8"/>
      <c r="G8" s="16"/>
      <c r="H8" s="50" t="s">
        <v>1</v>
      </c>
      <c r="I8" s="60" t="s">
        <v>3</v>
      </c>
      <c r="J8" s="60"/>
      <c r="K8" s="61" t="s">
        <v>42</v>
      </c>
      <c r="L8" s="61"/>
      <c r="M8" s="18">
        <v>313.14999999999998</v>
      </c>
      <c r="O8" s="50" t="s">
        <v>1</v>
      </c>
      <c r="P8" s="53" t="s">
        <v>6</v>
      </c>
      <c r="Q8" s="53"/>
      <c r="R8" s="53"/>
      <c r="S8" s="24"/>
      <c r="T8" s="24"/>
      <c r="U8" s="24"/>
      <c r="V8" s="13"/>
      <c r="W8" s="13"/>
      <c r="X8" s="14"/>
    </row>
    <row r="9" spans="1:24" s="2" customFormat="1" ht="15" customHeight="1">
      <c r="A9" s="54"/>
      <c r="B9" s="9" t="s">
        <v>46</v>
      </c>
      <c r="C9" s="9" t="s">
        <v>47</v>
      </c>
      <c r="D9" s="9" t="s">
        <v>48</v>
      </c>
      <c r="E9" s="9" t="s">
        <v>49</v>
      </c>
      <c r="F9" s="10" t="s">
        <v>2</v>
      </c>
      <c r="G9" s="17"/>
      <c r="H9" s="50"/>
      <c r="I9" s="19" t="s">
        <v>12</v>
      </c>
      <c r="J9" s="19" t="s">
        <v>13</v>
      </c>
      <c r="K9" s="19" t="s">
        <v>14</v>
      </c>
      <c r="L9" s="19" t="s">
        <v>15</v>
      </c>
      <c r="M9" s="20" t="s">
        <v>4</v>
      </c>
      <c r="O9" s="50"/>
      <c r="P9" s="25" t="s">
        <v>7</v>
      </c>
      <c r="Q9" s="25" t="s">
        <v>8</v>
      </c>
      <c r="R9" s="26" t="s">
        <v>40</v>
      </c>
      <c r="S9" s="19" t="s">
        <v>9</v>
      </c>
      <c r="T9" s="27" t="s">
        <v>11</v>
      </c>
      <c r="U9" s="19" t="s">
        <v>10</v>
      </c>
      <c r="V9" s="17" t="s">
        <v>41</v>
      </c>
      <c r="W9" s="28" t="s">
        <v>44</v>
      </c>
      <c r="X9" s="29" t="s">
        <v>45</v>
      </c>
    </row>
    <row r="10" spans="1:24" ht="15" customHeight="1">
      <c r="A10" s="46" t="s">
        <v>56</v>
      </c>
      <c r="B10" s="11">
        <v>8.8780000000000001</v>
      </c>
      <c r="C10" s="11">
        <v>0.31</v>
      </c>
      <c r="D10" s="11">
        <v>14.196</v>
      </c>
      <c r="E10" s="11">
        <v>0.92800000000000005</v>
      </c>
      <c r="F10" s="35">
        <v>0.97599999999999998</v>
      </c>
      <c r="G10" s="11"/>
      <c r="H10" s="42" t="s">
        <v>16</v>
      </c>
      <c r="I10" s="21">
        <f>(1000*B10-$C$5*D10)*0.001</f>
        <v>4.645462600000001</v>
      </c>
      <c r="J10" s="21">
        <f>SQRT((C10^2)+($C$5^2)*(E10^2))*0.001</f>
        <v>0.27668337366426626</v>
      </c>
      <c r="K10" s="21">
        <f>(1000*B10-$M$8*D10)*0.001</f>
        <v>4.4325226000000004</v>
      </c>
      <c r="L10" s="21">
        <f>SQRT((C10^2)+($M$8^2)*(E10^2))*0.001</f>
        <v>0.29060336534568898</v>
      </c>
      <c r="M10" s="48">
        <f>EXP((-1000*K10)/(8.314*$M$8))</f>
        <v>0.18222638425641638</v>
      </c>
      <c r="N10" s="1"/>
      <c r="O10" s="42" t="s">
        <v>16</v>
      </c>
      <c r="P10" s="30">
        <v>2</v>
      </c>
      <c r="Q10" s="30">
        <v>10</v>
      </c>
      <c r="R10" s="30">
        <v>45</v>
      </c>
      <c r="S10" s="37">
        <f>100*(((V10*P10+V10*Q10)-SQRT((V10*P10+V10*Q10)^2-4*(V10-1)*V10*P10*Q10))/(2*(V10-1)))/P10</f>
        <v>58.977333742363236</v>
      </c>
      <c r="T10" s="27" t="s">
        <v>11</v>
      </c>
      <c r="U10" s="39">
        <f>X10-S10</f>
        <v>0.260705242482274</v>
      </c>
      <c r="V10" s="11">
        <f>EXP((-(1000*B10-(273.15+R10)*D10))/(8.314*(273.15+R10)))</f>
        <v>0.19225846726656221</v>
      </c>
      <c r="W10" s="11">
        <f>EXP((-((1000*(B10)-(273.15+R10)*(D10))-SQRT((C10^2)+(R10^2)*(E10^2))))/(8.314*(273.15+R10)))</f>
        <v>0.19531795588421363</v>
      </c>
      <c r="X10" s="12">
        <f>100*(((W10*P10+W10*Q10)-SQRT((W10*P10+W10*Q10)^2-4*(W10-1)*W10*P10*Q10))/(2*(W10-1)))/P10</f>
        <v>59.23803898484551</v>
      </c>
    </row>
    <row r="11" spans="1:24" ht="15" customHeight="1">
      <c r="A11" s="46" t="s">
        <v>57</v>
      </c>
      <c r="B11" s="11">
        <v>7.0970000000000004</v>
      </c>
      <c r="C11" s="11">
        <v>0.32200000000000001</v>
      </c>
      <c r="D11" s="11">
        <v>10.132999999999999</v>
      </c>
      <c r="E11" s="11">
        <v>0.96699999999999997</v>
      </c>
      <c r="F11" s="35">
        <v>0.95799999999999996</v>
      </c>
      <c r="G11" s="13"/>
      <c r="H11" s="42" t="s">
        <v>17</v>
      </c>
      <c r="I11" s="21">
        <f t="shared" ref="I11:I33" si="0">(1000*B11-$C$5*D11)*0.001</f>
        <v>4.0758460500000009</v>
      </c>
      <c r="J11" s="21">
        <f t="shared" ref="J11:J33" si="1">SQRT((C11^2)+($C$5^2)*(E11^2))*0.001</f>
        <v>0.28831122981268437</v>
      </c>
      <c r="K11" s="21">
        <f t="shared" ref="K11:K33" si="2">(1000*B11-$M$8*D11)*0.001</f>
        <v>3.9238510500000006</v>
      </c>
      <c r="L11" s="21">
        <f t="shared" ref="L11:L33" si="3">SQRT((C11^2)+($M$8^2)*(E11^2))*0.001</f>
        <v>0.30281622119959573</v>
      </c>
      <c r="M11" s="48">
        <f t="shared" ref="M11:M33" si="4">EXP((-1000*K11)/(8.314*$M$8))</f>
        <v>0.22154539062752959</v>
      </c>
      <c r="O11" s="42" t="s">
        <v>17</v>
      </c>
      <c r="P11" s="30">
        <v>2</v>
      </c>
      <c r="Q11" s="30">
        <v>10</v>
      </c>
      <c r="R11" s="30">
        <v>60</v>
      </c>
      <c r="S11" s="37">
        <f t="shared" ref="S11:S33" si="5">100*(((V11*P11+V11*Q11)-SQRT((V11*P11+V11*Q11)^2-4*(V11-1)*V11*P11*Q11))/(2*(V11-1)))/P11</f>
        <v>63.998567469164804</v>
      </c>
      <c r="T11" s="27" t="s">
        <v>11</v>
      </c>
      <c r="U11" s="39">
        <f t="shared" ref="U11:U33" si="6">X11-S11</f>
        <v>0.34132583599291166</v>
      </c>
      <c r="V11" s="11">
        <f t="shared" ref="V11:V33" si="7">EXP((-(1000*B11-(273.15+R11)*D11))/(8.314*(273.15+R11)))</f>
        <v>0.26093528319251275</v>
      </c>
      <c r="W11" s="11">
        <f t="shared" ref="W11:W33" si="8">EXP((-((1000*(B11)-(273.15+R11)*(D11))-SQRT((C11^2)+(R11^2)*(E11^2))))/(8.314*(273.15+R11)))</f>
        <v>0.26645890632160285</v>
      </c>
      <c r="X11" s="12">
        <f t="shared" ref="X11:X33" si="9">100*(((W11*P11+W11*Q11)-SQRT((W11*P11+W11*Q11)^2-4*(W11-1)*W11*P11*Q11))/(2*(W11-1)))/P11</f>
        <v>64.339893305157716</v>
      </c>
    </row>
    <row r="12" spans="1:24" ht="15" customHeight="1">
      <c r="A12" s="46" t="s">
        <v>58</v>
      </c>
      <c r="B12" s="11">
        <v>10.276999999999999</v>
      </c>
      <c r="C12" s="11">
        <v>0.26500000000000001</v>
      </c>
      <c r="D12" s="11">
        <v>15.510999999999999</v>
      </c>
      <c r="E12" s="11">
        <v>0.79200000000000004</v>
      </c>
      <c r="F12" s="35">
        <v>0.98799999999999999</v>
      </c>
      <c r="G12" s="13"/>
      <c r="H12" s="42" t="s">
        <v>18</v>
      </c>
      <c r="I12" s="21">
        <f t="shared" si="0"/>
        <v>5.6523953500000008</v>
      </c>
      <c r="J12" s="21">
        <f t="shared" si="1"/>
        <v>0.23613494869679924</v>
      </c>
      <c r="K12" s="21">
        <f t="shared" si="2"/>
        <v>5.4197303500000009</v>
      </c>
      <c r="L12" s="21">
        <f t="shared" si="3"/>
        <v>0.24801494157417212</v>
      </c>
      <c r="M12" s="48">
        <f t="shared" si="4"/>
        <v>0.12471974429720813</v>
      </c>
      <c r="O12" s="42" t="s">
        <v>18</v>
      </c>
      <c r="P12" s="30">
        <v>2</v>
      </c>
      <c r="Q12" s="30">
        <v>10</v>
      </c>
      <c r="R12" s="30">
        <v>40</v>
      </c>
      <c r="S12" s="37">
        <f t="shared" si="5"/>
        <v>51.867105118694433</v>
      </c>
      <c r="T12" s="27" t="s">
        <v>11</v>
      </c>
      <c r="U12" s="39">
        <f t="shared" si="6"/>
        <v>0.19774211128454056</v>
      </c>
      <c r="V12" s="11">
        <f t="shared" si="7"/>
        <v>0.12471974429720813</v>
      </c>
      <c r="W12" s="11">
        <f t="shared" si="8"/>
        <v>0.12624667097558492</v>
      </c>
      <c r="X12" s="12">
        <f t="shared" si="9"/>
        <v>52.064847229978973</v>
      </c>
    </row>
    <row r="13" spans="1:24" ht="15" customHeight="1">
      <c r="A13" s="46" t="s">
        <v>59</v>
      </c>
      <c r="B13" s="11">
        <v>6.2430000000000003</v>
      </c>
      <c r="C13" s="11">
        <v>0.19800000000000001</v>
      </c>
      <c r="D13" s="11">
        <v>4.1180000000000003</v>
      </c>
      <c r="E13" s="11">
        <v>0.59699999999999998</v>
      </c>
      <c r="F13" s="35">
        <v>0.97899999999999998</v>
      </c>
      <c r="G13" s="13"/>
      <c r="H13" s="42" t="s">
        <v>19</v>
      </c>
      <c r="I13" s="21">
        <f t="shared" si="0"/>
        <v>5.0152183000000008</v>
      </c>
      <c r="J13" s="21">
        <f t="shared" si="1"/>
        <v>0.1779956601263146</v>
      </c>
      <c r="K13" s="21">
        <f t="shared" si="2"/>
        <v>4.9534482999999998</v>
      </c>
      <c r="L13" s="21">
        <f t="shared" si="3"/>
        <v>0.18695065485122669</v>
      </c>
      <c r="M13" s="48">
        <f t="shared" si="4"/>
        <v>0.14918174519677552</v>
      </c>
      <c r="O13" s="42" t="s">
        <v>19</v>
      </c>
      <c r="P13" s="30">
        <v>2</v>
      </c>
      <c r="Q13" s="30">
        <v>10</v>
      </c>
      <c r="R13" s="30">
        <v>40</v>
      </c>
      <c r="S13" s="37">
        <f t="shared" si="5"/>
        <v>54.794255802602187</v>
      </c>
      <c r="T13" s="27" t="s">
        <v>11</v>
      </c>
      <c r="U13" s="39">
        <f t="shared" si="6"/>
        <v>0.1507277097618811</v>
      </c>
      <c r="V13" s="11">
        <f t="shared" si="7"/>
        <v>0.14918174519677552</v>
      </c>
      <c r="W13" s="11">
        <f t="shared" si="8"/>
        <v>0.15055640678992882</v>
      </c>
      <c r="X13" s="12">
        <f t="shared" si="9"/>
        <v>54.944983512364068</v>
      </c>
    </row>
    <row r="14" spans="1:24" ht="15" customHeight="1">
      <c r="A14" s="46" t="s">
        <v>60</v>
      </c>
      <c r="B14" s="11">
        <v>9.2850000000000001</v>
      </c>
      <c r="C14" s="11">
        <v>0.40100000000000002</v>
      </c>
      <c r="D14" s="11">
        <v>12.228</v>
      </c>
      <c r="E14" s="11">
        <v>1.206</v>
      </c>
      <c r="F14" s="35">
        <v>0.96799999999999997</v>
      </c>
      <c r="G14" s="13"/>
      <c r="H14" s="42" t="s">
        <v>20</v>
      </c>
      <c r="I14" s="21">
        <f t="shared" si="0"/>
        <v>5.6392218000000005</v>
      </c>
      <c r="J14" s="21">
        <f t="shared" si="1"/>
        <v>0.35956912360241666</v>
      </c>
      <c r="K14" s="21">
        <f t="shared" si="2"/>
        <v>5.4558018000000006</v>
      </c>
      <c r="L14" s="21">
        <f t="shared" si="3"/>
        <v>0.37765911289178489</v>
      </c>
      <c r="M14" s="48">
        <f t="shared" si="4"/>
        <v>0.12300368886755406</v>
      </c>
      <c r="O14" s="42" t="s">
        <v>20</v>
      </c>
      <c r="P14" s="30">
        <v>2</v>
      </c>
      <c r="Q14" s="30">
        <v>10</v>
      </c>
      <c r="R14" s="30">
        <v>40</v>
      </c>
      <c r="S14" s="37">
        <f t="shared" si="5"/>
        <v>51.642197376008362</v>
      </c>
      <c r="T14" s="27" t="s">
        <v>11</v>
      </c>
      <c r="U14" s="39">
        <f t="shared" si="6"/>
        <v>0.30084712851218143</v>
      </c>
      <c r="V14" s="11">
        <f t="shared" si="7"/>
        <v>0.12300368886755406</v>
      </c>
      <c r="W14" s="11">
        <f t="shared" si="8"/>
        <v>0.12530411244639433</v>
      </c>
      <c r="X14" s="12">
        <f t="shared" si="9"/>
        <v>51.943044504520543</v>
      </c>
    </row>
    <row r="15" spans="1:24" ht="15" customHeight="1">
      <c r="A15" s="46" t="s">
        <v>61</v>
      </c>
      <c r="B15" s="11">
        <v>6.032</v>
      </c>
      <c r="C15" s="11">
        <v>0.35299999999999998</v>
      </c>
      <c r="D15" s="11">
        <v>1.829</v>
      </c>
      <c r="E15" s="11">
        <v>1.0680000000000001</v>
      </c>
      <c r="F15" s="35">
        <v>0.94299999999999995</v>
      </c>
      <c r="G15" s="13"/>
      <c r="H15" s="42" t="s">
        <v>21</v>
      </c>
      <c r="I15" s="21">
        <f t="shared" si="0"/>
        <v>5.4866836499999998</v>
      </c>
      <c r="J15" s="21">
        <f t="shared" si="1"/>
        <v>0.31842439566503067</v>
      </c>
      <c r="K15" s="21">
        <f t="shared" si="2"/>
        <v>5.4592486499999993</v>
      </c>
      <c r="L15" s="21">
        <f t="shared" si="3"/>
        <v>0.3344443862926092</v>
      </c>
      <c r="M15" s="48">
        <f t="shared" si="4"/>
        <v>0.12284095024662632</v>
      </c>
      <c r="O15" s="42" t="s">
        <v>21</v>
      </c>
      <c r="P15" s="30">
        <v>2</v>
      </c>
      <c r="Q15" s="30">
        <v>10</v>
      </c>
      <c r="R15" s="30">
        <v>40</v>
      </c>
      <c r="S15" s="37">
        <f t="shared" si="5"/>
        <v>51.620719544669512</v>
      </c>
      <c r="T15" s="27" t="s">
        <v>11</v>
      </c>
      <c r="U15" s="39">
        <f t="shared" si="6"/>
        <v>0.26636978115096355</v>
      </c>
      <c r="V15" s="11">
        <f t="shared" si="7"/>
        <v>0.12284095024662632</v>
      </c>
      <c r="W15" s="11">
        <f t="shared" si="8"/>
        <v>0.12487328318124463</v>
      </c>
      <c r="X15" s="12">
        <f t="shared" si="9"/>
        <v>51.887089325820476</v>
      </c>
    </row>
    <row r="16" spans="1:24" ht="15" customHeight="1">
      <c r="A16" s="46" t="s">
        <v>62</v>
      </c>
      <c r="B16" s="11">
        <v>10.962999999999999</v>
      </c>
      <c r="C16" s="11">
        <v>0.53300000000000003</v>
      </c>
      <c r="D16" s="11">
        <v>19.588999999999999</v>
      </c>
      <c r="E16" s="11">
        <v>1.59</v>
      </c>
      <c r="F16" s="35">
        <v>0.95599999999999996</v>
      </c>
      <c r="G16" s="13"/>
      <c r="H16" s="42" t="s">
        <v>22</v>
      </c>
      <c r="I16" s="21">
        <f t="shared" si="0"/>
        <v>5.1225396500000011</v>
      </c>
      <c r="J16" s="21">
        <f t="shared" si="1"/>
        <v>0.47405879963486597</v>
      </c>
      <c r="K16" s="21">
        <f t="shared" si="2"/>
        <v>4.8287046500000006</v>
      </c>
      <c r="L16" s="21">
        <f t="shared" si="3"/>
        <v>0.49790878528225424</v>
      </c>
      <c r="M16" s="48">
        <f t="shared" si="4"/>
        <v>0.15650353867345462</v>
      </c>
      <c r="O16" s="42" t="s">
        <v>22</v>
      </c>
      <c r="P16" s="30">
        <v>2</v>
      </c>
      <c r="Q16" s="30">
        <v>10</v>
      </c>
      <c r="R16" s="30">
        <v>40</v>
      </c>
      <c r="S16" s="37">
        <f t="shared" si="5"/>
        <v>55.582244954349925</v>
      </c>
      <c r="T16" s="27" t="s">
        <v>11</v>
      </c>
      <c r="U16" s="39">
        <f t="shared" si="6"/>
        <v>0.40232364232342377</v>
      </c>
      <c r="V16" s="11">
        <f t="shared" si="7"/>
        <v>0.15650353867345462</v>
      </c>
      <c r="W16" s="11">
        <f t="shared" si="8"/>
        <v>0.16037388325436144</v>
      </c>
      <c r="X16" s="12">
        <f t="shared" si="9"/>
        <v>55.984568596673348</v>
      </c>
    </row>
    <row r="17" spans="1:24" ht="15" customHeight="1">
      <c r="A17" s="46" t="s">
        <v>63</v>
      </c>
      <c r="B17" s="11">
        <v>9.5329999999999995</v>
      </c>
      <c r="C17" s="11">
        <v>0.36499999999999999</v>
      </c>
      <c r="D17" s="11">
        <v>16.440000000000001</v>
      </c>
      <c r="E17" s="11">
        <v>1.0900000000000001</v>
      </c>
      <c r="F17" s="35">
        <v>0.97199999999999998</v>
      </c>
      <c r="G17" s="13"/>
      <c r="H17" s="42" t="s">
        <v>23</v>
      </c>
      <c r="I17" s="21">
        <f t="shared" si="0"/>
        <v>4.6314139999999995</v>
      </c>
      <c r="J17" s="21">
        <f t="shared" si="1"/>
        <v>0.32498370497188012</v>
      </c>
      <c r="K17" s="21">
        <f t="shared" si="2"/>
        <v>4.3848140000000004</v>
      </c>
      <c r="L17" s="21">
        <f t="shared" si="3"/>
        <v>0.34133369515365752</v>
      </c>
      <c r="M17" s="48">
        <f t="shared" si="4"/>
        <v>0.18559639049169421</v>
      </c>
      <c r="O17" s="42" t="s">
        <v>23</v>
      </c>
      <c r="P17" s="30">
        <v>2</v>
      </c>
      <c r="Q17" s="30">
        <v>10</v>
      </c>
      <c r="R17" s="30">
        <v>40</v>
      </c>
      <c r="S17" s="37">
        <f t="shared" si="5"/>
        <v>58.394912859017332</v>
      </c>
      <c r="T17" s="27" t="s">
        <v>11</v>
      </c>
      <c r="U17" s="39">
        <f t="shared" si="6"/>
        <v>0.27658437016231829</v>
      </c>
      <c r="V17" s="11">
        <f t="shared" si="7"/>
        <v>0.18559639049169421</v>
      </c>
      <c r="W17" s="11">
        <f t="shared" si="8"/>
        <v>0.18873076188856472</v>
      </c>
      <c r="X17" s="12">
        <f t="shared" si="9"/>
        <v>58.67149722917965</v>
      </c>
    </row>
    <row r="18" spans="1:24" ht="15" customHeight="1">
      <c r="A18" s="46" t="s">
        <v>64</v>
      </c>
      <c r="B18" s="11">
        <v>8.5540000000000003</v>
      </c>
      <c r="C18" s="11">
        <v>0.39300000000000002</v>
      </c>
      <c r="D18" s="11">
        <v>15.066000000000001</v>
      </c>
      <c r="E18" s="11">
        <v>1.175</v>
      </c>
      <c r="F18" s="35">
        <v>0.96</v>
      </c>
      <c r="G18" s="13"/>
      <c r="H18" s="42" t="s">
        <v>24</v>
      </c>
      <c r="I18" s="21">
        <f t="shared" si="0"/>
        <v>4.0620721</v>
      </c>
      <c r="J18" s="21">
        <f t="shared" si="1"/>
        <v>0.35032647043588139</v>
      </c>
      <c r="K18" s="21">
        <f t="shared" si="2"/>
        <v>3.8360821000000005</v>
      </c>
      <c r="L18" s="21">
        <f t="shared" si="3"/>
        <v>0.3679514598769279</v>
      </c>
      <c r="M18" s="48">
        <f t="shared" si="4"/>
        <v>0.2291413409535745</v>
      </c>
      <c r="O18" s="42" t="s">
        <v>24</v>
      </c>
      <c r="P18" s="30">
        <v>2</v>
      </c>
      <c r="Q18" s="30">
        <v>10</v>
      </c>
      <c r="R18" s="30">
        <v>40</v>
      </c>
      <c r="S18" s="37">
        <f t="shared" si="5"/>
        <v>61.870492622020379</v>
      </c>
      <c r="T18" s="27" t="s">
        <v>11</v>
      </c>
      <c r="U18" s="39">
        <f t="shared" si="6"/>
        <v>0.29663000559951769</v>
      </c>
      <c r="V18" s="11">
        <f t="shared" si="7"/>
        <v>0.2291413409535745</v>
      </c>
      <c r="W18" s="11">
        <f t="shared" si="8"/>
        <v>0.23331560696552464</v>
      </c>
      <c r="X18" s="12">
        <f t="shared" si="9"/>
        <v>62.167122627619896</v>
      </c>
    </row>
    <row r="19" spans="1:24" ht="15" customHeight="1">
      <c r="A19" s="46" t="s">
        <v>65</v>
      </c>
      <c r="B19" s="11">
        <v>8.5980000000000008</v>
      </c>
      <c r="C19" s="11">
        <v>0.45900000000000002</v>
      </c>
      <c r="D19" s="11">
        <v>16.001000000000001</v>
      </c>
      <c r="E19" s="11">
        <v>1.357</v>
      </c>
      <c r="F19" s="35">
        <v>0.95799999999999996</v>
      </c>
      <c r="G19" s="13"/>
      <c r="H19" s="42" t="s">
        <v>25</v>
      </c>
      <c r="I19" s="21">
        <f t="shared" si="0"/>
        <v>3.82730185</v>
      </c>
      <c r="J19" s="21">
        <f t="shared" si="1"/>
        <v>0.40458981036378372</v>
      </c>
      <c r="K19" s="21">
        <f t="shared" si="2"/>
        <v>3.5872868500000004</v>
      </c>
      <c r="L19" s="21">
        <f t="shared" si="3"/>
        <v>0.4249447978922703</v>
      </c>
      <c r="M19" s="48">
        <f t="shared" si="4"/>
        <v>0.25211864602884393</v>
      </c>
      <c r="O19" s="42" t="s">
        <v>25</v>
      </c>
      <c r="P19" s="30">
        <v>2</v>
      </c>
      <c r="Q19" s="30">
        <v>10</v>
      </c>
      <c r="R19" s="30">
        <v>40</v>
      </c>
      <c r="S19" s="37">
        <f t="shared" si="5"/>
        <v>63.43731773635438</v>
      </c>
      <c r="T19" s="27" t="s">
        <v>11</v>
      </c>
      <c r="U19" s="39">
        <f t="shared" si="6"/>
        <v>0.34060448689186984</v>
      </c>
      <c r="V19" s="11">
        <f t="shared" si="7"/>
        <v>0.25211864602884393</v>
      </c>
      <c r="W19" s="11">
        <f t="shared" si="8"/>
        <v>0.25743034121577185</v>
      </c>
      <c r="X19" s="12">
        <f t="shared" si="9"/>
        <v>63.77792222324625</v>
      </c>
    </row>
    <row r="20" spans="1:24" ht="15" customHeight="1">
      <c r="A20" s="46" t="s">
        <v>66</v>
      </c>
      <c r="B20" s="11">
        <v>15.893000000000001</v>
      </c>
      <c r="C20" s="11">
        <v>1.089</v>
      </c>
      <c r="D20" s="11">
        <v>46.716999999999999</v>
      </c>
      <c r="E20" s="11">
        <v>3.1949999999999998</v>
      </c>
      <c r="F20" s="35">
        <v>0.93</v>
      </c>
      <c r="G20" s="13"/>
      <c r="H20" s="42" t="s">
        <v>26</v>
      </c>
      <c r="I20" s="21">
        <f t="shared" si="0"/>
        <v>1.9643264500000024</v>
      </c>
      <c r="J20" s="21">
        <f t="shared" si="1"/>
        <v>0.95258987247217897</v>
      </c>
      <c r="K20" s="21">
        <f t="shared" si="2"/>
        <v>1.2635714500000013</v>
      </c>
      <c r="L20" s="21">
        <f t="shared" si="3"/>
        <v>1.0005148426555512</v>
      </c>
      <c r="M20" s="48">
        <f t="shared" si="4"/>
        <v>0.61549389136884491</v>
      </c>
      <c r="O20" s="42" t="s">
        <v>26</v>
      </c>
      <c r="P20" s="30">
        <v>2</v>
      </c>
      <c r="Q20" s="30">
        <v>10</v>
      </c>
      <c r="R20" s="30">
        <v>40</v>
      </c>
      <c r="S20" s="37">
        <f t="shared" si="5"/>
        <v>77.137996100399263</v>
      </c>
      <c r="T20" s="27" t="s">
        <v>11</v>
      </c>
      <c r="U20" s="39">
        <f t="shared" si="6"/>
        <v>0.67632448589267824</v>
      </c>
      <c r="V20" s="11">
        <f t="shared" si="7"/>
        <v>0.61549389136884491</v>
      </c>
      <c r="W20" s="11">
        <f t="shared" si="8"/>
        <v>0.64646174292701963</v>
      </c>
      <c r="X20" s="12">
        <f t="shared" si="9"/>
        <v>77.814320586291942</v>
      </c>
    </row>
    <row r="21" spans="1:24" ht="15" customHeight="1">
      <c r="A21" s="46" t="s">
        <v>67</v>
      </c>
      <c r="B21" s="11">
        <v>12.324999999999999</v>
      </c>
      <c r="C21" s="11">
        <v>0.72799999999999998</v>
      </c>
      <c r="D21" s="11">
        <v>33.945</v>
      </c>
      <c r="E21" s="11">
        <v>2.145</v>
      </c>
      <c r="F21" s="35">
        <v>0.94099999999999995</v>
      </c>
      <c r="G21" s="13"/>
      <c r="H21" s="42" t="s">
        <v>27</v>
      </c>
      <c r="I21" s="21">
        <f t="shared" si="0"/>
        <v>2.2042982499999999</v>
      </c>
      <c r="J21" s="21">
        <f t="shared" si="1"/>
        <v>0.63953216435302329</v>
      </c>
      <c r="K21" s="21">
        <f t="shared" si="2"/>
        <v>1.6951232500000006</v>
      </c>
      <c r="L21" s="21">
        <f t="shared" si="3"/>
        <v>0.67170714450537339</v>
      </c>
      <c r="M21" s="48">
        <f t="shared" si="4"/>
        <v>0.52147876174098529</v>
      </c>
      <c r="O21" s="42" t="s">
        <v>27</v>
      </c>
      <c r="P21" s="30">
        <v>2</v>
      </c>
      <c r="Q21" s="30">
        <v>10</v>
      </c>
      <c r="R21" s="30">
        <v>40</v>
      </c>
      <c r="S21" s="37">
        <f t="shared" si="5"/>
        <v>74.780819550398149</v>
      </c>
      <c r="T21" s="27" t="s">
        <v>11</v>
      </c>
      <c r="U21" s="39">
        <f t="shared" si="6"/>
        <v>0.47731648335161481</v>
      </c>
      <c r="V21" s="11">
        <f t="shared" si="7"/>
        <v>0.52147876174098529</v>
      </c>
      <c r="W21" s="11">
        <f t="shared" si="8"/>
        <v>0.5389511860123023</v>
      </c>
      <c r="X21" s="12">
        <f t="shared" si="9"/>
        <v>75.258136033749764</v>
      </c>
    </row>
    <row r="22" spans="1:24" ht="15" customHeight="1">
      <c r="A22" s="46" t="s">
        <v>68</v>
      </c>
      <c r="B22" s="11">
        <v>11.875</v>
      </c>
      <c r="C22" s="11">
        <v>0.75600000000000001</v>
      </c>
      <c r="D22" s="11">
        <v>1.8380000000000001</v>
      </c>
      <c r="E22" s="11">
        <v>2.2610000000000001</v>
      </c>
      <c r="F22" s="35">
        <v>0.93200000000000005</v>
      </c>
      <c r="G22" s="13"/>
      <c r="H22" s="42" t="s">
        <v>28</v>
      </c>
      <c r="I22" s="21">
        <f t="shared" si="0"/>
        <v>11.3270003</v>
      </c>
      <c r="J22" s="21">
        <f t="shared" si="1"/>
        <v>0.67411757391431537</v>
      </c>
      <c r="K22" s="21">
        <f t="shared" si="2"/>
        <v>11.299430300000001</v>
      </c>
      <c r="L22" s="21">
        <f t="shared" si="3"/>
        <v>0.70803255360867579</v>
      </c>
      <c r="M22" s="48">
        <f t="shared" si="4"/>
        <v>1.3035957359081002E-2</v>
      </c>
      <c r="O22" s="42" t="s">
        <v>28</v>
      </c>
      <c r="P22" s="30">
        <v>2</v>
      </c>
      <c r="Q22" s="30">
        <v>10</v>
      </c>
      <c r="R22" s="30">
        <v>40</v>
      </c>
      <c r="S22" s="37">
        <f t="shared" si="5"/>
        <v>22.039632458353775</v>
      </c>
      <c r="T22" s="27" t="s">
        <v>11</v>
      </c>
      <c r="U22" s="39">
        <f t="shared" si="6"/>
        <v>0.33078584812708911</v>
      </c>
      <c r="V22" s="11">
        <f t="shared" si="7"/>
        <v>1.3035957359081012E-2</v>
      </c>
      <c r="W22" s="11">
        <f t="shared" si="8"/>
        <v>1.3496766904392533E-2</v>
      </c>
      <c r="X22" s="12">
        <f t="shared" si="9"/>
        <v>22.370418306480865</v>
      </c>
    </row>
    <row r="23" spans="1:24" ht="15" customHeight="1">
      <c r="A23" s="46" t="s">
        <v>69</v>
      </c>
      <c r="B23" s="11">
        <v>14.047000000000001</v>
      </c>
      <c r="C23" s="11">
        <v>0.84499999999999997</v>
      </c>
      <c r="D23" s="11">
        <v>6.6719999999999997</v>
      </c>
      <c r="E23" s="11">
        <v>2.5150000000000001</v>
      </c>
      <c r="F23" s="35">
        <v>0.93300000000000005</v>
      </c>
      <c r="G23" s="13"/>
      <c r="H23" s="42" t="s">
        <v>29</v>
      </c>
      <c r="I23" s="21">
        <f t="shared" si="0"/>
        <v>12.057743200000001</v>
      </c>
      <c r="J23" s="21">
        <f t="shared" si="1"/>
        <v>0.74984772611348394</v>
      </c>
      <c r="K23" s="21">
        <f t="shared" si="2"/>
        <v>11.957663200000001</v>
      </c>
      <c r="L23" s="21">
        <f t="shared" si="3"/>
        <v>0.78757270330748674</v>
      </c>
      <c r="M23" s="48">
        <f t="shared" si="4"/>
        <v>1.0123790597864174E-2</v>
      </c>
      <c r="O23" s="42" t="s">
        <v>29</v>
      </c>
      <c r="P23" s="30">
        <v>2</v>
      </c>
      <c r="Q23" s="30">
        <v>10</v>
      </c>
      <c r="R23" s="30">
        <v>40</v>
      </c>
      <c r="S23" s="37">
        <f t="shared" si="5"/>
        <v>19.752413239598567</v>
      </c>
      <c r="T23" s="27" t="s">
        <v>11</v>
      </c>
      <c r="U23" s="39">
        <f t="shared" si="6"/>
        <v>0.33609169234019021</v>
      </c>
      <c r="V23" s="11">
        <f t="shared" si="7"/>
        <v>1.0123790597864174E-2</v>
      </c>
      <c r="W23" s="11">
        <f t="shared" si="8"/>
        <v>1.0522642687742566E-2</v>
      </c>
      <c r="X23" s="12">
        <f t="shared" si="9"/>
        <v>20.088504931938758</v>
      </c>
    </row>
    <row r="24" spans="1:24" ht="15" customHeight="1">
      <c r="A24" s="46" t="s">
        <v>70</v>
      </c>
      <c r="B24" s="11">
        <v>14.275</v>
      </c>
      <c r="C24" s="11">
        <v>0.48599999999999999</v>
      </c>
      <c r="D24" s="11">
        <v>18.677</v>
      </c>
      <c r="E24" s="11">
        <v>1.4450000000000001</v>
      </c>
      <c r="F24" s="35">
        <v>0.97899999999999998</v>
      </c>
      <c r="G24" s="13"/>
      <c r="H24" s="42" t="s">
        <v>30</v>
      </c>
      <c r="I24" s="21">
        <f t="shared" si="0"/>
        <v>8.7064524500000005</v>
      </c>
      <c r="J24" s="21">
        <f t="shared" si="1"/>
        <v>0.43082702411938195</v>
      </c>
      <c r="K24" s="21">
        <f t="shared" si="2"/>
        <v>8.4262974500000016</v>
      </c>
      <c r="L24" s="21">
        <f t="shared" si="3"/>
        <v>0.45250201098897058</v>
      </c>
      <c r="M24" s="48">
        <f t="shared" si="4"/>
        <v>3.9301578459398752E-2</v>
      </c>
      <c r="O24" s="42" t="s">
        <v>30</v>
      </c>
      <c r="P24" s="30">
        <v>2</v>
      </c>
      <c r="Q24" s="30">
        <v>10</v>
      </c>
      <c r="R24" s="30">
        <v>40</v>
      </c>
      <c r="S24" s="37">
        <f t="shared" si="5"/>
        <v>34.589655143573786</v>
      </c>
      <c r="T24" s="27" t="s">
        <v>11</v>
      </c>
      <c r="U24" s="39">
        <f t="shared" si="6"/>
        <v>0.29583354955144614</v>
      </c>
      <c r="V24" s="11">
        <f t="shared" si="7"/>
        <v>3.9301578459398752E-2</v>
      </c>
      <c r="W24" s="11">
        <f t="shared" si="8"/>
        <v>4.0183887325830371E-2</v>
      </c>
      <c r="X24" s="12">
        <f t="shared" si="9"/>
        <v>34.885488693125232</v>
      </c>
    </row>
    <row r="25" spans="1:24" ht="15" customHeight="1">
      <c r="A25" s="46" t="s">
        <v>71</v>
      </c>
      <c r="B25" s="11">
        <v>18.692</v>
      </c>
      <c r="C25" s="11">
        <v>1.778</v>
      </c>
      <c r="D25" s="11">
        <v>28.67</v>
      </c>
      <c r="E25" s="11">
        <v>5.2720000000000002</v>
      </c>
      <c r="F25" s="35">
        <v>0.877</v>
      </c>
      <c r="G25" s="13"/>
      <c r="H25" s="42" t="s">
        <v>31</v>
      </c>
      <c r="I25" s="21">
        <f t="shared" si="0"/>
        <v>10.144039500000002</v>
      </c>
      <c r="J25" s="21">
        <f t="shared" si="1"/>
        <v>1.5718478055951346</v>
      </c>
      <c r="K25" s="21">
        <f t="shared" si="2"/>
        <v>9.7139895000000003</v>
      </c>
      <c r="L25" s="21">
        <f t="shared" si="3"/>
        <v>1.6509277574267869</v>
      </c>
      <c r="M25" s="48">
        <f t="shared" si="4"/>
        <v>2.3966807344064776E-2</v>
      </c>
      <c r="O25" s="42" t="s">
        <v>31</v>
      </c>
      <c r="P25" s="30">
        <v>2</v>
      </c>
      <c r="Q25" s="30">
        <v>10</v>
      </c>
      <c r="R25" s="30">
        <v>40</v>
      </c>
      <c r="S25" s="37">
        <f t="shared" si="5"/>
        <v>28.438888713097022</v>
      </c>
      <c r="T25" s="27" t="s">
        <v>11</v>
      </c>
      <c r="U25" s="39">
        <f t="shared" si="6"/>
        <v>0.94883168201841883</v>
      </c>
      <c r="V25" s="11">
        <f t="shared" si="7"/>
        <v>2.3966807344064776E-2</v>
      </c>
      <c r="W25" s="11">
        <f t="shared" si="8"/>
        <v>2.5988924720585328E-2</v>
      </c>
      <c r="X25" s="12">
        <f t="shared" si="9"/>
        <v>29.387720395115441</v>
      </c>
    </row>
    <row r="26" spans="1:24" ht="15" customHeight="1">
      <c r="A26" s="46" t="s">
        <v>72</v>
      </c>
      <c r="B26" s="11">
        <v>23.187999999999999</v>
      </c>
      <c r="C26" s="11">
        <v>1.482</v>
      </c>
      <c r="D26" s="11">
        <v>40.411999999999999</v>
      </c>
      <c r="E26" s="11">
        <v>4.3010000000000002</v>
      </c>
      <c r="F26" s="35">
        <v>0.95199999999999996</v>
      </c>
      <c r="G26" s="13"/>
      <c r="H26" s="42" t="s">
        <v>32</v>
      </c>
      <c r="I26" s="21">
        <f t="shared" si="0"/>
        <v>11.139162200000001</v>
      </c>
      <c r="J26" s="21">
        <f t="shared" si="1"/>
        <v>1.2823440063711151</v>
      </c>
      <c r="K26" s="21">
        <f t="shared" si="2"/>
        <v>10.532982200000001</v>
      </c>
      <c r="L26" s="21">
        <f t="shared" si="3"/>
        <v>1.3468589653506498</v>
      </c>
      <c r="M26" s="48">
        <f t="shared" si="4"/>
        <v>1.7498228270377846E-2</v>
      </c>
      <c r="O26" s="42" t="s">
        <v>32</v>
      </c>
      <c r="P26" s="30">
        <v>2</v>
      </c>
      <c r="Q26" s="30">
        <v>10</v>
      </c>
      <c r="R26" s="30">
        <v>40</v>
      </c>
      <c r="S26" s="37">
        <f t="shared" si="5"/>
        <v>24.972723262910044</v>
      </c>
      <c r="T26" s="27" t="s">
        <v>11</v>
      </c>
      <c r="U26" s="39">
        <f t="shared" si="6"/>
        <v>0.69939799824456728</v>
      </c>
      <c r="V26" s="11">
        <f t="shared" si="7"/>
        <v>1.7498228270377846E-2</v>
      </c>
      <c r="W26" s="11">
        <f t="shared" si="8"/>
        <v>1.8693607561143098E-2</v>
      </c>
      <c r="X26" s="12">
        <f t="shared" si="9"/>
        <v>25.672121261154611</v>
      </c>
    </row>
    <row r="27" spans="1:24" ht="15" customHeight="1">
      <c r="A27" s="46" t="s">
        <v>73</v>
      </c>
      <c r="B27" s="11">
        <v>24.946000000000002</v>
      </c>
      <c r="C27" s="11">
        <v>2.12</v>
      </c>
      <c r="D27" s="11">
        <v>41.654000000000003</v>
      </c>
      <c r="E27" s="11">
        <v>6.1559999999999997</v>
      </c>
      <c r="F27" s="35">
        <v>0.89700000000000002</v>
      </c>
      <c r="G27" s="13"/>
      <c r="H27" s="42" t="s">
        <v>33</v>
      </c>
      <c r="I27" s="21">
        <f t="shared" si="0"/>
        <v>12.5268599</v>
      </c>
      <c r="J27" s="21">
        <f t="shared" si="1"/>
        <v>1.8354126243572477</v>
      </c>
      <c r="K27" s="21">
        <f t="shared" si="2"/>
        <v>11.9020499</v>
      </c>
      <c r="L27" s="21">
        <f t="shared" si="3"/>
        <v>1.9277525657101224</v>
      </c>
      <c r="M27" s="48">
        <f t="shared" si="4"/>
        <v>1.0342368405302733E-2</v>
      </c>
      <c r="O27" s="42" t="s">
        <v>33</v>
      </c>
      <c r="P27" s="30">
        <v>2</v>
      </c>
      <c r="Q27" s="30">
        <v>10</v>
      </c>
      <c r="R27" s="30">
        <v>40</v>
      </c>
      <c r="S27" s="37">
        <f t="shared" si="5"/>
        <v>19.937610882749432</v>
      </c>
      <c r="T27" s="27" t="s">
        <v>11</v>
      </c>
      <c r="U27" s="39">
        <f t="shared" si="6"/>
        <v>0.8377304203815541</v>
      </c>
      <c r="V27" s="11">
        <f t="shared" si="7"/>
        <v>1.0342368405302733E-2</v>
      </c>
      <c r="W27" s="11">
        <f t="shared" si="8"/>
        <v>1.1368333376381556E-2</v>
      </c>
      <c r="X27" s="12">
        <f t="shared" si="9"/>
        <v>20.775341303130986</v>
      </c>
    </row>
    <row r="28" spans="1:24" ht="15" customHeight="1">
      <c r="A28" s="46" t="s">
        <v>74</v>
      </c>
      <c r="B28" s="11">
        <v>12.237</v>
      </c>
      <c r="C28" s="11">
        <v>1.27</v>
      </c>
      <c r="D28" s="11">
        <v>-1.3069999999999999</v>
      </c>
      <c r="E28" s="11">
        <v>-3.8010000000000002</v>
      </c>
      <c r="F28" s="35">
        <v>0.82599999999999996</v>
      </c>
      <c r="G28" s="13"/>
      <c r="H28" s="42" t="s">
        <v>34</v>
      </c>
      <c r="I28" s="21">
        <f t="shared" si="0"/>
        <v>12.626682049999999</v>
      </c>
      <c r="J28" s="21">
        <f t="shared" si="1"/>
        <v>1.1332688616142343</v>
      </c>
      <c r="K28" s="21">
        <f t="shared" si="2"/>
        <v>12.646287050000002</v>
      </c>
      <c r="L28" s="21">
        <f t="shared" si="3"/>
        <v>1.190283827527671</v>
      </c>
      <c r="M28" s="48">
        <f t="shared" si="4"/>
        <v>7.7709455148957836E-3</v>
      </c>
      <c r="O28" s="42" t="s">
        <v>34</v>
      </c>
      <c r="P28" s="30">
        <v>2</v>
      </c>
      <c r="Q28" s="30">
        <v>10</v>
      </c>
      <c r="R28" s="30">
        <v>40</v>
      </c>
      <c r="S28" s="37">
        <f t="shared" si="5"/>
        <v>17.578093502805871</v>
      </c>
      <c r="T28" s="27" t="s">
        <v>11</v>
      </c>
      <c r="U28" s="39">
        <f t="shared" si="6"/>
        <v>0.46147241069384037</v>
      </c>
      <c r="V28" s="11">
        <f t="shared" si="7"/>
        <v>7.7709455148957836E-3</v>
      </c>
      <c r="W28" s="11">
        <f t="shared" si="8"/>
        <v>8.238279630204421E-3</v>
      </c>
      <c r="X28" s="12">
        <f t="shared" si="9"/>
        <v>18.039565913499711</v>
      </c>
    </row>
    <row r="29" spans="1:24" ht="15" customHeight="1">
      <c r="A29" s="46" t="s">
        <v>75</v>
      </c>
      <c r="B29" s="11">
        <v>10.193</v>
      </c>
      <c r="C29" s="11">
        <v>1.165</v>
      </c>
      <c r="D29" s="11">
        <v>-6.57</v>
      </c>
      <c r="E29" s="11">
        <v>-3.504</v>
      </c>
      <c r="F29" s="35">
        <v>0.81</v>
      </c>
      <c r="G29" s="13"/>
      <c r="H29" s="42" t="s">
        <v>35</v>
      </c>
      <c r="I29" s="21">
        <f t="shared" si="0"/>
        <v>12.1518455</v>
      </c>
      <c r="J29" s="21">
        <f t="shared" si="1"/>
        <v>1.044718249565288</v>
      </c>
      <c r="K29" s="21">
        <f t="shared" si="2"/>
        <v>12.250395500000002</v>
      </c>
      <c r="L29" s="21">
        <f t="shared" si="3"/>
        <v>1.0972782184508905</v>
      </c>
      <c r="M29" s="48">
        <f t="shared" si="4"/>
        <v>9.047164811605498E-3</v>
      </c>
      <c r="O29" s="42" t="s">
        <v>35</v>
      </c>
      <c r="P29" s="30">
        <v>2</v>
      </c>
      <c r="Q29" s="30">
        <v>10</v>
      </c>
      <c r="R29" s="30">
        <v>40</v>
      </c>
      <c r="S29" s="37">
        <f t="shared" si="5"/>
        <v>18.801495713825005</v>
      </c>
      <c r="T29" s="27" t="s">
        <v>11</v>
      </c>
      <c r="U29" s="39">
        <f t="shared" si="6"/>
        <v>0.45032806571975215</v>
      </c>
      <c r="V29" s="11">
        <f t="shared" si="7"/>
        <v>9.0471648116055067E-3</v>
      </c>
      <c r="W29" s="11">
        <f t="shared" si="8"/>
        <v>9.5475818009894478E-3</v>
      </c>
      <c r="X29" s="12">
        <f t="shared" si="9"/>
        <v>19.251823779544758</v>
      </c>
    </row>
    <row r="30" spans="1:24" ht="15" customHeight="1">
      <c r="A30" s="46" t="s">
        <v>76</v>
      </c>
      <c r="B30" s="11">
        <v>9.1449999999999996</v>
      </c>
      <c r="C30" s="11">
        <v>0.58299999999999996</v>
      </c>
      <c r="D30" s="11">
        <v>1.883</v>
      </c>
      <c r="E30" s="11">
        <v>1.75</v>
      </c>
      <c r="F30" s="35">
        <v>0.92900000000000005</v>
      </c>
      <c r="G30" s="13"/>
      <c r="H30" s="42" t="s">
        <v>36</v>
      </c>
      <c r="I30" s="21">
        <f t="shared" si="0"/>
        <v>8.5835835500000002</v>
      </c>
      <c r="J30" s="21">
        <f t="shared" si="1"/>
        <v>0.52176282571226751</v>
      </c>
      <c r="K30" s="21">
        <f t="shared" si="2"/>
        <v>8.5553385500000001</v>
      </c>
      <c r="L30" s="21">
        <f t="shared" si="3"/>
        <v>0.54801281011053926</v>
      </c>
      <c r="M30" s="48">
        <f t="shared" si="4"/>
        <v>3.7401124301805325E-2</v>
      </c>
      <c r="O30" s="42" t="s">
        <v>36</v>
      </c>
      <c r="P30" s="30">
        <v>2</v>
      </c>
      <c r="Q30" s="30">
        <v>10</v>
      </c>
      <c r="R30" s="30">
        <v>40</v>
      </c>
      <c r="S30" s="37">
        <f t="shared" si="5"/>
        <v>33.935207843375466</v>
      </c>
      <c r="T30" s="27" t="s">
        <v>11</v>
      </c>
      <c r="U30" s="39">
        <f t="shared" si="6"/>
        <v>0.353995672427871</v>
      </c>
      <c r="V30" s="11">
        <f t="shared" si="7"/>
        <v>3.7401124301805325E-2</v>
      </c>
      <c r="W30" s="11">
        <f t="shared" si="8"/>
        <v>3.8420388934414816E-2</v>
      </c>
      <c r="X30" s="12">
        <f t="shared" si="9"/>
        <v>34.289203515803337</v>
      </c>
    </row>
    <row r="31" spans="1:24" ht="15" customHeight="1">
      <c r="A31" s="46" t="s">
        <v>77</v>
      </c>
      <c r="B31" s="11">
        <v>8.56</v>
      </c>
      <c r="C31" s="11">
        <v>0.76800000000000002</v>
      </c>
      <c r="D31" s="11">
        <v>1.1859999999999999</v>
      </c>
      <c r="E31" s="11">
        <v>2.3199999999999998</v>
      </c>
      <c r="F31" s="35">
        <v>0.878</v>
      </c>
      <c r="G31" s="13"/>
      <c r="H31" s="42" t="s">
        <v>37</v>
      </c>
      <c r="I31" s="21">
        <f t="shared" si="0"/>
        <v>8.2063940999999989</v>
      </c>
      <c r="J31" s="21">
        <f t="shared" si="1"/>
        <v>0.6917084263531853</v>
      </c>
      <c r="K31" s="21">
        <f t="shared" si="2"/>
        <v>8.1886041000000009</v>
      </c>
      <c r="L31" s="21">
        <f t="shared" si="3"/>
        <v>0.72650840593072286</v>
      </c>
      <c r="M31" s="48">
        <f t="shared" si="4"/>
        <v>4.3058569942505641E-2</v>
      </c>
      <c r="O31" s="42" t="s">
        <v>37</v>
      </c>
      <c r="P31" s="30">
        <v>2</v>
      </c>
      <c r="Q31" s="30">
        <v>10</v>
      </c>
      <c r="R31" s="30">
        <v>40</v>
      </c>
      <c r="S31" s="37">
        <f t="shared" si="5"/>
        <v>35.816700557110785</v>
      </c>
      <c r="T31" s="27" t="s">
        <v>11</v>
      </c>
      <c r="U31" s="39">
        <f t="shared" si="6"/>
        <v>0.48656225010395815</v>
      </c>
      <c r="V31" s="11">
        <f t="shared" si="7"/>
        <v>4.3058569942505641E-2</v>
      </c>
      <c r="W31" s="11">
        <f t="shared" si="8"/>
        <v>4.4621081544755352E-2</v>
      </c>
      <c r="X31" s="12">
        <f t="shared" si="9"/>
        <v>36.303262807214743</v>
      </c>
    </row>
    <row r="32" spans="1:24" ht="15" customHeight="1">
      <c r="A32" s="46" t="s">
        <v>78</v>
      </c>
      <c r="B32" s="11">
        <v>12.16</v>
      </c>
      <c r="C32" s="11">
        <v>0.67600000000000005</v>
      </c>
      <c r="D32" s="11">
        <v>20.67</v>
      </c>
      <c r="E32" s="11">
        <v>2.0110000000000001</v>
      </c>
      <c r="F32" s="35">
        <v>0.94799999999999995</v>
      </c>
      <c r="G32" s="13"/>
      <c r="H32" s="42" t="s">
        <v>38</v>
      </c>
      <c r="I32" s="21">
        <f t="shared" si="0"/>
        <v>5.9972395000000001</v>
      </c>
      <c r="J32" s="21">
        <f t="shared" si="1"/>
        <v>0.59958003108019076</v>
      </c>
      <c r="K32" s="21">
        <f t="shared" si="2"/>
        <v>5.6871894999999997</v>
      </c>
      <c r="L32" s="21">
        <f t="shared" si="3"/>
        <v>0.62974501282632034</v>
      </c>
      <c r="M32" s="48">
        <f t="shared" si="4"/>
        <v>0.11254348835793743</v>
      </c>
      <c r="O32" s="42" t="s">
        <v>38</v>
      </c>
      <c r="P32" s="30">
        <v>2</v>
      </c>
      <c r="Q32" s="30">
        <v>10</v>
      </c>
      <c r="R32" s="30">
        <v>40</v>
      </c>
      <c r="S32" s="37">
        <f t="shared" si="5"/>
        <v>50.2059926495714</v>
      </c>
      <c r="T32" s="27" t="s">
        <v>11</v>
      </c>
      <c r="U32" s="39">
        <f t="shared" si="6"/>
        <v>0.49796370095145193</v>
      </c>
      <c r="V32" s="11">
        <f t="shared" si="7"/>
        <v>0.11254348835793743</v>
      </c>
      <c r="W32" s="11">
        <f t="shared" si="8"/>
        <v>0.11607509187050914</v>
      </c>
      <c r="X32" s="12">
        <f t="shared" si="9"/>
        <v>50.703956350522851</v>
      </c>
    </row>
    <row r="33" spans="1:24" ht="15.75" thickBot="1">
      <c r="A33" s="47" t="s">
        <v>79</v>
      </c>
      <c r="B33" s="32">
        <v>13.666</v>
      </c>
      <c r="C33" s="32">
        <v>0.68</v>
      </c>
      <c r="D33" s="32">
        <v>24.63</v>
      </c>
      <c r="E33" s="32">
        <v>2.0230000000000001</v>
      </c>
      <c r="F33" s="36">
        <v>0.95599999999999996</v>
      </c>
      <c r="G33" s="13"/>
      <c r="H33" s="43" t="s">
        <v>39</v>
      </c>
      <c r="I33" s="22">
        <f t="shared" si="0"/>
        <v>6.3225655000000005</v>
      </c>
      <c r="J33" s="22">
        <f t="shared" si="1"/>
        <v>0.60315783331604222</v>
      </c>
      <c r="K33" s="22">
        <f t="shared" si="2"/>
        <v>5.9531155000000009</v>
      </c>
      <c r="L33" s="22">
        <f t="shared" si="3"/>
        <v>0.63350281495507388</v>
      </c>
      <c r="M33" s="49">
        <f t="shared" si="4"/>
        <v>0.10161580860012764</v>
      </c>
      <c r="O33" s="43" t="s">
        <v>39</v>
      </c>
      <c r="P33" s="34">
        <v>2</v>
      </c>
      <c r="Q33" s="34">
        <v>10</v>
      </c>
      <c r="R33" s="34">
        <v>40</v>
      </c>
      <c r="S33" s="38">
        <f t="shared" si="5"/>
        <v>48.571173039074509</v>
      </c>
      <c r="T33" s="31" t="s">
        <v>11</v>
      </c>
      <c r="U33" s="40">
        <f t="shared" si="6"/>
        <v>0.49554296372009077</v>
      </c>
      <c r="V33" s="32">
        <f t="shared" si="7"/>
        <v>0.10161580860012764</v>
      </c>
      <c r="W33" s="32">
        <f t="shared" si="8"/>
        <v>0.104823827353518</v>
      </c>
      <c r="X33" s="33">
        <f t="shared" si="9"/>
        <v>49.0667160027946</v>
      </c>
    </row>
    <row r="34" spans="1:24">
      <c r="A34" s="3"/>
    </row>
  </sheetData>
  <mergeCells count="14">
    <mergeCell ref="O8:O9"/>
    <mergeCell ref="A2:M2"/>
    <mergeCell ref="H8:H9"/>
    <mergeCell ref="A3:L3"/>
    <mergeCell ref="A1:R1"/>
    <mergeCell ref="P8:R8"/>
    <mergeCell ref="A8:A9"/>
    <mergeCell ref="B7:F7"/>
    <mergeCell ref="I7:M7"/>
    <mergeCell ref="P6:X6"/>
    <mergeCell ref="B8:E8"/>
    <mergeCell ref="I8:J8"/>
    <mergeCell ref="K8:L8"/>
    <mergeCell ref="P7:U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Kaspar</dc:creator>
  <cp:lastModifiedBy>Felix Kaspar</cp:lastModifiedBy>
  <dcterms:created xsi:type="dcterms:W3CDTF">2019-09-20T08:46:17Z</dcterms:created>
  <dcterms:modified xsi:type="dcterms:W3CDTF">2019-09-23T09:41:25Z</dcterms:modified>
</cp:coreProperties>
</file>